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6\Газ статистика\"/>
    </mc:Choice>
  </mc:AlternateContent>
  <bookViews>
    <workbookView xWindow="0" yWindow="0" windowWidth="28800" windowHeight="11475" tabRatio="836" activeTab="3"/>
  </bookViews>
  <sheets>
    <sheet name="стр.1" sheetId="1" state="hidden" r:id="rId1"/>
    <sheet name="стр.2" sheetId="2" state="hidden" r:id="rId2"/>
    <sheet name="стр.3" sheetId="3" state="hidden" r:id="rId3"/>
    <sheet name="2026" sheetId="4" r:id="rId4"/>
    <sheet name="стр.4 (2)" sheetId="5" r:id="rId5"/>
    <sheet name="стр.4 (3)" sheetId="6" r:id="rId6"/>
    <sheet name="стр.4 (4)" sheetId="7" r:id="rId7"/>
    <sheet name="стр.4 (5)" sheetId="8" r:id="rId8"/>
    <sheet name="стр.4 (6)" sheetId="9" r:id="rId9"/>
    <sheet name="стр.4 (7)" sheetId="10" r:id="rId10"/>
    <sheet name="стр.4 (8)" sheetId="11" r:id="rId11"/>
    <sheet name="стр.4 (9)" sheetId="12" r:id="rId12"/>
    <sheet name="стр.4 (10)" sheetId="13" r:id="rId13"/>
    <sheet name="стр.4 (11)" sheetId="14" r:id="rId14"/>
    <sheet name="стр.4 (12)" sheetId="15" r:id="rId15"/>
    <sheet name="стр.5" sheetId="16" state="hidden" r:id="rId16"/>
  </sheets>
  <definedNames>
    <definedName name="_xlnm.Print_Area" localSheetId="3">'2026'!$A$1:$FE$16</definedName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12">'стр.4 (10)'!$A$1:$FE$15</definedName>
    <definedName name="_xlnm.Print_Area" localSheetId="13">'стр.4 (11)'!$A$1:$FE$15</definedName>
    <definedName name="_xlnm.Print_Area" localSheetId="14">'стр.4 (12)'!$A$1:$FE$15</definedName>
    <definedName name="_xlnm.Print_Area" localSheetId="4">'стр.4 (2)'!$A$1:$FE$15</definedName>
    <definedName name="_xlnm.Print_Area" localSheetId="6">'стр.4 (4)'!$A$1:$FE$15</definedName>
    <definedName name="_xlnm.Print_Area" localSheetId="7">'стр.4 (5)'!$A$1:$FE$15</definedName>
    <definedName name="_xlnm.Print_Area" localSheetId="8">'стр.4 (6)'!$A$1:$FE$15</definedName>
    <definedName name="_xlnm.Print_Area" localSheetId="9">'стр.4 (7)'!$A$1:$FE$15</definedName>
    <definedName name="_xlnm.Print_Area" localSheetId="10">'стр.4 (8)'!$A$1:$FE$15</definedName>
    <definedName name="_xlnm.Print_Area" localSheetId="11">'стр.4 (9)'!$A$1:$FE$15</definedName>
  </definedNames>
  <calcPr calcId="152511"/>
</workbook>
</file>

<file path=xl/calcChain.xml><?xml version="1.0" encoding="utf-8"?>
<calcChain xmlns="http://schemas.openxmlformats.org/spreadsheetml/2006/main">
  <c r="DZ14" i="15" l="1"/>
  <c r="DZ14" i="14"/>
  <c r="DZ14" i="13"/>
  <c r="DZ14" i="12"/>
  <c r="DZ14" i="11"/>
  <c r="DZ14" i="10"/>
  <c r="DZ14" i="9"/>
  <c r="DZ14" i="8"/>
  <c r="DZ14" i="7"/>
  <c r="DZ14" i="6"/>
  <c r="DZ14" i="5"/>
  <c r="HQ15" i="4"/>
  <c r="CN7" i="15" l="1"/>
  <c r="CN7" i="14"/>
  <c r="CN7" i="13"/>
  <c r="CN7" i="12"/>
  <c r="CN7" i="11"/>
  <c r="CN7" i="10"/>
  <c r="CN7" i="9"/>
  <c r="CN7" i="8"/>
  <c r="CN7" i="7"/>
  <c r="CN7" i="6"/>
  <c r="CD8" i="16"/>
  <c r="AN8" i="16"/>
  <c r="DB8" i="16" s="1"/>
  <c r="DZ15" i="15"/>
  <c r="BO15" i="15"/>
  <c r="CI5" i="15"/>
  <c r="DZ15" i="14"/>
  <c r="BO15" i="14"/>
  <c r="CI5" i="14"/>
  <c r="DZ15" i="13"/>
  <c r="BO15" i="13"/>
  <c r="CI5" i="13"/>
  <c r="DZ15" i="12"/>
  <c r="BO15" i="12"/>
  <c r="CI5" i="12"/>
  <c r="DZ15" i="11"/>
  <c r="BO15" i="11"/>
  <c r="CI5" i="11"/>
  <c r="DZ15" i="10"/>
  <c r="BO15" i="10"/>
  <c r="CI5" i="10"/>
  <c r="DZ15" i="9"/>
  <c r="BO15" i="9"/>
  <c r="CI5" i="9"/>
  <c r="DZ15" i="8"/>
  <c r="BO15" i="8"/>
  <c r="CI5" i="8"/>
  <c r="DZ15" i="7"/>
  <c r="BO15" i="7"/>
  <c r="CI5" i="7"/>
  <c r="DZ15" i="6"/>
  <c r="BO15" i="6"/>
  <c r="CI5" i="6"/>
  <c r="DZ15" i="5"/>
  <c r="BO15" i="5"/>
  <c r="CI5" i="5"/>
  <c r="HQ16" i="4"/>
  <c r="FF16" i="4"/>
  <c r="DZ15" i="4"/>
  <c r="BO15" i="4"/>
  <c r="BO16" i="4" s="1"/>
  <c r="A9" i="3"/>
  <c r="DE7" i="3"/>
  <c r="CI7" i="3"/>
  <c r="CI5" i="3"/>
  <c r="DR14" i="2"/>
  <c r="DA14" i="2"/>
  <c r="CJ14" i="2"/>
  <c r="AN14" i="2"/>
  <c r="W14" i="2"/>
  <c r="K16" i="3" s="1"/>
  <c r="F14" i="2"/>
  <c r="A9" i="2"/>
  <c r="CV7" i="2"/>
  <c r="BZ7" i="2"/>
  <c r="CI5" i="2"/>
  <c r="EL18" i="1"/>
  <c r="EL14" i="2" s="1"/>
  <c r="Z16" i="3" s="1"/>
  <c r="DR18" i="1"/>
  <c r="BI8" i="16" s="1"/>
</calcChain>
</file>

<file path=xl/sharedStrings.xml><?xml version="1.0" encoding="utf-8"?>
<sst xmlns="http://schemas.openxmlformats.org/spreadsheetml/2006/main" count="594" uniqueCount="104">
  <si>
    <t>Приложение № 4</t>
  </si>
  <si>
    <t>к приказу ФАС России</t>
  </si>
  <si>
    <t>от 18.01.2019 № 38/19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</si>
  <si>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</si>
  <si>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</si>
  <si>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</si>
  <si>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</si>
  <si>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</si>
  <si>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</si>
  <si>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>август</t>
  </si>
  <si>
    <t>23</t>
  </si>
  <si>
    <t xml:space="preserve"> года</t>
  </si>
  <si>
    <t>(месяц)</t>
  </si>
  <si>
    <t>1-31 августа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</si>
  <si>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</si>
  <si>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</si>
  <si>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</si>
  <si>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</si>
  <si>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</si>
  <si>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</si>
  <si>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</si>
  <si>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</si>
  <si>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</si>
  <si>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</si>
  <si>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</si>
  <si>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</si>
  <si>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</si>
  <si>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</si>
  <si>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</si>
  <si>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</si>
  <si>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</si>
  <si>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</si>
  <si>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</si>
  <si>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</si>
  <si>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</si>
  <si>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</si>
  <si>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</si>
  <si>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</si>
  <si>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</si>
  <si>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</si>
  <si>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</si>
  <si>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</si>
  <si>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</si>
  <si>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</si>
  <si>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</si>
  <si>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</si>
  <si>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</si>
  <si>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</si>
  <si>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</si>
  <si>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</si>
  <si>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</si>
  <si>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</si>
  <si>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</si>
  <si>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>Информация о наличии (отсутствии) технической возможности доступа к регулируемым услугам 
по транспортировке газа по магистральным газопроводам</t>
  </si>
  <si>
    <t>АО "ДГК" СП "Николаевская ТЭЦ"</t>
  </si>
  <si>
    <t xml:space="preserve">на </t>
  </si>
  <si>
    <t>г.</t>
  </si>
  <si>
    <t>ежегодно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</si>
  <si>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</si>
  <si>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</si>
  <si>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</si>
  <si>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t>январь</t>
  </si>
  <si>
    <r>
      <t>Объемы газа в соответствии с планируемыми заявками, млн. м</t>
    </r>
    <r>
      <rPr>
        <vertAlign val="superscript"/>
        <sz val="9"/>
        <rFont val="Times New Roman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</si>
  <si>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</si>
  <si>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</si>
  <si>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>196 км. Магистральный газопровод                          Оха-Комсомольск-на-Амуре                                ПК 0 Газопровод до г. Николаевск-на-Амуре</t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</si>
  <si>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</si>
  <si>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ПК 2206 Газопровод до г. Николаевск-на-Амуре      АГРС  г.Николаевск-на-Амуре</t>
  </si>
  <si>
    <t>РН-Сахалин морнефтегаз</t>
  </si>
  <si>
    <t>Итого:</t>
  </si>
  <si>
    <t>февраль</t>
  </si>
  <si>
    <t>1-28 февраля</t>
  </si>
  <si>
    <t>март</t>
  </si>
  <si>
    <t>1-31 марта</t>
  </si>
  <si>
    <t>апрель</t>
  </si>
  <si>
    <t>1-30 апреля</t>
  </si>
  <si>
    <t>май</t>
  </si>
  <si>
    <t>1-31 мая</t>
  </si>
  <si>
    <t xml:space="preserve">на  </t>
  </si>
  <si>
    <t>июнь</t>
  </si>
  <si>
    <t>1-30 июня</t>
  </si>
  <si>
    <t>июль</t>
  </si>
  <si>
    <t>1-31 июля</t>
  </si>
  <si>
    <t>сентябрь</t>
  </si>
  <si>
    <t>1-30 сентября</t>
  </si>
  <si>
    <t>октябрь</t>
  </si>
  <si>
    <t>1-31 октября</t>
  </si>
  <si>
    <t>ноябрь</t>
  </si>
  <si>
    <t>1-30 ноября</t>
  </si>
  <si>
    <t>декабрь</t>
  </si>
  <si>
    <t>1-31 декабря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</si>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</sst>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color theme="1"/>
      <name val="Arial Cyr"/>
    </font>
    <font>
      <sz val="12"/>
      <color indexed="64"/>
      <name val="Times New Roman"/>
    </font>
    <font>
      <sz val="12"/>
      <color indexed="65"/>
      <name val="Times New Roman"/>
    </font>
    <font>
      <sz val="11"/>
      <name val="Times New Roman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9"/>
      <name val="Times New Roman"/>
    </font>
    <font>
      <b/>
      <sz val="9"/>
      <name val="Times New Roman"/>
    </font>
    <font>
      <sz val="8"/>
      <name val="Times New Roman"/>
    </font>
    <font>
      <vertAlign val="superscript"/>
      <sz val="9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9" fontId="7" fillId="0" borderId="8" xfId="0" applyNumberFormat="1" applyFont="1" applyBorder="1" applyAlignment="1">
      <alignment horizontal="center" vertical="top"/>
    </xf>
    <xf numFmtId="0" fontId="9" fillId="0" borderId="0" xfId="0" applyFont="1"/>
    <xf numFmtId="0" fontId="7" fillId="17" borderId="3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49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1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right" vertical="top"/>
    </xf>
    <xf numFmtId="49" fontId="7" fillId="0" borderId="7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justify" vertical="center"/>
    </xf>
    <xf numFmtId="164" fontId="7" fillId="17" borderId="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left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view="pageBreakPreview" topLeftCell="A7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5</v>
      </c>
      <c r="CI9" s="36" t="s">
        <v>6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7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8</v>
      </c>
      <c r="BZ11" s="38" t="s">
        <v>9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10</v>
      </c>
      <c r="CW11" s="40"/>
      <c r="CX11" s="40"/>
      <c r="CY11" s="40"/>
      <c r="CZ11" s="12" t="s">
        <v>11</v>
      </c>
      <c r="DA11" s="12"/>
      <c r="DB11" s="12"/>
      <c r="DC11" s="12"/>
    </row>
    <row r="12" spans="1:161" s="13" customFormat="1" ht="11.25" x14ac:dyDescent="0.2">
      <c r="BZ12" s="33" t="s">
        <v>12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13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15</v>
      </c>
      <c r="B16" s="28"/>
      <c r="C16" s="28"/>
      <c r="D16" s="28"/>
      <c r="E16" s="28"/>
      <c r="F16" s="28" t="s">
        <v>16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17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18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19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20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21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22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23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24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226.5" customHeight="1" x14ac:dyDescent="0.2">
      <c r="A18" s="21"/>
      <c r="B18" s="22"/>
      <c r="C18" s="22"/>
      <c r="D18" s="22"/>
      <c r="E18" s="23"/>
      <c r="F18" s="24" t="s">
        <v>25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4" t="s">
        <v>26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7" t="s">
        <v>25</v>
      </c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 t="s">
        <v>27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18" t="s">
        <v>28</v>
      </c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9">
        <v>0</v>
      </c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>
        <v>0</v>
      </c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20">
        <f>0.011*24*31</f>
        <v>8.1840000000000011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19">
        <f>DR18-DA18-0.449736</f>
        <v>7.7342640000000014</v>
      </c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81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82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8.7321000000000009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238/8760*744-BO14</f>
        <v>11.481598630136984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20">
        <f>BO14</f>
        <v>8.7321000000000009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11.481598630136984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BO15" sqref="BO15:CS15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9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13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8.1128999999999998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238/8760*744-BO14</f>
        <v>12.100798630136985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3">
        <f>BO14</f>
        <v>8.1128999999999998</v>
      </c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12.100798630136985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topLeftCell="Q1" zoomScaleNormal="100" zoomScaleSheetLayoutView="100" workbookViewId="0">
      <selection activeCell="BO15" sqref="BO15:CS15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83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84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9.0836000000000006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238/8760*720-BO14</f>
        <v>10.47804383561644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3">
        <f>BO14</f>
        <v>9.0836000000000006</v>
      </c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10.47804383561644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BO14" sqref="BO14:CS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85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86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12.009499999999999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238/8760*744-BO14</f>
        <v>8.204198630136986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3">
        <f>BO14</f>
        <v>12.009499999999999</v>
      </c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8.204198630136986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87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88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13.1005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238/8760*720-BO14</f>
        <v>6.4611438356164399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3">
        <f>BO14</f>
        <v>13.1005</v>
      </c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6.4611438356164399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FP26" sqref="FP25:FP26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89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90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14.955500000000001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238/8760*744-BO14</f>
        <v>5.2581986301369845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3">
        <f>BO14</f>
        <v>14.955500000000001</v>
      </c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5.2581986301369845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view="pageBreakPreview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91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92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27" t="s">
        <v>93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 t="s">
        <v>94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 t="s">
        <v>95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 t="s">
        <v>96</v>
      </c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 t="s">
        <v>97</v>
      </c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 t="s">
        <v>98</v>
      </c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 t="s">
        <v>99</v>
      </c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 t="s">
        <v>100</v>
      </c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</row>
    <row r="7" spans="1:161" s="14" customFormat="1" ht="12" x14ac:dyDescent="0.2">
      <c r="A7" s="32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v>2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>
        <v>3</v>
      </c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>
        <v>4</v>
      </c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>
        <v>5</v>
      </c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>
        <v>6</v>
      </c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>
        <v>7</v>
      </c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>
        <v>8</v>
      </c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</row>
    <row r="8" spans="1:161" s="15" customFormat="1" ht="12" x14ac:dyDescent="0.2">
      <c r="A8" s="27" t="s">
        <v>101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 t="s">
        <v>102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53">
        <f>11</f>
        <v>11</v>
      </c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42">
        <f>стр.1!DR18-стр.1!EL18</f>
        <v>0.44973599999999969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20">
        <f>0.0296129+3.86255</f>
        <v>3.8921629000000002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>
        <f>AN8-CD8</f>
        <v>7.1078370999999994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70" t="s">
        <v>51</v>
      </c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27" t="s">
        <v>51</v>
      </c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view="pageBreakPreview" workbookViewId="0">
      <selection activeCell="CT14" sqref="CT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30</v>
      </c>
      <c r="BZ7" s="46" t="str">
        <f>стр.1!BZ11</f>
        <v>август</v>
      </c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39">
        <v>20</v>
      </c>
      <c r="CS7" s="39"/>
      <c r="CT7" s="39"/>
      <c r="CU7" s="39"/>
      <c r="CV7" s="47" t="str">
        <f>стр.1!CV11</f>
        <v>23</v>
      </c>
      <c r="CW7" s="47"/>
      <c r="CX7" s="47"/>
      <c r="CY7" s="47"/>
      <c r="CZ7" s="12" t="s">
        <v>11</v>
      </c>
      <c r="DA7" s="12"/>
      <c r="DB7" s="12"/>
      <c r="DC7" s="12"/>
    </row>
    <row r="8" spans="1:161" s="13" customFormat="1" ht="11.25" x14ac:dyDescent="0.2">
      <c r="BZ8" s="33" t="s">
        <v>12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45" t="str">
        <f>стр.1!A13</f>
        <v>1-31 августа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61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28" t="s">
        <v>15</v>
      </c>
      <c r="B12" s="28"/>
      <c r="C12" s="28"/>
      <c r="D12" s="28"/>
      <c r="E12" s="28"/>
      <c r="F12" s="28" t="s">
        <v>31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17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 t="s">
        <v>32</v>
      </c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 t="s">
        <v>33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 t="s">
        <v>34</v>
      </c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 t="s">
        <v>21</v>
      </c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 t="s">
        <v>22</v>
      </c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 t="s">
        <v>35</v>
      </c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 t="s">
        <v>36</v>
      </c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61" s="14" customFormat="1" ht="12" x14ac:dyDescent="0.2">
      <c r="A13" s="29">
        <v>1</v>
      </c>
      <c r="B13" s="30"/>
      <c r="C13" s="30"/>
      <c r="D13" s="30"/>
      <c r="E13" s="31"/>
      <c r="F13" s="32">
        <v>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3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>
        <v>4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>
        <v>5</v>
      </c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>
        <v>6</v>
      </c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>
        <v>7</v>
      </c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>
        <v>8</v>
      </c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>
        <v>9</v>
      </c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>
        <v>10</v>
      </c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61" s="15" customFormat="1" ht="59.25" customHeight="1" x14ac:dyDescent="0.2">
      <c r="A14" s="21"/>
      <c r="B14" s="22"/>
      <c r="C14" s="22"/>
      <c r="D14" s="22"/>
      <c r="E14" s="23"/>
      <c r="F14" s="2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  <c r="W14" s="24" t="str">
        <f>стр.1!W18</f>
        <v>Газопровод-отвод к предприятию ОАО «СК «Агроэнерго»</v>
      </c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4"/>
      <c r="AN14" s="20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 t="s">
        <v>37</v>
      </c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41" t="s">
        <v>38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20">
        <f>стр.1!CJ18</f>
        <v>0</v>
      </c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0">
        <f>стр.1!DR18</f>
        <v>8.1840000000000011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42">
        <f>стр.1!EL18</f>
        <v>7.7342640000000014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view="pageBreakPreview" workbookViewId="0">
      <selection activeCell="CT14" sqref="CT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40</v>
      </c>
      <c r="CI7" s="46" t="str">
        <f>стр.1!BZ11</f>
        <v>август</v>
      </c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39">
        <v>20</v>
      </c>
      <c r="DB7" s="39"/>
      <c r="DC7" s="39"/>
      <c r="DD7" s="39"/>
      <c r="DE7" s="47" t="str">
        <f>стр.1!CV11</f>
        <v>23</v>
      </c>
      <c r="DF7" s="47"/>
      <c r="DG7" s="47"/>
      <c r="DH7" s="47"/>
      <c r="DI7" s="12" t="s">
        <v>11</v>
      </c>
      <c r="DJ7" s="12"/>
      <c r="DK7" s="12"/>
      <c r="DL7" s="12"/>
    </row>
    <row r="8" spans="1:161" s="13" customFormat="1" ht="11.25" x14ac:dyDescent="0.2">
      <c r="CI8" s="33" t="s">
        <v>12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45" t="str">
        <f>стр.1!A13</f>
        <v>1-31 августа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61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28" t="s">
        <v>41</v>
      </c>
      <c r="B12" s="28"/>
      <c r="C12" s="28"/>
      <c r="D12" s="28"/>
      <c r="E12" s="28"/>
      <c r="F12" s="28"/>
      <c r="G12" s="28"/>
      <c r="H12" s="28"/>
      <c r="I12" s="28"/>
      <c r="J12" s="28"/>
      <c r="K12" s="28" t="s">
        <v>31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 t="s">
        <v>42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61" s="10" customFormat="1" ht="13.5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50">
        <v>1</v>
      </c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2"/>
      <c r="BH13" s="50">
        <v>2</v>
      </c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2"/>
      <c r="CP13" s="50">
        <v>3</v>
      </c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2"/>
      <c r="DX13" s="28" t="s">
        <v>43</v>
      </c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</row>
    <row r="14" spans="1:161" s="10" customFormat="1" ht="13.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50" t="s">
        <v>44</v>
      </c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  <c r="BH14" s="50" t="s">
        <v>45</v>
      </c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2"/>
      <c r="CP14" s="50" t="s">
        <v>46</v>
      </c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2"/>
      <c r="DX14" s="28" t="s">
        <v>43</v>
      </c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</row>
    <row r="15" spans="1:161" s="10" customFormat="1" ht="36.7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 t="s">
        <v>47</v>
      </c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 t="s">
        <v>48</v>
      </c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 t="s">
        <v>49</v>
      </c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 t="s">
        <v>48</v>
      </c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 t="s">
        <v>49</v>
      </c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 t="s">
        <v>48</v>
      </c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 t="s">
        <v>49</v>
      </c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 t="s">
        <v>48</v>
      </c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</row>
    <row r="16" spans="1:161" s="14" customFormat="1" ht="12" x14ac:dyDescent="0.2">
      <c r="A16" s="48" t="s">
        <v>50</v>
      </c>
      <c r="B16" s="49"/>
      <c r="C16" s="49"/>
      <c r="D16" s="49"/>
      <c r="E16" s="49"/>
      <c r="F16" s="49"/>
      <c r="G16" s="49"/>
      <c r="H16" s="49"/>
      <c r="I16" s="49"/>
      <c r="J16" s="16"/>
      <c r="K16" s="28" t="str">
        <f>стр.2!W14</f>
        <v>Газопровод-отвод к предприятию ОАО «СК «Агроэнерго»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32">
        <f>стр.2!EL14</f>
        <v>7.7342640000000014</v>
      </c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 t="s">
        <v>51</v>
      </c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28" t="s">
        <v>51</v>
      </c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32" t="s">
        <v>51</v>
      </c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 t="s">
        <v>51</v>
      </c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 t="s">
        <v>51</v>
      </c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 t="s">
        <v>51</v>
      </c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 t="s">
        <v>51</v>
      </c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tabSelected="1" zoomScale="120" workbookViewId="0">
      <pane xSplit="66" ySplit="11" topLeftCell="BO12" activePane="bottomRight" state="frozen"/>
      <selection activeCell="KI13" sqref="KI13"/>
      <selection pane="topRight"/>
      <selection pane="bottomLeft"/>
      <selection pane="bottomRight" activeCell="BO15" sqref="BO15:CS15"/>
    </sheetView>
  </sheetViews>
  <sheetFormatPr defaultColWidth="0.85546875" defaultRowHeight="15" x14ac:dyDescent="0.25"/>
  <cols>
    <col min="1" max="64" width="0.85546875" style="1"/>
    <col min="65" max="66" width="0.85546875" style="1" customWidth="1"/>
    <col min="67" max="80" width="0.85546875" style="1"/>
    <col min="81" max="81" width="0.42578125" style="1" customWidth="1"/>
    <col min="82" max="82" width="0.85546875" style="1" hidden="1" customWidth="1"/>
    <col min="83" max="83" width="0.42578125" style="1" hidden="1" customWidth="1"/>
    <col min="84" max="84" width="0.85546875" style="1" hidden="1" customWidth="1"/>
    <col min="85" max="85" width="0.140625" style="1" hidden="1" customWidth="1"/>
    <col min="86" max="86" width="0.85546875" style="1" hidden="1" customWidth="1"/>
    <col min="87" max="87" width="0.5703125" style="1" customWidth="1"/>
    <col min="88" max="89" width="0.85546875" style="1" hidden="1" customWidth="1"/>
    <col min="90" max="90" width="0.140625" style="1" hidden="1" customWidth="1"/>
    <col min="91" max="91" width="1.5703125" style="1" hidden="1" customWidth="1"/>
    <col min="92" max="92" width="1.5703125" style="1" customWidth="1"/>
    <col min="93" max="93" width="1.140625" style="1" customWidth="1"/>
    <col min="94" max="94" width="3.140625" style="1" customWidth="1"/>
    <col min="95" max="95" width="0.28515625" style="1" hidden="1" customWidth="1"/>
    <col min="96" max="96" width="0.85546875" style="1" hidden="1" customWidth="1"/>
    <col min="97" max="97" width="1.42578125" style="1" hidden="1" customWidth="1"/>
    <col min="98" max="98" width="2.85546875" style="1" customWidth="1"/>
    <col min="99" max="115" width="0.85546875" style="1"/>
    <col min="116" max="116" width="0.7109375" style="1" customWidth="1"/>
    <col min="117" max="118" width="0.85546875" style="1" hidden="1" customWidth="1"/>
    <col min="119" max="119" width="0.7109375" style="1" hidden="1" customWidth="1"/>
    <col min="120" max="120" width="0.85546875" style="1" hidden="1" customWidth="1"/>
    <col min="121" max="121" width="0.42578125" style="1" hidden="1" customWidth="1"/>
    <col min="122" max="122" width="0.85546875" style="1" hidden="1" customWidth="1"/>
    <col min="123" max="123" width="0.42578125" style="1" hidden="1" customWidth="1"/>
    <col min="124" max="125" width="0.85546875" style="1" hidden="1" customWidth="1"/>
    <col min="126" max="126" width="0.7109375" style="1" hidden="1" customWidth="1"/>
    <col min="127" max="129" width="0.85546875" style="1" hidden="1" customWidth="1"/>
    <col min="130" max="150" width="0.85546875" style="1"/>
    <col min="151" max="151" width="0.140625" style="1" customWidth="1"/>
    <col min="152" max="156" width="0.85546875" style="1" hidden="1" customWidth="1"/>
    <col min="157" max="157" width="0.140625" style="1" hidden="1" customWidth="1"/>
    <col min="158" max="161" width="0.85546875" style="1" hidden="1" customWidth="1"/>
    <col min="162" max="181" width="0.85546875" style="1"/>
    <col min="182" max="182" width="0.42578125" style="1" customWidth="1"/>
    <col min="183" max="185" width="0.85546875" style="1" hidden="1" customWidth="1"/>
    <col min="186" max="186" width="0.28515625" style="1" customWidth="1"/>
    <col min="187" max="188" width="0.85546875" style="1" hidden="1" customWidth="1"/>
    <col min="189" max="189" width="0.5703125" style="1" hidden="1" customWidth="1"/>
    <col min="190" max="192" width="0.85546875" style="1" hidden="1" customWidth="1"/>
    <col min="193" max="211" width="0.85546875" style="1"/>
    <col min="212" max="212" width="0.7109375" style="1" customWidth="1"/>
    <col min="213" max="215" width="0.85546875" style="1" hidden="1" customWidth="1"/>
    <col min="216" max="216" width="0.42578125" style="1" hidden="1" customWidth="1"/>
    <col min="217" max="217" width="0.85546875" style="1" hidden="1" customWidth="1"/>
    <col min="218" max="218" width="0.140625" style="1" hidden="1" customWidth="1"/>
    <col min="219" max="219" width="0.85546875" style="1" hidden="1" customWidth="1"/>
    <col min="220" max="220" width="1.140625" style="1" hidden="1" customWidth="1"/>
    <col min="221" max="221" width="0.140625" style="1" hidden="1" customWidth="1"/>
    <col min="222" max="223" width="0.85546875" style="1" hidden="1" customWidth="1"/>
    <col min="224" max="224" width="1.140625" style="1" hidden="1" customWidth="1"/>
    <col min="225" max="245" width="0.85546875" style="1"/>
    <col min="246" max="246" width="0.7109375" style="1" customWidth="1"/>
    <col min="247" max="247" width="0.28515625" style="1" hidden="1" customWidth="1"/>
    <col min="248" max="252" width="0.85546875" style="1" hidden="1" customWidth="1"/>
    <col min="253" max="253" width="0.28515625" style="1" hidden="1" customWidth="1"/>
    <col min="254" max="255" width="0.85546875" style="1" hidden="1" customWidth="1"/>
    <col min="256" max="256" width="2.7109375" style="1" hidden="1" customWidth="1"/>
    <col min="257" max="16384" width="0.85546875" style="1"/>
  </cols>
  <sheetData>
    <row r="1" spans="1:256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256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256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256" s="7" customFormat="1" ht="34.15" customHeight="1" x14ac:dyDescent="0.25">
      <c r="A4" s="67" t="s">
        <v>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</row>
    <row r="5" spans="1:256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">
        <v>54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256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256" s="8" customFormat="1" ht="15" customHeight="1" x14ac:dyDescent="0.25">
      <c r="BQ7" s="9" t="s">
        <v>55</v>
      </c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v>2026</v>
      </c>
      <c r="CO7" s="69"/>
      <c r="CP7" s="69"/>
      <c r="CQ7" s="69"/>
      <c r="CR7" s="12" t="s">
        <v>11</v>
      </c>
      <c r="CT7" s="8" t="s">
        <v>56</v>
      </c>
      <c r="CV7" s="12"/>
      <c r="CW7" s="12"/>
      <c r="CX7" s="12"/>
    </row>
    <row r="8" spans="1:256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256" x14ac:dyDescent="0.25">
      <c r="A9" s="45" t="s">
        <v>57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256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256" s="13" customFormat="1" ht="11.25" x14ac:dyDescent="0.2">
      <c r="GE11" s="17"/>
    </row>
    <row r="12" spans="1:256" s="14" customFormat="1" ht="12.75" customHeight="1" x14ac:dyDescent="0.2">
      <c r="A12" s="58" t="s">
        <v>58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0"/>
      <c r="W12" s="58" t="s">
        <v>59</v>
      </c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60"/>
      <c r="AS12" s="58" t="s">
        <v>60</v>
      </c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60"/>
      <c r="BO12" s="64" t="s">
        <v>103</v>
      </c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6"/>
      <c r="FF12" s="32" t="s">
        <v>61</v>
      </c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10" customFormat="1" ht="63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3"/>
      <c r="W13" s="61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3"/>
      <c r="AS13" s="61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3"/>
      <c r="BO13" s="28" t="s">
        <v>62</v>
      </c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 t="s">
        <v>63</v>
      </c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 t="s">
        <v>64</v>
      </c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 t="s">
        <v>62</v>
      </c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 t="s">
        <v>63</v>
      </c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 t="s">
        <v>64</v>
      </c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14" customFormat="1" ht="12" x14ac:dyDescent="0.2">
      <c r="A14" s="32">
        <v>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>
        <v>2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>
        <v>3</v>
      </c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>
        <v>4</v>
      </c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>
        <v>5</v>
      </c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>
        <v>6</v>
      </c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>
        <v>4</v>
      </c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>
        <v>5</v>
      </c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>
        <v>6</v>
      </c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15" customFormat="1" ht="123" customHeight="1" x14ac:dyDescent="0.2">
      <c r="A15" s="56" t="s">
        <v>65</v>
      </c>
      <c r="B15" s="56" t="s">
        <v>66</v>
      </c>
      <c r="C15" s="56" t="s">
        <v>66</v>
      </c>
      <c r="D15" s="56" t="s">
        <v>66</v>
      </c>
      <c r="E15" s="56" t="s">
        <v>66</v>
      </c>
      <c r="F15" s="56" t="s">
        <v>66</v>
      </c>
      <c r="G15" s="56" t="s">
        <v>66</v>
      </c>
      <c r="H15" s="56" t="s">
        <v>66</v>
      </c>
      <c r="I15" s="56" t="s">
        <v>66</v>
      </c>
      <c r="J15" s="56" t="s">
        <v>66</v>
      </c>
      <c r="K15" s="56" t="s">
        <v>66</v>
      </c>
      <c r="L15" s="56" t="s">
        <v>66</v>
      </c>
      <c r="M15" s="56" t="s">
        <v>66</v>
      </c>
      <c r="N15" s="56" t="s">
        <v>66</v>
      </c>
      <c r="O15" s="56" t="s">
        <v>66</v>
      </c>
      <c r="P15" s="56" t="s">
        <v>66</v>
      </c>
      <c r="Q15" s="56" t="s">
        <v>66</v>
      </c>
      <c r="R15" s="56" t="s">
        <v>66</v>
      </c>
      <c r="S15" s="56" t="s">
        <v>66</v>
      </c>
      <c r="T15" s="56" t="s">
        <v>66</v>
      </c>
      <c r="U15" s="56" t="s">
        <v>66</v>
      </c>
      <c r="V15" s="56" t="s">
        <v>66</v>
      </c>
      <c r="W15" s="56" t="s">
        <v>67</v>
      </c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27" t="s">
        <v>68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0">
        <f>FF15+'стр.4 (2)'!BO14:CS14+'стр.4 (3)'!BO14:CS14+'стр.4 (4)'!BO14:CS14+'стр.4 (5)'!BO14:CS14+'стр.4 (6)'!BO14:CS14+'стр.4 (7)'!BO14:CS14+'стр.4 (8)'!BO14:CS14+'стр.4 (9)'!BO14:CS14+'стр.4 (10)'!BO14:CS14+'стр.4 (11)'!BO14:CS14+'стр.4 (12)'!BO14:CS14</f>
        <v>141.57069999999999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53">
        <f>HQ15+'стр.4 (2)'!DZ14:FE14+'стр.4 (3)'!DZ14:FE14+'стр.4 (4)'!DZ14:FE14+'стр.4 (5)'!DZ14:FE14+'стр.4 (6)'!DZ14:FE14+'стр.4 (7)'!DZ14:FE14+'стр.4 (8)'!DZ14:FE14+'стр.4 (9)'!DZ14:FE14+'стр.4 (10)'!DZ14:FE14+'стр.4 (11)'!DZ14:FE14+'стр.4 (12)'!DZ14:FE14</f>
        <v>96.429299999999984</v>
      </c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53">
        <v>15.3489</v>
      </c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>
        <f>238/8760*744-FF15</f>
        <v>4.8647986301369848</v>
      </c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15" customFormat="1" ht="16.5" customHeight="1" x14ac:dyDescent="0.2">
      <c r="A16" s="20" t="s">
        <v>69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20">
        <f>BO15</f>
        <v>141.57069999999999</v>
      </c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>
        <f>FF15</f>
        <v>15.3489</v>
      </c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53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53">
        <f>HQ15</f>
        <v>4.8647986301369848</v>
      </c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</sheetData>
  <mergeCells count="47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3"/>
    <mergeCell ref="W12:AR13"/>
    <mergeCell ref="AS12:BN13"/>
    <mergeCell ref="BO12:FE12"/>
    <mergeCell ref="BO14:CS14"/>
    <mergeCell ref="CT14:DY14"/>
    <mergeCell ref="FF12:IV12"/>
    <mergeCell ref="BO13:CS13"/>
    <mergeCell ref="CT13:DY13"/>
    <mergeCell ref="DZ13:FE13"/>
    <mergeCell ref="FF13:GJ13"/>
    <mergeCell ref="GK13:HP13"/>
    <mergeCell ref="HQ13:IV13"/>
    <mergeCell ref="DZ14:FE14"/>
    <mergeCell ref="FF14:GJ14"/>
    <mergeCell ref="GK14:HP14"/>
    <mergeCell ref="HQ14:IV14"/>
    <mergeCell ref="A15:V15"/>
    <mergeCell ref="W15:AR15"/>
    <mergeCell ref="AS15:BN15"/>
    <mergeCell ref="BO15:CS15"/>
    <mergeCell ref="CT15:DY15"/>
    <mergeCell ref="DZ15:FE15"/>
    <mergeCell ref="FF15:GJ15"/>
    <mergeCell ref="GK15:HP15"/>
    <mergeCell ref="HQ15:IV15"/>
    <mergeCell ref="A14:V14"/>
    <mergeCell ref="W14:AR14"/>
    <mergeCell ref="AS14:BN14"/>
    <mergeCell ref="DZ16:FE16"/>
    <mergeCell ref="FF16:GJ16"/>
    <mergeCell ref="GK16:HP16"/>
    <mergeCell ref="HQ16:IV16"/>
    <mergeCell ref="A16:V16"/>
    <mergeCell ref="W16:AR16"/>
    <mergeCell ref="AS16:BN16"/>
    <mergeCell ref="BO16:CS16"/>
    <mergeCell ref="CT16:DY16"/>
  </mergeCells>
  <pageMargins left="0.59055118110236238" right="0.51181102362204722" top="0.78740157480314954" bottom="0.39370078740157477" header="0.19685039370078738" footer="0.19685039370078738"/>
  <pageSetup paperSize="9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70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71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13.942399999999999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238/8760*672-BO14</f>
        <v>4.3151342465753437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20">
        <f>BO14</f>
        <v>13.942399999999999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4.3151342465753437</v>
      </c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72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73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13.3268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238/8760*744-BO14</f>
        <v>6.8868986301369848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20">
        <f>BO14</f>
        <v>13.3268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6.8868986301369848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74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75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11.758100000000001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238/8760*720-BO14</f>
        <v>7.8035438356164395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20">
        <f>BO14</f>
        <v>11.758100000000001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7.8035438356164395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5" sqref="DZ15:FE15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55</v>
      </c>
      <c r="BR7" s="46" t="s">
        <v>76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77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11.81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238/8760*744-BO14</f>
        <v>8.4036986301369847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20">
        <f>BO14</f>
        <v>11.81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8.4036986301369847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5"/>
  <sheetViews>
    <sheetView zoomScaleNormal="100" zoomScaleSheetLayoutView="100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8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pans="1:187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87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87" s="7" customFormat="1" ht="15.7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87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6" t="str">
        <f>'2026'!CI5:EO5</f>
        <v>АО "ДГК" СП "Николаевская ТЭЦ"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87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87" s="8" customFormat="1" ht="15" customHeight="1" x14ac:dyDescent="0.25">
      <c r="BQ7" s="9" t="s">
        <v>78</v>
      </c>
      <c r="BR7" s="46" t="s">
        <v>79</v>
      </c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39">
        <v>20</v>
      </c>
      <c r="CK7" s="39"/>
      <c r="CL7" s="39"/>
      <c r="CM7" s="39"/>
      <c r="CN7" s="69">
        <f>'стр.4 (2)'!CN7:CQ7</f>
        <v>26</v>
      </c>
      <c r="CO7" s="69"/>
      <c r="CP7" s="69"/>
      <c r="CQ7" s="69"/>
      <c r="CR7" s="12" t="s">
        <v>11</v>
      </c>
      <c r="CV7" s="12"/>
      <c r="CW7" s="12"/>
      <c r="CX7" s="12"/>
    </row>
    <row r="8" spans="1:187" s="13" customFormat="1" ht="11.25" x14ac:dyDescent="0.2">
      <c r="BR8" s="33" t="s">
        <v>12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87" x14ac:dyDescent="0.25">
      <c r="A9" s="45" t="s">
        <v>80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7" s="13" customFormat="1" ht="11.25" x14ac:dyDescent="0.2">
      <c r="A10" s="33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7" s="13" customFormat="1" ht="11.25" x14ac:dyDescent="0.2">
      <c r="GE11" s="17"/>
    </row>
    <row r="12" spans="1:187" s="10" customFormat="1" ht="37.5" customHeight="1" x14ac:dyDescent="0.2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 t="s">
        <v>59</v>
      </c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 t="s">
        <v>60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 t="s">
        <v>62</v>
      </c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 t="s">
        <v>63</v>
      </c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 t="s">
        <v>64</v>
      </c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</row>
    <row r="13" spans="1:187" s="14" customFormat="1" ht="12" x14ac:dyDescent="0.2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>
        <v>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>
        <v>5</v>
      </c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>
        <v>6</v>
      </c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</row>
    <row r="14" spans="1:187" s="15" customFormat="1" ht="123" customHeight="1" x14ac:dyDescent="0.2">
      <c r="A14" s="56" t="s">
        <v>65</v>
      </c>
      <c r="B14" s="56" t="s">
        <v>66</v>
      </c>
      <c r="C14" s="56" t="s">
        <v>66</v>
      </c>
      <c r="D14" s="56" t="s">
        <v>66</v>
      </c>
      <c r="E14" s="56" t="s">
        <v>66</v>
      </c>
      <c r="F14" s="56" t="s">
        <v>66</v>
      </c>
      <c r="G14" s="56" t="s">
        <v>66</v>
      </c>
      <c r="H14" s="56" t="s">
        <v>66</v>
      </c>
      <c r="I14" s="56" t="s">
        <v>66</v>
      </c>
      <c r="J14" s="56" t="s">
        <v>66</v>
      </c>
      <c r="K14" s="56" t="s">
        <v>66</v>
      </c>
      <c r="L14" s="56" t="s">
        <v>66</v>
      </c>
      <c r="M14" s="56" t="s">
        <v>66</v>
      </c>
      <c r="N14" s="56" t="s">
        <v>66</v>
      </c>
      <c r="O14" s="56" t="s">
        <v>66</v>
      </c>
      <c r="P14" s="56" t="s">
        <v>66</v>
      </c>
      <c r="Q14" s="56" t="s">
        <v>66</v>
      </c>
      <c r="R14" s="56" t="s">
        <v>66</v>
      </c>
      <c r="S14" s="56" t="s">
        <v>66</v>
      </c>
      <c r="T14" s="56" t="s">
        <v>66</v>
      </c>
      <c r="U14" s="56" t="s">
        <v>66</v>
      </c>
      <c r="V14" s="56" t="s">
        <v>66</v>
      </c>
      <c r="W14" s="56" t="s">
        <v>67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27" t="s">
        <v>68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53">
        <v>9.3903999999999996</v>
      </c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53">
        <f>238/8760*720-BO14</f>
        <v>10.171243835616441</v>
      </c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</row>
    <row r="15" spans="1:187" s="15" customFormat="1" ht="16.5" customHeight="1" x14ac:dyDescent="0.2">
      <c r="A15" s="20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20">
        <f>BO14</f>
        <v>9.3903999999999996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53">
        <f>DZ14</f>
        <v>10.171243835616441</v>
      </c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38" right="0.51181102362204722" top="0.78740157480314954" bottom="0.39370078740157477" header="0.19685039370078738" footer="0.19685039370078738"/>
  <pageSetup paperSize="9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стр.1</vt:lpstr>
      <vt:lpstr>стр.2</vt:lpstr>
      <vt:lpstr>стр.3</vt:lpstr>
      <vt:lpstr>2026</vt:lpstr>
      <vt:lpstr>стр.4 (2)</vt:lpstr>
      <vt:lpstr>стр.4 (3)</vt:lpstr>
      <vt:lpstr>стр.4 (4)</vt:lpstr>
      <vt:lpstr>стр.4 (5)</vt:lpstr>
      <vt:lpstr>стр.4 (6)</vt:lpstr>
      <vt:lpstr>стр.4 (7)</vt:lpstr>
      <vt:lpstr>стр.4 (8)</vt:lpstr>
      <vt:lpstr>стр.4 (9)</vt:lpstr>
      <vt:lpstr>стр.4 (10)</vt:lpstr>
      <vt:lpstr>стр.4 (11)</vt:lpstr>
      <vt:lpstr>стр.4 (12)</vt:lpstr>
      <vt:lpstr>стр.5</vt:lpstr>
      <vt:lpstr>'2026'!Область_печати</vt:lpstr>
      <vt:lpstr>стр.1!Область_печати</vt:lpstr>
      <vt:lpstr>стр.2!Область_печати</vt:lpstr>
      <vt:lpstr>стр.3!Область_печати</vt:lpstr>
      <vt:lpstr>'стр.4 (10)'!Область_печати</vt:lpstr>
      <vt:lpstr>'стр.4 (11)'!Область_печати</vt:lpstr>
      <vt:lpstr>'стр.4 (12)'!Область_печати</vt:lpstr>
      <vt:lpstr>'стр.4 (2)'!Область_печати</vt:lpstr>
      <vt:lpstr>'стр.4 (4)'!Область_печати</vt:lpstr>
      <vt:lpstr>'стр.4 (5)'!Область_печати</vt:lpstr>
      <vt:lpstr>'стр.4 (6)'!Область_печати</vt:lpstr>
      <vt:lpstr>'стр.4 (7)'!Область_печати</vt:lpstr>
      <vt:lpstr>'стр.4 (8)'!Область_печати</vt:lpstr>
      <vt:lpstr>'стр.4 (9)'!Область_печати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Иванова Анна Валериевна</cp:lastModifiedBy>
  <cp:revision>1</cp:revision>
  <dcterms:created xsi:type="dcterms:W3CDTF">2008-10-01T13:21:49Z</dcterms:created>
  <dcterms:modified xsi:type="dcterms:W3CDTF">2026-01-19T06:24:10Z</dcterms:modified>
</cp:coreProperties>
</file>