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Ограничения!$F$50:$K$50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Ограничения!$E$49</definedName>
    <definedName name="pIns_Q_LIMIT_4">Ограничения!$E$57</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Ограничения!$E$32:$K$57</definedName>
    <definedName name="Q_LIMIT_diff_1">Ограничения!$I$26:$J$28</definedName>
    <definedName name="Q_LIMIT_p3">Ограничения!$F$36:$K$49</definedName>
    <definedName name="Q_LIMIT_p4">Ограничения!$F$50:$K$57</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Ограничения!$K$58</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<sst xmlns="http://schemas.openxmlformats.org/spreadsheetml/2006/main" count="10383" uniqueCount="2758">
  <si>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</si>
  <si>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</si>
  <si>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</si>
  <si>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</si>
  <si>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</si>
  <si>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</si>
  <si>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</si>
  <si>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</si>
  <si>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</si>
  <si>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</si>
  <si>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</si>
  <si>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</si>
  <si>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</si>
  <si>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</si>
  <si>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</si>
  <si>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</si>
  <si>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</si>
  <si>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</si>
  <si>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</si>
  <si>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</si>
  <si>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</si>
  <si>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</si>
  <si>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</si>
  <si>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</si>
  <si>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</si>
  <si>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</si>
  <si>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</si>
  <si>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</si>
  <si>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</si>
  <si>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</si>
  <si>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</si>
  <si>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</si>
  <si>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</si>
  <si>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</si>
  <si>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</si>
  <si>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</si>
  <si>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</si>
  <si>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</si>
  <si>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</si>
  <si>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</si>
  <si>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</si>
  <si>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</si>
  <si>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</si>
  <si>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</si>
  <si>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</si>
  <si>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</si>
  <si>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</si>
  <si>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</si>
  <si>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</si>
  <si>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</si>
  <si>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</si>
  <si>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</si>
  <si>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</si>
  <si>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</si>
  <si>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</si>
  <si>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</si>
  <si>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</si>
  <si>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</si>
  <si>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</si>
  <si>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</si>
  <si>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</si>
  <si>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</si>
  <si>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</si>
  <si>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</si>
  <si>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</si>
  <si>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</si>
  <si>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</si>
  <si>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</si>
  <si>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</si>
  <si>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</si>
  <si>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</si>
  <si>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</si>
  <si>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</si>
  <si>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</si>
  <si>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</si>
  <si>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</si>
  <si>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</si>
  <si>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</si>
  <si>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</si>
  <si>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</si>
  <si>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</si>
  <si>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</si>
  <si>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</si>
  <si>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</si>
  <si>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</si>
  <si>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</si>
  <si>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</si>
  <si>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</si>
  <si>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</si>
  <si>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</si>
  <si>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</si>
  <si>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</si>
  <si>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</si>
  <si>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</si>
  <si>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</si>
  <si>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</si>
  <si>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</si>
  <si>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</si>
  <si>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</si>
  <si>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</si>
  <si>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</si>
  <si>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</si>
  <si>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</si>
  <si>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</si>
  <si>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</si>
  <si>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</si>
  <si>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</si>
  <si>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</si>
  <si>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</si>
  <si>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</si>
  <si>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</si>
  <si>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</si>
  <si>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</si>
  <si>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</si>
  <si>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</si>
  <si>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</si>
  <si>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</si>
  <si>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</si>
  <si>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</si>
  <si>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</si>
  <si>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</si>
  <si>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</si>
  <si>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</si>
  <si>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</si>
  <si>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</si>
  <si>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</si>
  <si>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</si>
  <si>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</si>
  <si>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</si>
  <si>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</si>
  <si>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</si>
  <si>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</si>
  <si>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</si>
  <si>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</si>
  <si>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</si>
  <si>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</si>
  <si>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</si>
  <si>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</si>
  <si>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</si>
  <si>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</si>
  <si>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</si>
  <si>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</si>
  <si>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</si>
  <si>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</si>
  <si>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</si>
  <si>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</si>
  <si>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</si>
  <si>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</si>
  <si>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</si>
  <si>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</si>
  <si>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</si>
  <si>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</si>
  <si>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</si>
  <si>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</si>
  <si>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</si>
  <si>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</si>
  <si>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</si>
  <si>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</si>
  <si>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</si>
  <si>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</si>
  <si>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</si>
  <si>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</si>
  <si>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</si>
  <si>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</si>
  <si>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</si>
  <si>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</si>
  <si>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</si>
  <si>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</si>
  <si>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</si>
  <si>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</si>
  <si>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</si>
  <si>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</si>
  <si>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</si>
  <si>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</si>
  <si>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</si>
  <si>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</si>
  <si>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</si>
  <si>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</si>
  <si>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</si>
  <si>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</si>
  <si>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</si>
  <si>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</si>
  <si>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</si>
  <si>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</si>
  <si>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</si>
  <si>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</si>
  <si>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</si>
  <si>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</si>
  <si>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</si>
  <si>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</si>
  <si>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</si>
  <si>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</si>
  <si>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</si>
  <si>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</si>
  <si>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</si>
  <si>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</si>
  <si>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</si>
  <si>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</si>
  <si>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</si>
  <si>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</si>
  <si>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</si>
  <si>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</si>
  <si>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</si>
  <si>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</si>
  <si>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</si>
  <si>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</si>
  <si>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</si>
  <si>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</si>
  <si>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</si>
  <si>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</si>
  <si>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</si>
  <si>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</si>
  <si>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</si>
  <si>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</si>
  <si>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</si>
  <si>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</si>
  <si>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</si>
  <si>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</si>
  <si>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</si>
  <si>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</si>
  <si>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</si>
  <si>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</si>
  <si>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</si>
  <si>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</si>
  <si>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</si>
  <si>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</si>
  <si>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</si>
  <si>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</si>
  <si>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</si>
  <si>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</si>
  <si>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</si>
  <si>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</si>
  <si>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</si>
  <si>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</si>
  <si>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</si>
  <si>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</si>
  <si>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</si>
  <si>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</si>
  <si>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</si>
  <si>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</si>
  <si>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</si>
  <si>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</si>
  <si>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</si>
  <si>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</si>
  <si>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</si>
  <si>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</si>
  <si>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</si>
  <si>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</si>
  <si>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</si>
  <si>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</si>
  <si>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</si>
  <si>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</si>
  <si>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</si>
  <si>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</si>
  <si>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</si>
  <si>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</si>
  <si>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</si>
  <si>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</si>
  <si>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</si>
  <si>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</si>
  <si>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</si>
  <si>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</si>
  <si>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</si>
  <si>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</si>
  <si>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</si>
  <si>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</si>
  <si>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</si>
  <si>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</si>
  <si>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</si>
  <si>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</si>
  <si>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</si>
  <si>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</si>
  <si>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</si>
  <si>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</si>
  <si>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</si>
  <si>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</si>
  <si>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</si>
  <si>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</si>
  <si>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</si>
  <si>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</si>
  <si>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</si>
  <si>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</si>
  <si>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</si>
  <si>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</si>
  <si>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</si>
  <si>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</si>
  <si>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</si>
  <si>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</si>
  <si>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</si>
  <si>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</si>
  <si>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</si>
  <si>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</si>
  <si>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</si>
  <si>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</si>
  <si>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</si>
  <si>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</si>
  <si>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</si>
  <si>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</si>
  <si>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</si>
  <si>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</si>
  <si>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</si>
  <si>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</si>
  <si>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</si>
  <si>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</si>
  <si>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</si>
  <si>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</si>
  <si>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</si>
  <si>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</si>
  <si>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</si>
  <si>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</si>
  <si>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</si>
  <si>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</si>
  <si>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</si>
  <si>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</si>
  <si>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</si>
  <si>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</si>
  <si>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</si>
  <si>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</si>
  <si>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</si>
  <si>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</si>
  <si>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</si>
  <si>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</si>
  <si>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</si>
  <si>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</si>
  <si>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</si>
  <si>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</si>
  <si>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</si>
  <si>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</si>
  <si>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</si>
  <si>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</si>
  <si>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</si>
  <si>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</si>
  <si>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</si>
  <si>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</si>
  <si>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</si>
  <si>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</si>
  <si>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</si>
  <si>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</si>
  <si>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</si>
  <si>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</si>
  <si>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</si>
  <si>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</si>
  <si>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</si>
  <si>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</si>
  <si>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</si>
  <si>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</si>
  <si>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</si>
  <si>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</si>
  <si>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</si>
  <si>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</si>
  <si>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</si>
  <si>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</si>
  <si>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</si>
  <si>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</si>
  <si>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</si>
  <si>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</si>
  <si>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</si>
  <si>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</si>
  <si>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</si>
  <si>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</si>
  <si>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</si>
  <si>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</si>
  <si>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</si>
  <si>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</si>
  <si>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</si>
  <si>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</si>
  <si>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</si>
  <si>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</si>
  <si>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</si>
  <si>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</si>
  <si>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</si>
  <si>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</si>
  <si>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</si>
  <si>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</si>
  <si>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</si>
  <si>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</si>
  <si>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</si>
  <si>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</si>
  <si>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</si>
  <si>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</si>
  <si>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</si>
  <si>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</si>
  <si>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</si>
  <si>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</si>
  <si>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</si>
  <si>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</si>
  <si>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</si>
  <si>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</si>
  <si>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</si>
  <si>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</si>
  <si>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</si>
  <si>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</si>
  <si>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</si>
  <si>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</si>
  <si>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</si>
  <si>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</si>
  <si>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</si>
  <si>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</si>
  <si>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</si>
  <si>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</si>
  <si>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</si>
  <si>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</si>
  <si>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</si>
  <si>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</si>
  <si>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</si>
  <si>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</si>
  <si>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</si>
  <si>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</si>
  <si>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</si>
  <si>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</si>
  <si>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</si>
  <si>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</si>
  <si>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</si>
  <si>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</si>
  <si>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</si>
  <si>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</si>
  <si>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</si>
  <si>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</si>
  <si>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</si>
  <si>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</si>
  <si>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</si>
  <si>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</si>
  <si>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</si>
  <si>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</si>
  <si>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</si>
  <si>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</si>
  <si>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</si>
  <si>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</si>
  <si>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</si>
  <si>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</si>
  <si>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</si>
  <si>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</si>
  <si>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</si>
  <si>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</si>
  <si>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</si>
  <si>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</si>
  <si>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</si>
  <si>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</si>
  <si>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</si>
  <si>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</si>
  <si>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</si>
  <si>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</si>
  <si>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</si>
  <si>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</si>
  <si>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</si>
  <si>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</si>
  <si>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</si>
  <si>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</si>
  <si>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</si>
  <si>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</si>
  <si>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</si>
  <si>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</si>
  <si>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</si>
  <si>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</si>
  <si>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</si>
  <si>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</si>
  <si>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</si>
  <si>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</si>
  <si>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</si>
  <si>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</si>
  <si>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</si>
  <si>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</si>
  <si>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</si>
  <si>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</si>
  <si>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</si>
  <si>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</si>
  <si>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</si>
  <si>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</si>
  <si>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</si>
  <si>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</si>
  <si>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</si>
  <si>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</si>
  <si>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</si>
  <si>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</si>
  <si>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</si>
  <si>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</si>
  <si>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</si>
  <si>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</si>
  <si>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</si>
  <si>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</si>
  <si>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</si>
  <si>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</si>
  <si>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</si>
  <si>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</si>
  <si>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</si>
  <si>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</si>
  <si>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</si>
  <si>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</si>
  <si>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</si>
  <si>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</si>
  <si>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</si>
  <si>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</si>
  <si>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</si>
  <si>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</si>
  <si>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</si>
  <si>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</si>
  <si>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</si>
  <si>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</si>
  <si>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</si>
  <si>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</si>
  <si>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</si>
  <si>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</si>
  <si>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</si>
  <si>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</si>
  <si>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</si>
  <si>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</si>
  <si>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</si>
  <si>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</si>
  <si>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</si>
  <si>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</si>
  <si>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</si>
  <si>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</si>
  <si>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</si>
  <si>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</si>
  <si>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</si>
  <si>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</si>
  <si>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</si>
  <si>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</si>
  <si>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</si>
  <si>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</si>
  <si>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</si>
  <si>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</si>
  <si>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</si>
  <si>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</si>
  <si>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</si>
  <si>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</si>
  <si>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</si>
  <si>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</si>
  <si>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</si>
  <si>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</si>
  <si>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</si>
  <si>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</si>
  <si>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</si>
  <si>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</si>
  <si>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</si>
  <si>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</si>
  <si>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</si>
  <si>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</si>
  <si>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</si>
  <si>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</si>
  <si>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</si>
  <si>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</si>
  <si>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</si>
  <si>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</si>
  <si>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</si>
  <si>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</si>
  <si>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</si>
  <si>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</si>
  <si>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</si>
  <si>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</si>
  <si>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</si>
  <si>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</si>
  <si>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</si>
  <si>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</si>
  <si>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</si>
  <si>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</si>
  <si>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</si>
  <si>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</si>
  <si>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</si>
  <si>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</si>
  <si>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</si>
  <si>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</si>
  <si>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</si>
  <si>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</si>
  <si>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</si>
  <si>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</si>
  <si>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</si>
  <si>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</si>
  <si>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</si>
  <si>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</si>
  <si>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</si>
  <si>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</si>
  <si>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</si>
  <si>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</si>
  <si>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</si>
  <si>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</si>
  <si>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</si>
  <si>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</si>
  <si>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</si>
  <si>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</si>
  <si>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</si>
  <si>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</si>
  <si>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</si>
  <si>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</si>
  <si>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</si>
  <si>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</si>
  <si>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</si>
  <si>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</si>
  <si>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</si>
  <si>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</si>
  <si>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</si>
  <si>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</si>
  <si>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</si>
  <si>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</si>
  <si>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</si>
  <si>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</si>
  <si>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</si>
  <si>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</si>
  <si>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</si>
  <si>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</si>
  <si>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</si>
  <si>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</si>
  <si>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</si>
  <si>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</si>
  <si>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</si>
  <si>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</si>
  <si>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</si>
  <si>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</si>
  <si>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</si>
  <si>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</si>
  <si>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</si>
  <si>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</si>
  <si>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</si>
  <si>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</si>
  <si>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</si>
  <si>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</si>
  <si>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</si>
  <si>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</si>
  <si>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</si>
  <si>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</si>
  <si>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</si>
  <si>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</si>
  <si>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</si>
  <si>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</si>
  <si>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</si>
  <si>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</si>
  <si>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</si>
  <si>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</si>
  <si>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</si>
  <si>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</si>
  <si>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</si>
  <si>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</si>
  <si>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</si>
  <si>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</si>
  <si>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</si>
  <si>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</si>
  <si>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</si>
  <si>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</si>
  <si>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</si>
  <si>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</si>
  <si>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</si>
  <si>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</si>
  <si>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</si>
  <si>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</si>
  <si>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</si>
  <si>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</si>
  <si>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</si>
  <si>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</si>
  <si>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</si>
  <si>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</si>
  <si>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</si>
  <si>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</si>
  <si>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</si>
  <si>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</si>
  <si>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</si>
  <si>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</si>
  <si>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</si>
  <si>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</si>
  <si>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</si>
  <si>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</si>
  <si>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</si>
  <si>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</si>
  <si>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</si>
  <si>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</si>
  <si>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</si>
  <si>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</si>
  <si>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</si>
  <si>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</si>
  <si>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</si>
  <si>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</si>
  <si>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</si>
  <si>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</si>
  <si>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</si>
  <si>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</si>
  <si>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</si>
  <si>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</si>
  <si>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</si>
  <si>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</si>
  <si>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</si>
  <si>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</si>
  <si>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</si>
  <si>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</si>
  <si>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</si>
  <si>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</si>
  <si>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</si>
  <si>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</si>
  <si>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</si>
  <si>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</si>
  <si>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</si>
  <si>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</si>
  <si>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</si>
  <si>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</si>
  <si>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</si>
  <si>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</si>
  <si>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</si>
  <si>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</si>
  <si>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</si>
  <si>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</si>
  <si>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</si>
  <si>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</si>
  <si>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</si>
  <si>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</si>
  <si>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</si>
  <si>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</si>
  <si>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</si>
  <si>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</si>
  <si>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</si>
  <si>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</si>
  <si>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</si>
  <si>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</si>
  <si>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</si>
  <si>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</si>
  <si>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</si>
  <si>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</si>
  <si>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</si>
  <si>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</si>
  <si>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</si>
  <si>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</si>
  <si>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</si>
  <si>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</si>
  <si>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</si>
  <si>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</si>
  <si>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</si>
  <si>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</si>
  <si>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</si>
  <si>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</si>
  <si>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</si>
  <si>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</si>
  <si>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</si>
  <si>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</si>
  <si>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</si>
  <si>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</si>
  <si>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</si>
  <si>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</si>
  <si>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</si>
  <si>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</si>
  <si>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</si>
  <si>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</si>
  <si>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</si>
  <si>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</si>
  <si>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</si>
  <si>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</si>
  <si>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</si>
  <si>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</si>
  <si>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</si>
  <si>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</si>
  <si>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</si>
  <si>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</si>
  <si>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</si>
  <si>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</si>
  <si>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</si>
  <si>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</si>
  <si>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</si>
  <si>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</si>
  <si>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</si>
  <si>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</si>
  <si>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</si>
  <si>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</si>
  <si>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</si>
  <si>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</si>
  <si>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</si>
  <si>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</si>
  <si>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</si>
  <si>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</si>
  <si>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</si>
  <si>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</si>
  <si>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</si>
  <si>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</si>
  <si>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</si>
  <si>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</si>
  <si>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</si>
  <si>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</si>
  <si>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</si>
  <si>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</si>
  <si>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</si>
  <si>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</si>
  <si>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</si>
  <si>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</si>
  <si>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</si>
  <si>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</si>
  <si>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</si>
  <si>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</si>
  <si>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</si>
  <si>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</si>
  <si>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</si>
  <si>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</si>
  <si>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</si>
  <si>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</si>
  <si>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</si>
  <si>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</si>
  <si>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</si>
  <si>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</si>
  <si>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</si>
  <si>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</si>
  <si>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</si>
  <si>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</si>
  <si>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</si>
  <si>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</si>
  <si>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</si>
  <si>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</si>
  <si>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</si>
  <si>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</si>
  <si>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</si>
  <si>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</si>
  <si>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</si>
  <si>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</si>
  <si>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</si>
  <si>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</si>
  <si>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</si>
  <si>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</si>
  <si>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</si>
  <si>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</si>
  <si>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</si>
  <si>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</si>
  <si>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</si>
  <si>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</si>
  <si>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</si>
  <si>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</si>
  <si>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</si>
  <si>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</si>
  <si>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</si>
  <si>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</si>
  <si>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</si>
  <si>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</si>
  <si>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</si>
  <si>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</si>
  <si>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</si>
  <si>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</si>
  <si>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</si>
  <si>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</si>
  <si>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</si>
  <si>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</si>
  <si>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</si>
  <si>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</si>
  <si>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</si>
  <si>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</si>
  <si>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</si>
  <si>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</si>
  <si>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</si>
  <si>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</si>
  <si>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</si>
  <si>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</si>
  <si>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</si>
  <si>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</si>
  <si>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</si>
  <si>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</si>
  <si>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</si>
  <si>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</si>
  <si>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</si>
  <si>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</si>
  <si>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</si>
  <si>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</si>
  <si>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</si>
  <si>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</si>
  <si>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</si>
  <si>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</si>
  <si>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</si>
  <si>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</si>
  <si>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</si>
  <si>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</si>
  <si>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</si>
  <si>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</si>
  <si>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</si>
  <si>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</si>
  <si>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</si>
  <si>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</si>
  <si>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</si>
  <si>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</si>
  <si>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</si>
  <si>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</si>
  <si>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</si>
  <si>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</si>
  <si>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</si>
  <si>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</si>
  <si>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</si>
  <si>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</si>
  <si>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</si>
  <si>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</si>
  <si>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</si>
  <si>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</si>
  <si>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</si>
  <si>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</si>
  <si>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</si>
  <si>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</si>
  <si>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</si>
  <si>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</si>
  <si>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</si>
  <si>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</si>
  <si>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</si>
  <si>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</si>
  <si>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</si>
  <si>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</si>
  <si>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</si>
  <si>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</si>
  <si>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</si>
  <si>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</si>
  <si>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</si>
  <si>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</si>
  <si>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</si>
  <si>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</si>
  <si>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</si>
  <si>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</si>
  <si>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</si>
  <si>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</si>
  <si>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</si>
  <si>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</si>
  <si>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</si>
  <si>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</si>
  <si>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</si>
  <si>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</si>
  <si>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</si>
  <si>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</si>
  <si>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</si>
  <si>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</si>
  <si>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</si>
  <si>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</si>
  <si>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</si>
  <si>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</si>
  <si>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</si>
  <si>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</si>
  <si>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</si>
  <si>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</si>
  <si>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</si>
  <si>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</si>
  <si>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</si>
  <si>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</si>
  <si>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</si>
  <si>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</si>
  <si>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</si>
  <si>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</si>
  <si>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</si>
  <si>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</si>
  <si>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</si>
  <si>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</si>
  <si>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</si>
  <si>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</si>
  <si>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</si>
  <si>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</si>
  <si>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</si>
  <si>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</si>
  <si>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</si>
  <si>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</si>
  <si>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</si>
  <si>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</si>
  <si>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</si>
  <si>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</si>
  <si>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</si>
  <si>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</si>
  <si>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</si>
  <si>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</si>
  <si>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</si>
  <si>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</si>
  <si>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</si>
  <si>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</si>
  <si>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</si>
  <si>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</si>
  <si>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</si>
  <si>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</si>
  <si>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за задолженность</t>
  </si>
  <si>
    <t>прекращение отопления за задолженность</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</si>
  <si>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</si>
  <si>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</si>
  <si>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</si>
  <si>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</si>
  <si>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прекращение отопления (аварийный МКД,подлежащий сносу)</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</si>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</sst>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1D351-326D-9B82-8927-D86D211C0D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C78B3-A7C3-9D37-0042-AFEB319FE01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387</v>
      </c>
      <c r="F4" s="2241"/>
      <c r="G4" s="2242"/>
      <c r="H4" s="2242"/>
      <c r="I4" s="2243"/>
      <c r="J4" s="494"/>
      <c r="K4" s="456"/>
      <c r="L4" s="456"/>
      <c r="W4" s="450">
        <v>22</v>
      </c>
    </row>
    <row s="1638" customFormat="1" customHeight="1" ht="18">
      <c r="A5" s="762"/>
      <c r="D5" s="825"/>
      <c r="E5" s="2217" t="str">
        <f>IF(org=0,"Не определено",org)</f>
        <v>АО "ДГК" СП "Биробиджанская ТЭЦ"</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299</v>
      </c>
      <c r="F7" s="2211"/>
      <c r="G7" s="2212"/>
      <c r="H7" s="2212"/>
      <c r="I7" s="2212"/>
      <c r="J7" s="2212"/>
      <c r="K7" s="2212"/>
      <c r="L7" s="2226" t="s">
        <v>300</v>
      </c>
      <c r="W7" s="450">
        <v>14</v>
      </c>
    </row>
    <row customHeight="1" ht="48.29999999999999">
      <c r="D8" s="453"/>
      <c r="E8" s="476" t="s">
        <v>88</v>
      </c>
      <c r="F8" s="826"/>
      <c r="G8" s="468" t="s">
        <v>86</v>
      </c>
      <c r="H8" s="468" t="s">
        <v>87</v>
      </c>
      <c r="I8" s="417" t="s">
        <v>85</v>
      </c>
      <c r="J8" s="417" t="s">
        <v>388</v>
      </c>
      <c r="K8" s="417" t="s">
        <v>389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391</v>
      </c>
      <c r="Q12" s="519" t="s">
        <v>392</v>
      </c>
      <c r="R12" s="520" t="s">
        <v>393</v>
      </c>
      <c r="S12" s="514" t="s">
        <v>394</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4527F-245E-21A9-2983-DAF23D4963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08"/>
      <c r="R6" s="359"/>
      <c r="S6" s="1312">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12">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402</v>
      </c>
      <c r="P47" s="2260">
        <v>1</v>
      </c>
      <c r="Q47" s="1223"/>
      <c r="R47" s="359"/>
      <c r="S47" s="1227"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405</v>
      </c>
      <c r="P48" s="2260"/>
      <c r="Q48" s="2260">
        <v>1</v>
      </c>
      <c r="R48" s="360"/>
      <c r="S48" s="1227"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408</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409</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7A5FB-E547-BC19-FC46-12ED405537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408</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409</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98D9F-83A9-C5C2-1264-B18D4EC157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88</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674E1-D9E8-7C4A-B5A8-DF3F97F7B7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88</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7879C-1B42-EF7C-C28B-63097BF83B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customHeight="1" ht="24">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408</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409</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36A38-BC9A-AB79-BEBF-6DA0FB58FF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6D95C-4012-B53B-F186-CA72E2B241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405</v>
      </c>
      <c r="M7" s="540"/>
      <c r="N7" s="1369"/>
      <c r="P7" s="2260"/>
      <c r="Q7" s="2260">
        <v>1</v>
      </c>
      <c r="R7" s="1645"/>
      <c r="S7" s="2010">
        <f>$J7</f>
      </c>
      <c r="T7" s="289" t="s">
        <v>406</v>
      </c>
      <c r="U7" s="303"/>
      <c r="V7" s="2308"/>
      <c r="W7" s="2308"/>
      <c r="X7" s="2308"/>
      <c r="Y7" s="2308"/>
      <c r="Z7" s="2308"/>
      <c r="AA7" s="2308"/>
      <c r="AB7" s="2308"/>
      <c r="AC7" s="2308"/>
      <c r="AD7" s="2308"/>
      <c r="AE7" s="2308"/>
      <c r="AF7" s="2308"/>
      <c r="AG7" s="2308"/>
      <c r="AH7" s="2308"/>
      <c r="AI7" s="2308"/>
      <c r="AJ7" s="2308"/>
      <c r="AK7" s="2308"/>
      <c r="AL7" s="2308"/>
      <c r="AM7" s="2013" t="s">
        <v>407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408</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1B679-EAEC-7727-8BDF-2CFE257230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88</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450</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15836-32AD-C0E7-5D19-92C32A31F8D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405</v>
      </c>
      <c r="N7" s="512"/>
      <c r="O7" s="330"/>
      <c r="Q7" s="2260"/>
      <c r="R7" s="2260">
        <v>1</v>
      </c>
      <c r="S7" s="521"/>
      <c r="T7" s="360"/>
      <c r="U7" s="1339">
        <f>$J7</f>
      </c>
      <c r="V7" s="289" t="s">
        <v>406</v>
      </c>
      <c r="W7" s="303"/>
      <c r="X7" s="2248"/>
      <c r="Y7" s="2249"/>
      <c r="Z7" s="2249"/>
      <c r="AA7" s="2249"/>
      <c r="AB7" s="2249"/>
      <c r="AC7" s="2238"/>
      <c r="AD7" s="2238"/>
      <c r="AE7" s="2238"/>
      <c r="AF7" s="2311"/>
      <c r="AG7" s="2248"/>
      <c r="AH7" s="2249"/>
      <c r="AI7" s="2249"/>
      <c r="AJ7" s="2249"/>
      <c r="AK7" s="2249"/>
      <c r="AL7" s="2249"/>
      <c r="AM7" s="2249"/>
      <c r="AN7" s="2249"/>
      <c r="AO7" s="2249"/>
      <c r="AP7" s="2250"/>
      <c r="AQ7" s="1261" t="s">
        <v>407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408</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"Биробиджанская ТЭЦ"</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300</v>
      </c>
      <c r="AW42" s="1158">
        <v>14</v>
      </c>
    </row>
    <row customHeight="1" ht="14.699999999999998">
      <c r="R43" s="379"/>
      <c r="S43" s="379"/>
      <c r="T43" s="379"/>
      <c r="U43" s="2276" t="s">
        <v>88</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customHeight="1" ht="35.699999999999996">
      <c r="R44" s="379"/>
      <c r="S44" s="379"/>
      <c r="T44" s="379"/>
      <c r="U44" s="2276"/>
      <c r="V44" s="2212"/>
      <c r="W44" s="1034"/>
      <c r="X44" s="2297" t="s">
        <v>454</v>
      </c>
      <c r="Y44" s="2315" t="s">
        <v>455</v>
      </c>
      <c r="Z44" s="2315"/>
      <c r="AA44" s="2315"/>
      <c r="AB44" s="2315"/>
      <c r="AC44" s="2297" t="s">
        <v>435</v>
      </c>
      <c r="AD44" s="2614"/>
      <c r="AE44" s="2317"/>
      <c r="AF44" s="2281"/>
      <c r="AG44" s="2297" t="s">
        <v>454</v>
      </c>
      <c r="AH44" s="2315" t="s">
        <v>455</v>
      </c>
      <c r="AI44" s="2315"/>
      <c r="AJ44" s="2315"/>
      <c r="AK44" s="2315"/>
      <c r="AL44" s="2297" t="s">
        <v>435</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445</v>
      </c>
      <c r="AD46" s="2324" t="s">
        <v>446</v>
      </c>
      <c r="AE46" s="2325"/>
      <c r="AF46" s="2281"/>
      <c r="AG46" s="2328"/>
      <c r="AH46" s="2321"/>
      <c r="AI46" s="2320" t="s">
        <v>458</v>
      </c>
      <c r="AJ46" s="2273" t="s">
        <v>459</v>
      </c>
      <c r="AK46" s="2274"/>
      <c r="AL46" s="2320" t="s">
        <v>445</v>
      </c>
      <c r="AM46" s="2324" t="s">
        <v>446</v>
      </c>
      <c r="AN46" s="2325"/>
      <c r="AO46" s="2281"/>
      <c r="AP46" s="2284"/>
      <c r="AQ46" s="2130"/>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405</v>
      </c>
      <c r="Q54" s="2260"/>
      <c r="R54" s="2260">
        <v>1</v>
      </c>
      <c r="S54" s="521"/>
      <c r="T54" s="360"/>
      <c r="U54" s="1339" t="str">
        <f>$J54</f>
        <v>....1.1</v>
      </c>
      <c r="V54" s="289" t="s">
        <v>406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408</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01BE34-8F19-E99B-74DA-7164541675CE}" mc:Ignorable="x14ac xr xr2 xr3">
  <sheetPr>
    <tabColor rgb="FFCCCCFF"/>
  </sheetPr>
  <dimension ref="A1:Q79"/>
  <sheetViews>
    <sheetView topLeftCell="C1" showGridLines="0" workbookViewId="0">
      <selection activeCell="I17" sqref="I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2"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E5691DE-C078-7E0F-F51B-F25317580BC8}"/>
    <hyperlink ref="H17" location="Титульный!H9" display="Как заполнить?" tooltip="Помощь по работе с полями отчётной формы" xr:uid="{DC1B0196-AC51-EAF9-B783-E6753103BB46}"/>
    <hyperlink ref="H39" location="Титульный!H9" display="Как заполнить?" tooltip="Помощь по работе с полями отчётной формы" xr:uid="{BB8E52DA-BB37-7ADF-24A7-6D20230131F4}"/>
    <hyperlink ref="H62" location="Титульный!H9" display="Как заполнить?" tooltip="Помощь по работе с полями отчётной формы" xr:uid="{DE1A518F-42DF-8BD9-42AA-1BF3FB18E31E}"/>
    <hyperlink ref="F70" r:id="rId4" tooltip="starovetckaya-av@dgk.ru" xr:uid="{E3F2D78C-E904-0D2D-0E88-986BF6AD69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8FD07-B9CC-8B1E-D66B-E9DC3BA0729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"Биробиджанская ТЭЦ"</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300</v>
      </c>
      <c r="BA39" s="1158">
        <v>14</v>
      </c>
    </row>
    <row customHeight="1" ht="14.699999999999998">
      <c r="Q40" s="294"/>
      <c r="R40" s="379"/>
      <c r="S40" s="2276" t="s">
        <v>88</v>
      </c>
      <c r="T40" s="2212" t="s">
        <v>472</v>
      </c>
      <c r="U40" s="304"/>
      <c r="V40" s="2278"/>
      <c r="W40" s="2278"/>
      <c r="X40" s="2278"/>
      <c r="Y40" s="2278"/>
      <c r="Z40" s="2279"/>
      <c r="AA40" s="2339" t="s">
        <v>429</v>
      </c>
      <c r="AB40" s="2331" t="s">
        <v>473</v>
      </c>
      <c r="AC40" s="2294"/>
      <c r="AD40" s="2294"/>
      <c r="AE40" s="2332"/>
      <c r="AF40" s="2294" t="s">
        <v>474</v>
      </c>
      <c r="AG40" s="2294"/>
      <c r="AH40" s="2294"/>
      <c r="AI40" s="2332"/>
      <c r="AJ40" s="2331" t="s">
        <v>475</v>
      </c>
      <c r="AK40" s="2294"/>
      <c r="AL40" s="2294"/>
      <c r="AM40" s="2332"/>
      <c r="AN40" s="2331" t="s">
        <v>428</v>
      </c>
      <c r="AO40" s="2294"/>
      <c r="AP40" s="2278"/>
      <c r="AQ40" s="2278"/>
      <c r="AR40" s="2279"/>
      <c r="AS40" s="2280" t="s">
        <v>429</v>
      </c>
      <c r="AT40" s="2283" t="s">
        <v>431</v>
      </c>
      <c r="AU40" s="2130"/>
      <c r="BA40" s="1158">
        <v>14</v>
      </c>
    </row>
    <row customHeight="1" ht="35.699999999999996">
      <c r="Q41" s="294"/>
      <c r="R41" s="379"/>
      <c r="S41" s="2276"/>
      <c r="T41" s="2212"/>
      <c r="U41" s="1034"/>
      <c r="V41" s="2130" t="s">
        <v>476</v>
      </c>
      <c r="W41" s="2130"/>
      <c r="X41" s="2297" t="s">
        <v>435</v>
      </c>
      <c r="Y41" s="2316"/>
      <c r="Z41" s="2317"/>
      <c r="AA41" s="2340"/>
      <c r="AB41" s="2333"/>
      <c r="AC41" s="2334"/>
      <c r="AD41" s="2334"/>
      <c r="AE41" s="2335"/>
      <c r="AF41" s="2334"/>
      <c r="AG41" s="2334"/>
      <c r="AH41" s="2334"/>
      <c r="AI41" s="2335"/>
      <c r="AJ41" s="2333"/>
      <c r="AK41" s="2334"/>
      <c r="AL41" s="2334"/>
      <c r="AM41" s="2334"/>
      <c r="AN41" s="2130" t="s">
        <v>476</v>
      </c>
      <c r="AO41" s="2130"/>
      <c r="AP41" s="2316" t="s">
        <v>435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76"/>
      <c r="T43" s="2212"/>
      <c r="U43" s="305"/>
      <c r="V43" s="1333" t="s">
        <v>477</v>
      </c>
      <c r="W43" s="1333" t="s">
        <v>478</v>
      </c>
      <c r="X43" s="1341" t="s">
        <v>445</v>
      </c>
      <c r="Y43" s="2273" t="s">
        <v>446</v>
      </c>
      <c r="Z43" s="2274"/>
      <c r="AA43" s="2341"/>
      <c r="AB43" s="2336"/>
      <c r="AC43" s="2337"/>
      <c r="AD43" s="2337"/>
      <c r="AE43" s="2338"/>
      <c r="AF43" s="2337"/>
      <c r="AG43" s="2337"/>
      <c r="AH43" s="2337"/>
      <c r="AI43" s="2338"/>
      <c r="AJ43" s="2336"/>
      <c r="AK43" s="2337"/>
      <c r="AL43" s="2337"/>
      <c r="AM43" s="2338"/>
      <c r="AN43" s="1863" t="s">
        <v>477</v>
      </c>
      <c r="AO43" s="1863" t="s">
        <v>478</v>
      </c>
      <c r="AP43" s="1341" t="s">
        <v>445</v>
      </c>
      <c r="AQ43" s="2273" t="s">
        <v>446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479</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8031A-008C-7F86-C39B-E046D9EFE1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28">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355" t="s">
        <v>488</v>
      </c>
      <c r="W38" s="2265" t="s">
        <v>434</v>
      </c>
      <c r="X38" s="2266"/>
      <c r="Y38" s="2265" t="s">
        <v>435</v>
      </c>
      <c r="Z38" s="2272"/>
      <c r="AA38" s="2266"/>
      <c r="AB38" s="2281"/>
      <c r="AC38" s="13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355" t="s">
        <v>491</v>
      </c>
      <c r="W39" s="1225" t="s">
        <v>492</v>
      </c>
      <c r="X39" s="1225" t="s">
        <v>493</v>
      </c>
      <c r="Y39" s="1360" t="s">
        <v>445</v>
      </c>
      <c r="Z39" s="2273" t="s">
        <v>446</v>
      </c>
      <c r="AA39" s="2274"/>
      <c r="AB39" s="2282"/>
      <c r="AC39" s="1355" t="s">
        <v>491</v>
      </c>
      <c r="AD39" s="1225" t="s">
        <v>492</v>
      </c>
      <c r="AE39" s="1225" t="s">
        <v>493</v>
      </c>
      <c r="AF39" s="1360" t="s">
        <v>445</v>
      </c>
      <c r="AG39" s="2273" t="s">
        <v>446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62"/>
      <c r="F45" s="2262"/>
      <c r="G45" s="2262"/>
      <c r="H45" s="2262"/>
      <c r="I45" s="2289"/>
      <c r="J45" s="2259" t="str">
        <f>I44&amp;".1"</f>
        <v>...1.1</v>
      </c>
      <c r="K45" s="1366"/>
      <c r="L45" s="1367" t="s">
        <v>405</v>
      </c>
      <c r="P45" s="2260"/>
      <c r="Q45" s="2260">
        <v>1</v>
      </c>
      <c r="R45" s="360"/>
      <c r="S45" s="1361"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62"/>
      <c r="F49" s="2262"/>
      <c r="G49" s="2262"/>
      <c r="H49" s="2262"/>
      <c r="I49" s="2259"/>
      <c r="J49" s="1366"/>
      <c r="K49" s="1366"/>
      <c r="L49" s="1367"/>
      <c r="P49" s="2260"/>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4CA1A-DDCB-A645-D07D-F6361489EF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5C75A-B74A-0E3C-C645-60D52A5E6D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94D13-1675-C5F9-0249-CD5E815AFC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0A2C1-8FF1-1D8F-8D0E-744CB814010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299</v>
      </c>
      <c r="T36" s="2130"/>
      <c r="U36" s="2130"/>
      <c r="V36" s="2130"/>
      <c r="W36" s="2130"/>
      <c r="X36" s="2130"/>
      <c r="Y36" s="2130"/>
      <c r="Z36" s="2130"/>
      <c r="AA36" s="2178"/>
      <c r="AB36" s="2178"/>
      <c r="AC36" s="2178"/>
      <c r="AD36" s="2130"/>
      <c r="AE36" s="2130"/>
      <c r="AF36" s="2130"/>
      <c r="AG36" s="2130"/>
      <c r="AH36" s="2130"/>
      <c r="AI36" s="2130"/>
      <c r="AJ36" s="2130"/>
      <c r="AK36" s="2130" t="s">
        <v>300</v>
      </c>
      <c r="AQ36" s="1634">
        <v>14</v>
      </c>
    </row>
    <row customHeight="1" ht="14.699999999999998">
      <c r="Q37" s="294"/>
      <c r="R37" s="379"/>
      <c r="S37" s="2276" t="s">
        <v>88</v>
      </c>
      <c r="T37" s="2212" t="s">
        <v>498</v>
      </c>
      <c r="U37" s="340"/>
      <c r="V37" s="2278"/>
      <c r="W37" s="2278"/>
      <c r="X37" s="2278"/>
      <c r="Y37" s="2278"/>
      <c r="Z37" s="2278"/>
      <c r="AA37" s="2212" t="s">
        <v>429</v>
      </c>
      <c r="AB37" s="2211" t="s">
        <v>499</v>
      </c>
      <c r="AC37" s="2211" t="s">
        <v>473</v>
      </c>
      <c r="AD37" s="2294" t="s">
        <v>428</v>
      </c>
      <c r="AE37" s="2294"/>
      <c r="AF37" s="2278"/>
      <c r="AG37" s="2278"/>
      <c r="AH37" s="2279"/>
      <c r="AI37" s="2280" t="s">
        <v>429</v>
      </c>
      <c r="AJ37" s="2283" t="s">
        <v>431</v>
      </c>
      <c r="AK37" s="2130"/>
      <c r="AQ37" s="1634">
        <v>14</v>
      </c>
    </row>
    <row customHeight="1" ht="35.699999999999996">
      <c r="Q38" s="294"/>
      <c r="R38" s="379"/>
      <c r="S38" s="2276"/>
      <c r="T38" s="2212"/>
      <c r="U38" s="1034"/>
      <c r="V38" s="2106" t="s">
        <v>476</v>
      </c>
      <c r="W38" s="2130"/>
      <c r="X38" s="2297" t="s">
        <v>435</v>
      </c>
      <c r="Y38" s="2316"/>
      <c r="Z38" s="2316"/>
      <c r="AA38" s="2212"/>
      <c r="AB38" s="2211"/>
      <c r="AC38" s="2211"/>
      <c r="AD38" s="2106" t="s">
        <v>476</v>
      </c>
      <c r="AE38" s="2130"/>
      <c r="AF38" s="2316" t="s">
        <v>435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76"/>
      <c r="T40" s="2212"/>
      <c r="U40" s="305"/>
      <c r="V40" s="1953" t="s">
        <v>477</v>
      </c>
      <c r="W40" s="1953" t="s">
        <v>478</v>
      </c>
      <c r="X40" s="1941" t="s">
        <v>445</v>
      </c>
      <c r="Y40" s="2273" t="s">
        <v>446</v>
      </c>
      <c r="Z40" s="2323"/>
      <c r="AA40" s="2212"/>
      <c r="AB40" s="2211"/>
      <c r="AC40" s="2211"/>
      <c r="AD40" s="1971" t="s">
        <v>477</v>
      </c>
      <c r="AE40" s="1962" t="s">
        <v>478</v>
      </c>
      <c r="AF40" s="1941" t="s">
        <v>445</v>
      </c>
      <c r="AG40" s="2273" t="s">
        <v>446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E7624-6671-425F-A47E-F3428D3683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88</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51" t="s">
        <v>477</v>
      </c>
      <c r="W44" s="1451" t="s">
        <v>478</v>
      </c>
      <c r="X44" s="1451" t="s">
        <v>477</v>
      </c>
      <c r="Y44" s="1451" t="s">
        <v>478</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245</v>
      </c>
      <c r="B50" s="1346" t="s">
        <v>246</v>
      </c>
      <c r="C50" s="1346" t="s">
        <v>247</v>
      </c>
      <c r="D50" s="1346" t="s">
        <v>514</v>
      </c>
      <c r="E50" s="2262"/>
      <c r="F50" s="2262"/>
      <c r="G50" s="2262"/>
      <c r="H50" s="2262"/>
      <c r="I50" s="2259" t="str">
        <f>S49&amp;".1"</f>
        <v>.1</v>
      </c>
      <c r="J50" s="1346"/>
      <c r="K50" s="1346"/>
      <c r="L50" s="1349" t="s">
        <v>402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ACA8-5784-6DBA-1FE7-13427CEADC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477C6-7576-8D2E-EDE4-0BD9AD8BBE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88</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F4713-1961-3109-265C-70915FB32C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88</v>
      </c>
      <c r="T41" s="2212" t="s">
        <v>506</v>
      </c>
      <c r="U41" s="304"/>
      <c r="V41" s="2277" t="s">
        <v>428</v>
      </c>
      <c r="W41" s="2278"/>
      <c r="X41" s="2278"/>
      <c r="Y41" s="2278"/>
      <c r="Z41" s="2278"/>
      <c r="AA41" s="2278"/>
      <c r="AB41" s="2279"/>
      <c r="AC41" s="2280" t="s">
        <v>429</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275</v>
      </c>
      <c r="B50" s="1346" t="s">
        <v>276</v>
      </c>
      <c r="C50" s="1346" t="s">
        <v>277</v>
      </c>
      <c r="D50" s="1346" t="s">
        <v>528</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26F31-EBD9-5294-05A6-DD8486079F7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Биробиджан(99701000)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98F27-8FC5-15C7-1435-957A9ED47B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88</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customHeight="1" ht="19.95">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62"/>
      <c r="F50" s="2262"/>
      <c r="G50" s="2262"/>
      <c r="H50" s="2262"/>
      <c r="I50" s="2259"/>
      <c r="J50" s="1366"/>
      <c r="K50" s="1366"/>
      <c r="L50" s="1367"/>
      <c r="P50" s="2260"/>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EEB87-EB97-7701-6FE6-D28CCDA7B8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88</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62"/>
      <c r="F50" s="2262"/>
      <c r="G50" s="2262"/>
      <c r="H50" s="2262"/>
      <c r="I50" s="2259"/>
      <c r="J50" s="1366"/>
      <c r="K50" s="1366"/>
      <c r="L50" s="1367"/>
      <c r="P50" s="2260"/>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B7B2B-9A07-7587-F2A5-C17D41629C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88</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260</v>
      </c>
      <c r="B50" s="1346" t="s">
        <v>261</v>
      </c>
      <c r="C50" s="1346" t="s">
        <v>262</v>
      </c>
      <c r="D50" s="1346" t="s">
        <v>543</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9C5F2-6F43-DF96-FE86-EEAD06EB9E9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544</v>
      </c>
      <c r="D2" s="1641"/>
      <c r="E2" s="549">
        <f>B2</f>
        <v>0</v>
      </c>
      <c r="F2" s="550"/>
      <c r="G2" s="1649" t="s">
        <v>545</v>
      </c>
      <c r="H2" s="1649" t="s">
        <v>545</v>
      </c>
      <c r="I2" s="1649" t="s">
        <v>545</v>
      </c>
      <c r="J2" s="292" t="s">
        <v>546</v>
      </c>
      <c r="K2" s="546"/>
      <c r="AF2" s="1634">
        <v>0</v>
      </c>
    </row>
    <row s="1645" customFormat="1" customHeight="1" ht="0.75" hidden="1">
      <c r="B3" s="2102"/>
      <c r="C3" s="1170"/>
      <c r="D3" s="551"/>
      <c r="E3" s="552"/>
      <c r="F3" s="553" t="s">
        <v>547</v>
      </c>
      <c r="G3" s="554"/>
      <c r="H3" s="554">
        <f>H4*H5+H7</f>
        <v>0</v>
      </c>
      <c r="I3" s="554">
        <f>I4*I5+I6</f>
        <v>0</v>
      </c>
      <c r="J3" s="555"/>
      <c r="AF3" s="1639">
        <v>0</v>
      </c>
    </row>
    <row customHeight="1" ht="23.25" hidden="1">
      <c r="B4" s="2102"/>
      <c r="C4" s="1170"/>
      <c r="D4" s="1641"/>
      <c r="E4" s="549" t="str">
        <f>B2&amp;".1"</f>
        <v>.1</v>
      </c>
      <c r="F4" s="556" t="s">
        <v>548</v>
      </c>
      <c r="G4" s="557"/>
      <c r="H4" s="544"/>
      <c r="I4" s="544"/>
      <c r="J4" s="292" t="s">
        <v>549</v>
      </c>
      <c r="K4" s="546"/>
      <c r="AF4" s="1634">
        <v>0</v>
      </c>
    </row>
    <row customHeight="1" ht="18.75" hidden="1">
      <c r="B5" s="2102"/>
      <c r="C5" s="1170"/>
      <c r="D5" s="1641"/>
      <c r="E5" s="549" t="str">
        <f>B2&amp;".2"</f>
        <v>.2</v>
      </c>
      <c r="F5" s="556" t="s">
        <v>550</v>
      </c>
      <c r="G5" s="1649" t="s">
        <v>551</v>
      </c>
      <c r="H5" s="544"/>
      <c r="I5" s="544"/>
      <c r="J5" s="292"/>
      <c r="K5" s="546"/>
      <c r="AF5" s="1634">
        <v>0</v>
      </c>
    </row>
    <row customHeight="1" ht="18.75" hidden="1">
      <c r="B6" s="2102"/>
      <c r="C6" s="1170"/>
      <c r="D6" s="1641"/>
      <c r="E6" s="549" t="str">
        <f>B2&amp;".3"</f>
        <v>.3</v>
      </c>
      <c r="F6" s="556" t="s">
        <v>552</v>
      </c>
      <c r="G6" s="1649" t="s">
        <v>551</v>
      </c>
      <c r="H6" s="544"/>
      <c r="I6" s="544"/>
      <c r="J6" s="292"/>
      <c r="K6" s="546"/>
      <c r="AF6" s="1634">
        <v>0</v>
      </c>
    </row>
    <row customHeight="1" ht="18.75" hidden="1">
      <c r="B7" s="2102"/>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 СП "Биробиджанская ТЭЦ"</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30"/>
      <c r="AF25" s="1634">
        <v>11</v>
      </c>
    </row>
    <row customHeight="1" ht="11.549999999999999">
      <c r="E26" s="714"/>
      <c r="F26" s="2370" t="s">
        <v>563</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564</v>
      </c>
      <c r="G27" s="2371"/>
      <c r="H27" s="1655" t="str">
        <f>IF(H24="","",INDEX(DIFFERENTIATION_UNMERGE_SYSTEM,MATCH(H24,DIFFERENTIATION_ID_DIFF,0)))</f>
        <v/>
      </c>
      <c r="I27" s="1655" t="str">
        <f>IF(I24="","",INDEX(DIFFERENTIATION_UNMERGE_SYSTEM,MATCH(I24,DIFFERENTIATION_ID_DIFF,0)))</f>
        <v>Биробиджанская ТЭЦ</v>
      </c>
      <c r="J27" s="2130"/>
      <c r="AF27" s="1634">
        <v>11</v>
      </c>
    </row>
    <row customHeight="1" ht="11.549999999999999">
      <c r="E28" s="2372" t="s">
        <v>299</v>
      </c>
      <c r="F28" s="2373"/>
      <c r="G28" s="2373"/>
      <c r="H28" s="1648"/>
      <c r="I28" s="1648"/>
      <c r="J28" s="2130"/>
      <c r="AF28" s="1634">
        <v>11</v>
      </c>
    </row>
    <row customHeight="1" ht="24">
      <c r="E29" s="1649" t="s">
        <v>88</v>
      </c>
      <c r="F29" s="1656" t="s">
        <v>301</v>
      </c>
      <c r="G29" s="1656" t="s">
        <v>565</v>
      </c>
      <c r="H29" s="1656" t="s">
        <v>302</v>
      </c>
      <c r="I29" s="1656" t="s">
        <v>302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551</v>
      </c>
      <c r="H31" s="561">
        <f>SUMIF($K33:$K71,$K31,H33:H71)</f>
        <v>0</v>
      </c>
      <c r="I31" s="561">
        <f>SUMIF($K33:$K71,$K31,I33:I71)</f>
        <v>0</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551</v>
      </c>
      <c r="H32" s="560"/>
      <c r="I32" s="560"/>
      <c r="J32" s="292" t="str">
        <f>FHD_NOTE_P_3</f>
        <v/>
      </c>
      <c r="K32" s="1639" t="str">
        <f>IF((LEN(E32)-LEN(SUBSTITUTE(E32,".","")))/LEN(".")=1,"p","")</f>
        <v>p</v>
      </c>
      <c r="AF32" s="1634">
        <v>11</v>
      </c>
    </row>
    <row customHeight="1" ht="11.25">
      <c r="A33" s="2374" t="s">
        <v>567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569</v>
      </c>
      <c r="D41" s="1641"/>
      <c r="E41" s="549" t="str">
        <f>FHD_NUM_P_5</f>
        <v/>
      </c>
      <c r="F41" s="1527" t="str">
        <f>FHD_P_5</f>
        <v/>
      </c>
      <c r="G41" s="1881" t="s">
        <v>551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572</v>
      </c>
      <c r="C47" s="1639"/>
      <c r="D47" s="578"/>
      <c r="E47" s="549" t="str">
        <f>FHD_NUM_P_11</f>
        <v>2.4</v>
      </c>
      <c r="F47" s="1527" t="str">
        <f>FHD_P_11</f>
        <v>Расходы на приобретение холодной воды, используемой в технологическом процессе</v>
      </c>
      <c r="G47" s="1881" t="s">
        <v>551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573</v>
      </c>
      <c r="C48" s="1639"/>
      <c r="D48" s="1641"/>
      <c r="E48" s="549" t="str">
        <f>FHD_NUM_P_12</f>
        <v>2.5</v>
      </c>
      <c r="F48" s="1527" t="str">
        <f>FHD_P_12</f>
        <v>Расходы на  химические реагенты, используемые в технологическом процессе</v>
      </c>
      <c r="G48" s="1881" t="s">
        <v>551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575</v>
      </c>
      <c r="C67" s="1639"/>
      <c r="D67" s="1641"/>
      <c r="E67" s="549" t="str">
        <f>FHD_NUM_P_31</f>
        <v/>
      </c>
      <c r="F67" s="1527" t="str">
        <f>FHD_P_31</f>
        <v/>
      </c>
      <c r="G67" s="1881" t="s">
        <v>551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s="1369" customFormat="1" customHeight="1" ht="18.75">
      <c r="A72" s="992" t="s">
        <v>577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578</v>
      </c>
      <c r="C80" s="1639"/>
      <c r="D80" s="1641"/>
      <c r="E80" s="549" t="str">
        <f>FHD_NUM_P_42</f>
        <v/>
      </c>
      <c r="F80" s="2076" t="str">
        <f>FHD_P_42</f>
        <v/>
      </c>
      <c r="G80" s="2074" t="s">
        <v>551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579</v>
      </c>
      <c r="C82" s="738"/>
      <c r="D82" s="736"/>
      <c r="E82" s="549" t="str">
        <f>FHD_NUM_P_44</f>
        <v/>
      </c>
      <c r="F82" s="1883" t="str">
        <f>FHD_P_44</f>
        <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583</v>
      </c>
      <c r="D96" s="1641"/>
      <c r="E96" s="549" t="str">
        <f>FHD_NUM_P_58</f>
        <v/>
      </c>
      <c r="F96" s="1883" t="str">
        <f>FHD_P_58</f>
        <v/>
      </c>
      <c r="G96" s="1884" t="s">
        <v>580</v>
      </c>
      <c r="H96" s="980"/>
      <c r="I96" s="580"/>
      <c r="J96" s="292" t="str">
        <f>FHD_NOTE_P_58</f>
        <v/>
      </c>
      <c r="K96" s="546"/>
      <c r="AF96" s="1634">
        <v>0</v>
      </c>
    </row>
    <row customHeight="1" ht="18.75" hidden="1">
      <c r="A97" s="2374"/>
      <c r="D97" s="1641"/>
      <c r="E97" s="549" t="str">
        <f>FHD_NUM_P_59</f>
        <v/>
      </c>
      <c r="F97" s="1883" t="str">
        <f>FHD_P_59</f>
        <v/>
      </c>
      <c r="G97" s="1884" t="s">
        <v>580</v>
      </c>
      <c r="H97" s="980"/>
      <c r="I97" s="580"/>
      <c r="J97" s="292" t="str">
        <f>FHD_NOTE_P_59</f>
        <v/>
      </c>
      <c r="K97" s="546"/>
      <c r="AF97" s="1634">
        <v>0</v>
      </c>
    </row>
    <row customHeight="1" ht="18.75" hidden="1">
      <c r="A98" s="2374"/>
      <c r="D98" s="1641"/>
      <c r="E98" s="549" t="str">
        <f>FHD_NUM_P_60</f>
        <v/>
      </c>
      <c r="F98" s="1883" t="str">
        <f>FHD_P_60</f>
        <v/>
      </c>
      <c r="G98" s="1884" t="s">
        <v>580</v>
      </c>
      <c r="H98" s="980"/>
      <c r="I98" s="580"/>
      <c r="J98" s="292" t="str">
        <f>FHD_NOTE_P_60</f>
        <v/>
      </c>
      <c r="K98" s="546"/>
      <c r="AF98" s="1634">
        <v>0</v>
      </c>
    </row>
    <row s="1369" customFormat="1" customHeight="1" ht="18.75">
      <c r="A99" s="2374" t="s">
        <v>584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585</v>
      </c>
      <c r="G101" s="575"/>
      <c r="H101" s="576"/>
      <c r="I101" s="576"/>
      <c r="J101" s="1007" t="s">
        <v>586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589</v>
      </c>
      <c r="H112" s="580"/>
      <c r="I112" s="580"/>
      <c r="J112" s="292" t="str">
        <f>FHD_NOTE_P_72</f>
        <v/>
      </c>
      <c r="K112" s="546"/>
      <c r="AF112" s="1634">
        <v>19</v>
      </c>
    </row>
    <row customHeight="1" ht="18.75">
      <c r="A113" s="992" t="s">
        <v>590</v>
      </c>
      <c r="D113" s="1641"/>
      <c r="E113" s="549" t="str">
        <f>FHD_NUM_P_73</f>
        <v>14</v>
      </c>
      <c r="F113" s="1883" t="str">
        <f>FHD_P_73</f>
        <v>Среднесписочная численность административно-управленческого персонала</v>
      </c>
      <c r="G113" s="973" t="s">
        <v>589</v>
      </c>
      <c r="H113" s="971"/>
      <c r="I113" s="971"/>
      <c r="J113" s="292" t="str">
        <f>FHD_NOTE_P_73</f>
        <v/>
      </c>
      <c r="K113" s="546"/>
      <c r="AF113" s="1634">
        <v>0</v>
      </c>
    </row>
    <row customHeight="1" ht="33.75" hidden="1">
      <c r="A114" s="992" t="s">
        <v>591</v>
      </c>
      <c r="D114" s="1641"/>
      <c r="E114" s="549" t="str">
        <f>FHD_NUM_P_74</f>
        <v/>
      </c>
      <c r="F114" s="1883" t="str">
        <f>FHD_P_74</f>
        <v/>
      </c>
      <c r="G114" s="1879" t="s">
        <v>592</v>
      </c>
      <c r="H114" s="580"/>
      <c r="I114" s="580"/>
      <c r="J114" s="292" t="str">
        <f>FHD_NOTE_P_74</f>
        <v/>
      </c>
      <c r="K114" s="546"/>
      <c r="AF114" s="1634">
        <v>0</v>
      </c>
    </row>
    <row s="1638" customFormat="1" customHeight="1" ht="18.75" hidden="1">
      <c r="A115" s="2376" t="s">
        <v>593</v>
      </c>
      <c r="B115" s="913"/>
      <c r="C115" s="738"/>
      <c r="D115" s="736"/>
      <c r="E115" s="549" t="str">
        <f>FHD_NUM_P_75</f>
        <v/>
      </c>
      <c r="F115" s="1883" t="str">
        <f>FHD_P_75</f>
        <v/>
      </c>
      <c r="G115" s="1879" t="s">
        <v>557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585</v>
      </c>
      <c r="G122" s="575"/>
      <c r="H122" s="576"/>
      <c r="I122" s="576"/>
      <c r="J122" s="1007" t="s">
        <v>597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585</v>
      </c>
      <c r="G125" s="575"/>
      <c r="H125" s="576"/>
      <c r="I125" s="576"/>
      <c r="J125" s="1007" t="s">
        <v>598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587</v>
      </c>
      <c r="D129" s="1641"/>
      <c r="E129" s="549" t="str">
        <f>FHD_NUM_P_83</f>
        <v>19.1</v>
      </c>
      <c r="F129" s="1527" t="str">
        <f>FHD_P_83</f>
        <v>Информация о показателях физического износа объектов теплоснабжения</v>
      </c>
      <c r="G129" s="1881" t="s">
        <v>305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587</v>
      </c>
      <c r="D130" s="1641"/>
      <c r="E130" s="549" t="str">
        <f>FHD_NUM_P_84</f>
        <v>19.2</v>
      </c>
      <c r="F130" s="1527" t="str">
        <f>FHD_P_84</f>
        <v>Информация о показателях энергетической эффективности объектов теплоснабжения</v>
      </c>
      <c r="G130" s="1881" t="s">
        <v>305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7EB13-698D-AB3C-5D6C-17644A649F1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"Биробиджанская ТЭЦ"</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299</v>
      </c>
      <c r="F9" s="2105"/>
      <c r="G9" s="2105"/>
      <c r="H9" s="2105"/>
      <c r="I9" s="2105"/>
      <c r="J9" s="2105"/>
      <c r="K9" s="2105"/>
      <c r="L9" s="2105"/>
      <c r="M9" s="2105"/>
      <c r="N9" s="2105"/>
      <c r="O9" s="2105"/>
      <c r="P9" s="2105"/>
      <c r="Q9" s="2105"/>
      <c r="R9" s="2106"/>
      <c r="S9" s="2130" t="s">
        <v>300</v>
      </c>
      <c r="T9" s="337"/>
      <c r="CF9" s="508">
        <v>19</v>
      </c>
    </row>
    <row customHeight="1" ht="48.29999999999999">
      <c r="D10" s="554" t="s">
        <v>88</v>
      </c>
      <c r="E10" s="2130" t="s">
        <v>88</v>
      </c>
      <c r="F10" s="2130"/>
      <c r="G10" s="524" t="s">
        <v>301</v>
      </c>
      <c r="H10" s="2130" t="s">
        <v>88</v>
      </c>
      <c r="I10" s="2130"/>
      <c r="J10" s="524" t="s">
        <v>601</v>
      </c>
      <c r="K10" s="524" t="s">
        <v>602</v>
      </c>
      <c r="L10" s="2130" t="s">
        <v>88</v>
      </c>
      <c r="M10" s="2130"/>
      <c r="N10" s="524" t="s">
        <v>603</v>
      </c>
      <c r="O10" s="524" t="s">
        <v>604</v>
      </c>
      <c r="P10" s="524" t="s">
        <v>605</v>
      </c>
      <c r="Q10" s="524" t="s">
        <v>606</v>
      </c>
      <c r="R10" s="524" t="s">
        <v>607</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99</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563</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564</v>
      </c>
      <c r="F16" s="2381"/>
      <c r="G16" s="2382"/>
      <c r="H16" s="2386" t="str">
        <f>IF(A14="","",INDEX(DIFFERENTIATION_UNMERGE_SYSTEM,MATCH(A14,DIFFERENTIATION_ID_DIFF,0)))</f>
        <v>Биробиджанская ТЭЦ</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6AA57-DDAD-7D9D-A819-D39B7EA424E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АО "ДГК" СП "Биробиджанская ТЭЦ"</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619</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30" t="s">
        <v>300</v>
      </c>
      <c r="AK10" s="1634">
        <v>11</v>
      </c>
    </row>
    <row customHeight="1" ht="11.549999999999999">
      <c r="E11" s="2053" t="s">
        <v>620</v>
      </c>
      <c r="I11" s="714"/>
      <c r="J11" s="2370" t="s">
        <v>563</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621</v>
      </c>
      <c r="I12" s="1665"/>
      <c r="J12" s="2370" t="s">
        <v>564</v>
      </c>
      <c r="K12" s="2371"/>
      <c r="L12" s="2032" t="str">
        <f>IF(L9="","",INDEX(DIFFERENTIATION_UNMERGE_SYSTEM,MATCH(L9,DIFFERENTIATION_ID_DIFF,0)))</f>
        <v/>
      </c>
      <c r="M12" s="2032" t="str">
        <f>IF(M9="","",INDEX(DIFFERENTIATION_UNMERGE_SYSTEM,MATCH(M9,DIFFERENTIATION_ID_DIFF,0)))</f>
        <v>Биробиджанская ТЭЦ</v>
      </c>
      <c r="O12" s="2130"/>
      <c r="AK12" s="1634">
        <v>11</v>
      </c>
    </row>
    <row customHeight="1" ht="11.549999999999999">
      <c r="E13" s="2053" t="s">
        <v>622</v>
      </c>
      <c r="F13" s="2053" t="s">
        <v>623</v>
      </c>
      <c r="I13" s="2372" t="s">
        <v>299</v>
      </c>
      <c r="J13" s="2373"/>
      <c r="K13" s="2373"/>
      <c r="L13" s="2030"/>
      <c r="M13" s="2070"/>
      <c r="O13" s="2130"/>
      <c r="AK13" s="1634">
        <v>11</v>
      </c>
    </row>
    <row customHeight="1" ht="24">
      <c r="I14" s="2023" t="s">
        <v>88</v>
      </c>
      <c r="J14" s="2023" t="s">
        <v>301</v>
      </c>
      <c r="K14" s="2023" t="s">
        <v>565</v>
      </c>
      <c r="L14" s="2063" t="s">
        <v>302</v>
      </c>
      <c r="M14" s="2064" t="s">
        <v>302</v>
      </c>
      <c r="O14" s="2130"/>
      <c r="AK14" s="1634">
        <v>23</v>
      </c>
    </row>
    <row customHeight="1" ht="24">
      <c r="A15" s="2057"/>
      <c r="B15" s="2056" t="s">
        <v>624</v>
      </c>
      <c r="C15" s="2056" t="s">
        <v>625</v>
      </c>
      <c r="D15" s="2055" t="s">
        <v>626</v>
      </c>
      <c r="E15" s="2059" t="s">
        <v>627</v>
      </c>
      <c r="F15" s="2059" t="s">
        <v>627</v>
      </c>
      <c r="G15" s="1639" t="s">
        <v>587</v>
      </c>
      <c r="H15" s="2024"/>
      <c r="I15" s="1633">
        <v>1</v>
      </c>
      <c r="J15" s="2025" t="s">
        <v>628</v>
      </c>
      <c r="K15" s="2023" t="s">
        <v>305</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587</v>
      </c>
      <c r="H34" s="2024"/>
      <c r="I34" s="2035">
        <v>15</v>
      </c>
      <c r="J34" s="2036" t="s">
        <v>685</v>
      </c>
      <c r="K34" s="2021" t="s">
        <v>305</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5D283-73A1-A3A9-D34A-A9580AD0BC5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АО "ДГК" СП "Биробиджанская ТЭЦ"</v>
      </c>
      <c r="J6" s="2252"/>
      <c r="K6" s="2252"/>
      <c r="L6" s="2252"/>
      <c r="M6" s="269"/>
      <c r="W6" s="1634">
        <v>17</v>
      </c>
    </row>
    <row customHeight="1" ht="14.699999999999998">
      <c r="H7" s="379"/>
      <c r="I7" s="460"/>
      <c r="J7" s="466"/>
      <c r="K7" s="466"/>
      <c r="L7" s="755"/>
      <c r="M7" s="196"/>
      <c r="W7" s="1634">
        <v>14</v>
      </c>
    </row>
    <row customHeight="1" ht="14.699999999999998">
      <c r="H8" s="379"/>
      <c r="I8" s="2389" t="s">
        <v>299</v>
      </c>
      <c r="J8" s="2390"/>
      <c r="K8" s="2390"/>
      <c r="L8" s="2391"/>
      <c r="M8" s="2392" t="s">
        <v>300</v>
      </c>
      <c r="W8" s="1634">
        <v>14</v>
      </c>
    </row>
    <row customHeight="1" ht="35.699999999999996">
      <c r="E9" s="2054" t="s">
        <v>617</v>
      </c>
      <c r="F9" s="2054" t="s">
        <v>623</v>
      </c>
      <c r="H9" s="379"/>
      <c r="I9" s="2028" t="s">
        <v>88</v>
      </c>
      <c r="J9" s="2029" t="s">
        <v>301</v>
      </c>
      <c r="K9" s="2067" t="s">
        <v>565</v>
      </c>
      <c r="L9" s="2068" t="s">
        <v>302</v>
      </c>
      <c r="M9" s="2392"/>
      <c r="W9" s="1634">
        <v>34</v>
      </c>
    </row>
    <row customHeight="1" ht="35.699999999999996">
      <c r="B10" s="2056" t="s">
        <v>690</v>
      </c>
      <c r="C10" s="2056" t="s">
        <v>691</v>
      </c>
      <c r="D10" s="2055" t="s">
        <v>626</v>
      </c>
      <c r="E10" s="2059" t="s">
        <v>627</v>
      </c>
      <c r="F10" s="2059" t="s">
        <v>627</v>
      </c>
      <c r="H10" s="379"/>
      <c r="I10" s="2027" t="s">
        <v>109</v>
      </c>
      <c r="J10" s="1889" t="s">
        <v>692</v>
      </c>
      <c r="K10" s="2021" t="s">
        <v>305</v>
      </c>
      <c r="L10" s="821"/>
      <c r="M10" s="300" t="s">
        <v>693</v>
      </c>
      <c r="W10" s="1634">
        <v>34</v>
      </c>
    </row>
    <row customHeight="1" ht="50.25">
      <c r="B11" s="2056" t="s">
        <v>694</v>
      </c>
      <c r="C11" s="2056" t="s">
        <v>695</v>
      </c>
      <c r="D11" s="2055" t="s">
        <v>626</v>
      </c>
      <c r="E11" s="2059" t="s">
        <v>627</v>
      </c>
      <c r="F11" s="2059" t="s">
        <v>627</v>
      </c>
      <c r="H11" s="379"/>
      <c r="I11" s="2027" t="s">
        <v>110</v>
      </c>
      <c r="J11" s="1889" t="s">
        <v>696</v>
      </c>
      <c r="K11" s="2021" t="s">
        <v>305</v>
      </c>
      <c r="L11" s="821"/>
      <c r="M11" s="300" t="s">
        <v>693</v>
      </c>
      <c r="W11" s="1634">
        <v>48</v>
      </c>
    </row>
    <row customHeight="1" ht="48.29999999999999">
      <c r="B12" s="2056" t="s">
        <v>697</v>
      </c>
      <c r="C12" s="2056" t="s">
        <v>698</v>
      </c>
      <c r="D12" s="2055" t="s">
        <v>626</v>
      </c>
      <c r="E12" s="2059" t="s">
        <v>627</v>
      </c>
      <c r="F12" s="2059" t="s">
        <v>627</v>
      </c>
      <c r="H12" s="1691"/>
      <c r="I12" s="2027" t="s">
        <v>90</v>
      </c>
      <c r="J12" s="2034" t="s">
        <v>699</v>
      </c>
      <c r="K12" s="2021"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EBC7F-D94C-48A4-91E7-331056F1AD6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АО "ДГК" СП "Биробиджанская ТЭЦ"</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0"/>
      <c r="AF10" s="1634">
        <v>11</v>
      </c>
    </row>
    <row customHeight="1" ht="11.549999999999999">
      <c r="E11" s="714"/>
      <c r="F11" s="2370" t="s">
        <v>563</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564</v>
      </c>
      <c r="G12" s="2394"/>
      <c r="H12" s="1666" t="str">
        <f>IF(H9="","",INDEX(DIFFERENTIATION_UNMERGE_SYSTEM,MATCH(H9,DIFFERENTIATION_ID_DIFF,0)))</f>
        <v/>
      </c>
      <c r="I12" s="1666" t="str">
        <f>IF(I9="","",INDEX(DIFFERENTIATION_UNMERGE_SYSTEM,MATCH(I9,DIFFERENTIATION_ID_DIFF,0)))</f>
        <v>Биробиджанская ТЭЦ</v>
      </c>
      <c r="J12" s="2130"/>
      <c r="AF12" s="1634">
        <v>1</v>
      </c>
    </row>
    <row customHeight="1" ht="11.549999999999999">
      <c r="E13" s="2372" t="s">
        <v>299</v>
      </c>
      <c r="F13" s="2373"/>
      <c r="G13" s="2373"/>
      <c r="H13" s="1554"/>
      <c r="I13" s="1554"/>
      <c r="J13" s="2130"/>
      <c r="AF13" s="1634">
        <v>11</v>
      </c>
    </row>
    <row customHeight="1" ht="24">
      <c r="E14" s="1642" t="s">
        <v>88</v>
      </c>
      <c r="F14" s="1637" t="s">
        <v>301</v>
      </c>
      <c r="G14" s="1637" t="s">
        <v>565</v>
      </c>
      <c r="H14" s="1637" t="s">
        <v>302</v>
      </c>
      <c r="I14" s="1637" t="s">
        <v>302</v>
      </c>
      <c r="J14" s="2130"/>
      <c r="AF14" s="1634">
        <v>23</v>
      </c>
    </row>
    <row customHeight="1" ht="19.95">
      <c r="D15" s="1641"/>
      <c r="E15" s="1633" t="s">
        <v>109</v>
      </c>
      <c r="F15" s="710" t="s">
        <v>704</v>
      </c>
      <c r="G15" s="1649" t="s">
        <v>551</v>
      </c>
      <c r="H15" s="560"/>
      <c r="I15" s="560"/>
      <c r="J15" s="292" t="s">
        <v>705</v>
      </c>
      <c r="K15" s="546" t="s">
        <v>629</v>
      </c>
      <c r="AF15" s="1634">
        <v>19</v>
      </c>
    </row>
    <row customHeight="1" ht="35.699999999999996">
      <c r="D16" s="1641"/>
      <c r="E16" s="1633" t="s">
        <v>110</v>
      </c>
      <c r="F16" s="710" t="s">
        <v>706</v>
      </c>
      <c r="G16" s="1649" t="s">
        <v>551</v>
      </c>
      <c r="H16" s="561">
        <f>SUM(H17,H20:H32)</f>
        <v>0</v>
      </c>
      <c r="I16" s="561">
        <f>SUM(I17,I20,I23,I26,I29:I32)</f>
        <v>0</v>
      </c>
      <c r="J16" s="292" t="s">
        <v>707</v>
      </c>
      <c r="K16" s="546" t="s">
        <v>629</v>
      </c>
      <c r="AF16" s="1634">
        <v>34</v>
      </c>
    </row>
    <row customHeight="1" ht="19.95">
      <c r="D17" s="1641"/>
      <c r="E17" s="1667" t="s">
        <v>708</v>
      </c>
      <c r="F17" s="957" t="s">
        <v>709</v>
      </c>
      <c r="G17" s="1646" t="s">
        <v>551</v>
      </c>
      <c r="H17" s="560"/>
      <c r="I17" s="560"/>
      <c r="J17" s="292" t="s">
        <v>710</v>
      </c>
      <c r="K17" s="546"/>
      <c r="AF17" s="1634">
        <v>19</v>
      </c>
    </row>
    <row customHeight="1" ht="24">
      <c r="D18" s="1641"/>
      <c r="E18" s="1667" t="s">
        <v>711</v>
      </c>
      <c r="F18" s="1653" t="s">
        <v>712</v>
      </c>
      <c r="G18" s="1646" t="s">
        <v>551</v>
      </c>
      <c r="H18" s="560"/>
      <c r="I18" s="560"/>
      <c r="J18" s="292" t="s">
        <v>713</v>
      </c>
      <c r="K18" s="546"/>
      <c r="AF18" s="1634">
        <v>23</v>
      </c>
    </row>
    <row customHeight="1" ht="35.699999999999996">
      <c r="D19" s="1641"/>
      <c r="E19" s="1667" t="s">
        <v>714</v>
      </c>
      <c r="F19" s="1653" t="s">
        <v>715</v>
      </c>
      <c r="G19" s="1646" t="s">
        <v>551</v>
      </c>
      <c r="H19" s="560"/>
      <c r="I19" s="560"/>
      <c r="J19" s="292"/>
      <c r="K19" s="546"/>
      <c r="AF19" s="1634">
        <v>34</v>
      </c>
    </row>
    <row customHeight="1" ht="19.95">
      <c r="D20" s="1641"/>
      <c r="E20" s="1667" t="s">
        <v>306</v>
      </c>
      <c r="F20" s="957" t="s">
        <v>716</v>
      </c>
      <c r="G20" s="1646" t="s">
        <v>551</v>
      </c>
      <c r="H20" s="560"/>
      <c r="I20" s="560"/>
      <c r="J20" s="292" t="s">
        <v>717</v>
      </c>
      <c r="K20" s="546"/>
      <c r="AF20" s="1634">
        <v>19</v>
      </c>
    </row>
    <row customHeight="1" ht="19.95">
      <c r="D21" s="1641"/>
      <c r="E21" s="1667" t="s">
        <v>718</v>
      </c>
      <c r="F21" s="1653" t="s">
        <v>719</v>
      </c>
      <c r="G21" s="1646" t="s">
        <v>551</v>
      </c>
      <c r="H21" s="560"/>
      <c r="I21" s="560"/>
      <c r="J21" s="292"/>
      <c r="K21" s="546"/>
      <c r="AF21" s="1634">
        <v>19</v>
      </c>
    </row>
    <row customHeight="1" ht="19.95">
      <c r="D22" s="1641"/>
      <c r="E22" s="1667" t="s">
        <v>720</v>
      </c>
      <c r="F22" s="1653" t="s">
        <v>721</v>
      </c>
      <c r="G22" s="1646" t="s">
        <v>551</v>
      </c>
      <c r="H22" s="560"/>
      <c r="I22" s="560"/>
      <c r="J22" s="292"/>
      <c r="K22" s="546"/>
      <c r="AF22" s="1634">
        <v>19</v>
      </c>
    </row>
    <row customHeight="1" ht="24">
      <c r="D23" s="1641"/>
      <c r="E23" s="1667" t="s">
        <v>309</v>
      </c>
      <c r="F23" s="957" t="s">
        <v>722</v>
      </c>
      <c r="G23" s="1646" t="s">
        <v>551</v>
      </c>
      <c r="H23" s="560"/>
      <c r="I23" s="560"/>
      <c r="J23" s="292" t="s">
        <v>723</v>
      </c>
      <c r="K23" s="546"/>
      <c r="AF23" s="1634">
        <v>23</v>
      </c>
    </row>
    <row customHeight="1" ht="19.95">
      <c r="D24" s="1641"/>
      <c r="E24" s="1667" t="s">
        <v>724</v>
      </c>
      <c r="F24" s="1653" t="s">
        <v>725</v>
      </c>
      <c r="G24" s="1646" t="s">
        <v>551</v>
      </c>
      <c r="H24" s="560"/>
      <c r="I24" s="560"/>
      <c r="J24" s="292"/>
      <c r="K24" s="546"/>
      <c r="AF24" s="1634">
        <v>19</v>
      </c>
    </row>
    <row customHeight="1" ht="35.699999999999996">
      <c r="D25" s="1641"/>
      <c r="E25" s="1667" t="s">
        <v>726</v>
      </c>
      <c r="F25" s="1653" t="s">
        <v>727</v>
      </c>
      <c r="G25" s="1646" t="s">
        <v>551</v>
      </c>
      <c r="H25" s="560"/>
      <c r="I25" s="560"/>
      <c r="J25" s="292"/>
      <c r="K25" s="546"/>
      <c r="AF25" s="1634">
        <v>34</v>
      </c>
    </row>
    <row customHeight="1" ht="24">
      <c r="D26" s="1641"/>
      <c r="E26" s="1667" t="s">
        <v>728</v>
      </c>
      <c r="F26" s="957" t="s">
        <v>729</v>
      </c>
      <c r="G26" s="1646" t="s">
        <v>551</v>
      </c>
      <c r="H26" s="560"/>
      <c r="I26" s="560"/>
      <c r="J26" s="292" t="s">
        <v>730</v>
      </c>
      <c r="K26" s="546"/>
      <c r="AF26" s="1634">
        <v>23</v>
      </c>
    </row>
    <row customHeight="1" ht="19.95">
      <c r="D27" s="1641"/>
      <c r="E27" s="1678" t="s">
        <v>731</v>
      </c>
      <c r="F27" s="1653" t="s">
        <v>732</v>
      </c>
      <c r="G27" s="1657" t="s">
        <v>551</v>
      </c>
      <c r="H27" s="1679"/>
      <c r="I27" s="1679"/>
      <c r="J27" s="292"/>
      <c r="K27" s="546"/>
      <c r="AF27" s="1634">
        <v>19</v>
      </c>
    </row>
    <row customHeight="1" ht="19.95">
      <c r="D28" s="1641"/>
      <c r="E28" s="1678" t="s">
        <v>733</v>
      </c>
      <c r="F28" s="1653" t="s">
        <v>734</v>
      </c>
      <c r="G28" s="1657" t="s">
        <v>551</v>
      </c>
      <c r="H28" s="1679"/>
      <c r="I28" s="1679"/>
      <c r="J28" s="292"/>
      <c r="K28" s="546"/>
      <c r="AF28" s="1634">
        <v>19</v>
      </c>
    </row>
    <row customHeight="1" ht="19.95">
      <c r="D29" s="1641"/>
      <c r="E29" s="1678" t="s">
        <v>735</v>
      </c>
      <c r="F29" s="957" t="s">
        <v>736</v>
      </c>
      <c r="G29" s="1657" t="s">
        <v>551</v>
      </c>
      <c r="H29" s="1679"/>
      <c r="I29" s="1679"/>
      <c r="J29" s="292"/>
      <c r="K29" s="546"/>
      <c r="AF29" s="1634">
        <v>19</v>
      </c>
    </row>
    <row customHeight="1" ht="19.95">
      <c r="D30" s="1641"/>
      <c r="E30" s="1678" t="s">
        <v>737</v>
      </c>
      <c r="F30" s="957" t="s">
        <v>738</v>
      </c>
      <c r="G30" s="1657" t="s">
        <v>551</v>
      </c>
      <c r="H30" s="1679"/>
      <c r="I30" s="1679"/>
      <c r="J30" s="292"/>
      <c r="K30" s="546"/>
      <c r="AF30" s="1634">
        <v>19</v>
      </c>
    </row>
    <row customHeight="1" ht="19.95">
      <c r="D31" s="1641"/>
      <c r="E31" s="1678" t="s">
        <v>739</v>
      </c>
      <c r="F31" s="957" t="s">
        <v>740</v>
      </c>
      <c r="G31" s="1657" t="s">
        <v>551</v>
      </c>
      <c r="H31" s="1679"/>
      <c r="I31" s="1679"/>
      <c r="J31" s="292"/>
      <c r="K31" s="546"/>
      <c r="AF31" s="1634">
        <v>19</v>
      </c>
    </row>
    <row s="1369" customFormat="1" customHeight="1" ht="35.699999999999996">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551</v>
      </c>
      <c r="H35" s="1679"/>
      <c r="I35" s="1679"/>
      <c r="J35" s="292" t="s">
        <v>747</v>
      </c>
      <c r="K35" s="546"/>
      <c r="AF35" s="1634">
        <v>57</v>
      </c>
    </row>
    <row s="1369" customFormat="1" customHeight="1" ht="24">
      <c r="A36" s="992" t="s">
        <v>577</v>
      </c>
      <c r="C36" s="1639"/>
      <c r="D36" s="1641"/>
      <c r="E36" s="1667" t="s">
        <v>90</v>
      </c>
      <c r="F36" s="710" t="s">
        <v>748</v>
      </c>
      <c r="G36" s="1646" t="s">
        <v>551</v>
      </c>
      <c r="H36" s="560"/>
      <c r="I36" s="560"/>
      <c r="J36" s="292" t="s">
        <v>749</v>
      </c>
      <c r="K36" s="546"/>
      <c r="L36" s="1639"/>
      <c r="M36" s="1639"/>
      <c r="R36" s="1639"/>
      <c r="U36" s="547"/>
      <c r="AA36" s="1635"/>
      <c r="AB36" s="1635"/>
      <c r="AC36" s="1635"/>
      <c r="AD36" s="1635"/>
      <c r="AE36" s="1635"/>
      <c r="AF36" s="1163">
        <v>23</v>
      </c>
    </row>
    <row s="1369" customFormat="1" customHeight="1" ht="35.699999999999996">
      <c r="A37" s="992"/>
      <c r="C37" s="1639"/>
      <c r="D37" s="1641"/>
      <c r="E37" s="1667" t="s">
        <v>323</v>
      </c>
      <c r="F37" s="957" t="s">
        <v>750</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751</v>
      </c>
      <c r="G38" s="1646" t="s">
        <v>551</v>
      </c>
      <c r="H38" s="560"/>
      <c r="I38" s="560"/>
      <c r="J38" s="292" t="s">
        <v>752</v>
      </c>
      <c r="K38" s="546"/>
      <c r="L38" s="1639"/>
      <c r="M38" s="1639"/>
      <c r="R38" s="1639"/>
      <c r="U38" s="547"/>
      <c r="AA38" s="1635"/>
      <c r="AB38" s="1635"/>
      <c r="AC38" s="1635"/>
      <c r="AD38" s="1635"/>
      <c r="AE38" s="1635"/>
      <c r="AF38" s="1163">
        <v>19</v>
      </c>
    </row>
    <row s="1369" customFormat="1" customHeight="1" ht="24">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s="1369" customFormat="1" customHeight="1" ht="24">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s="1369" customFormat="1" customHeight="1" ht="24">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s="1369" customFormat="1" customHeight="1" ht="35.699999999999996">
      <c r="A43" s="990"/>
      <c r="C43" s="1639" t="s">
        <v>587</v>
      </c>
      <c r="D43" s="1641"/>
      <c r="E43" s="1667" t="s">
        <v>111</v>
      </c>
      <c r="F43" s="710" t="s">
        <v>628</v>
      </c>
      <c r="G43" s="1649" t="s">
        <v>765</v>
      </c>
      <c r="H43" s="404"/>
      <c r="I43" s="404"/>
      <c r="J43" s="292" t="s">
        <v>766</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767</v>
      </c>
      <c r="G44" s="1646" t="s">
        <v>768</v>
      </c>
      <c r="H44" s="548"/>
      <c r="I44" s="548"/>
      <c r="J44" s="292" t="s">
        <v>769</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770</v>
      </c>
      <c r="G45" s="1657" t="s">
        <v>771</v>
      </c>
      <c r="H45" s="548"/>
      <c r="I45" s="548"/>
      <c r="J45" s="292" t="s">
        <v>772</v>
      </c>
      <c r="K45" s="546"/>
      <c r="L45" s="1639"/>
      <c r="M45" s="1639"/>
      <c r="R45" s="1639"/>
      <c r="U45" s="547"/>
      <c r="AA45" s="1635"/>
      <c r="AB45" s="1635"/>
      <c r="AC45" s="1635"/>
      <c r="AD45" s="1635"/>
      <c r="AE45" s="1635"/>
      <c r="AF45" s="1163">
        <v>23</v>
      </c>
    </row>
    <row s="1369" customFormat="1" customHeight="1" ht="19.95">
      <c r="A46" s="990"/>
      <c r="C46" s="1639"/>
      <c r="D46" s="1641"/>
      <c r="E46" s="1667" t="s">
        <v>99</v>
      </c>
      <c r="F46" s="710" t="s">
        <v>773</v>
      </c>
      <c r="G46" s="1646" t="s">
        <v>589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27643-65E2-83A7-858B-33757EE1CCC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774</v>
      </c>
      <c r="F6" s="2251"/>
      <c r="G6" s="2251"/>
      <c r="H6" s="2251"/>
      <c r="I6" s="2251"/>
      <c r="J6" s="559"/>
      <c r="AF6" s="1634">
        <v>32</v>
      </c>
    </row>
    <row customHeight="1" ht="25.2">
      <c r="E7" s="2252" t="str">
        <f>IF(org=0,"Не определено",org)</f>
        <v>АО "ДГК" СП "Биробиджанская ТЭЦ"</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30"/>
      <c r="AF10" s="1634">
        <v>11</v>
      </c>
    </row>
    <row customHeight="1" ht="11.549999999999999">
      <c r="E11" s="714"/>
      <c r="F11" s="2370" t="s">
        <v>563</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564</v>
      </c>
      <c r="G12" s="2394"/>
      <c r="H12" s="1666" t="str">
        <f>IF(H9="","",INDEX(DIFFERENTIATION_UNMERGE_SYSTEM,MATCH(H9,DIFFERENTIATION_ID_DIFF,0)))</f>
        <v/>
      </c>
      <c r="I12" s="1666" t="str">
        <f>IF(I9="","",INDEX(DIFFERENTIATION_UNMERGE_SYSTEM,MATCH(I9,DIFFERENTIATION_ID_DIFF,0)))</f>
        <v>Биробиджанская ТЭЦ</v>
      </c>
      <c r="J12" s="2130"/>
      <c r="AF12" s="1634">
        <v>0</v>
      </c>
    </row>
    <row customHeight="1" ht="11.549999999999999">
      <c r="E13" s="2372" t="s">
        <v>299</v>
      </c>
      <c r="F13" s="2373"/>
      <c r="G13" s="2373"/>
      <c r="H13" s="1659"/>
      <c r="I13" s="1659"/>
      <c r="J13" s="2130"/>
      <c r="AF13" s="1634">
        <v>11</v>
      </c>
    </row>
    <row customHeight="1" ht="24">
      <c r="E14" s="1660" t="s">
        <v>88</v>
      </c>
      <c r="F14" s="1663" t="s">
        <v>301</v>
      </c>
      <c r="G14" s="1663" t="s">
        <v>565</v>
      </c>
      <c r="H14" s="1663" t="s">
        <v>302</v>
      </c>
      <c r="I14" s="1663" t="s">
        <v>302</v>
      </c>
      <c r="J14" s="2130"/>
      <c r="AF14" s="1634">
        <v>23</v>
      </c>
    </row>
    <row customHeight="1" ht="19.95">
      <c r="D15" s="1641"/>
      <c r="E15" s="1633" t="s">
        <v>109</v>
      </c>
      <c r="F15" s="710" t="s">
        <v>775</v>
      </c>
      <c r="G15" s="1660" t="s">
        <v>551</v>
      </c>
      <c r="H15" s="560"/>
      <c r="I15" s="560"/>
      <c r="J15" s="292" t="s">
        <v>776</v>
      </c>
      <c r="K15" s="546" t="s">
        <v>629</v>
      </c>
      <c r="AF15" s="1634">
        <v>19</v>
      </c>
    </row>
    <row customHeight="1" ht="24">
      <c r="D16" s="1641"/>
      <c r="E16" s="1633" t="s">
        <v>110</v>
      </c>
      <c r="F16" s="1668" t="s">
        <v>777</v>
      </c>
      <c r="G16" s="1660" t="s">
        <v>551</v>
      </c>
      <c r="H16" s="561">
        <f>SUM(H17,H20:H27)</f>
        <v>0</v>
      </c>
      <c r="I16" s="561">
        <f>SUM(I17,I20:I27)</f>
        <v>0</v>
      </c>
      <c r="J16" s="292" t="s">
        <v>778</v>
      </c>
      <c r="K16" s="546" t="s">
        <v>629</v>
      </c>
      <c r="AF16" s="1634">
        <v>23</v>
      </c>
    </row>
    <row customHeight="1" ht="35.699999999999996">
      <c r="D17" s="1641"/>
      <c r="E17" s="1667" t="s">
        <v>708</v>
      </c>
      <c r="F17" s="1670" t="s">
        <v>779</v>
      </c>
      <c r="G17" s="1657" t="s">
        <v>551</v>
      </c>
      <c r="H17" s="560"/>
      <c r="I17" s="560"/>
      <c r="J17" s="292" t="s">
        <v>780</v>
      </c>
      <c r="K17" s="546"/>
      <c r="AF17" s="1634">
        <v>34</v>
      </c>
    </row>
    <row customHeight="1" ht="19.95">
      <c r="D18" s="1641"/>
      <c r="E18" s="1667" t="s">
        <v>711</v>
      </c>
      <c r="F18" s="1671" t="s">
        <v>781</v>
      </c>
      <c r="G18" s="1657" t="s">
        <v>551</v>
      </c>
      <c r="H18" s="560"/>
      <c r="I18" s="560"/>
      <c r="J18" s="292"/>
      <c r="K18" s="546"/>
      <c r="AF18" s="1634">
        <v>19</v>
      </c>
    </row>
    <row customHeight="1" ht="24">
      <c r="D19" s="1641"/>
      <c r="E19" s="1667" t="s">
        <v>714</v>
      </c>
      <c r="F19" s="1671" t="s">
        <v>782</v>
      </c>
      <c r="G19" s="1657" t="s">
        <v>551</v>
      </c>
      <c r="H19" s="560"/>
      <c r="I19" s="560"/>
      <c r="J19" s="292"/>
      <c r="K19" s="546"/>
      <c r="AF19" s="1634">
        <v>23</v>
      </c>
    </row>
    <row customHeight="1" ht="35.699999999999996">
      <c r="D20" s="1641"/>
      <c r="E20" s="1667" t="s">
        <v>306</v>
      </c>
      <c r="F20" s="1670" t="s">
        <v>783</v>
      </c>
      <c r="G20" s="1657" t="s">
        <v>551</v>
      </c>
      <c r="H20" s="560"/>
      <c r="I20" s="560"/>
      <c r="J20" s="292"/>
      <c r="K20" s="546"/>
      <c r="AF20" s="1634">
        <v>34</v>
      </c>
    </row>
    <row customHeight="1" ht="48.29999999999999">
      <c r="D21" s="1641"/>
      <c r="E21" s="1667" t="s">
        <v>309</v>
      </c>
      <c r="F21" s="1670" t="s">
        <v>784</v>
      </c>
      <c r="G21" s="1657" t="s">
        <v>551</v>
      </c>
      <c r="H21" s="560"/>
      <c r="I21" s="560"/>
      <c r="J21" s="292"/>
      <c r="K21" s="546"/>
      <c r="AF21" s="1634">
        <v>46</v>
      </c>
    </row>
    <row customHeight="1" ht="60">
      <c r="D22" s="1641"/>
      <c r="E22" s="1667" t="s">
        <v>728</v>
      </c>
      <c r="F22" s="1670" t="s">
        <v>785</v>
      </c>
      <c r="G22" s="1657" t="s">
        <v>551</v>
      </c>
      <c r="H22" s="560"/>
      <c r="I22" s="560"/>
      <c r="J22" s="292"/>
      <c r="K22" s="546"/>
      <c r="AF22" s="1634">
        <v>57</v>
      </c>
    </row>
    <row customHeight="1" ht="35.699999999999996">
      <c r="D23" s="1641"/>
      <c r="E23" s="1667" t="s">
        <v>735</v>
      </c>
      <c r="F23" s="1670" t="s">
        <v>786</v>
      </c>
      <c r="G23" s="1657" t="s">
        <v>551</v>
      </c>
      <c r="H23" s="560"/>
      <c r="I23" s="560"/>
      <c r="J23" s="292"/>
      <c r="K23" s="546"/>
      <c r="AF23" s="1634">
        <v>34</v>
      </c>
    </row>
    <row customHeight="1" ht="35.699999999999996">
      <c r="D24" s="1641"/>
      <c r="E24" s="1667" t="s">
        <v>737</v>
      </c>
      <c r="F24" s="1670" t="s">
        <v>787</v>
      </c>
      <c r="G24" s="1657" t="s">
        <v>551</v>
      </c>
      <c r="H24" s="560"/>
      <c r="I24" s="560"/>
      <c r="J24" s="292"/>
      <c r="K24" s="546"/>
      <c r="AF24" s="1634">
        <v>34</v>
      </c>
    </row>
    <row customHeight="1" ht="24">
      <c r="D25" s="1641"/>
      <c r="E25" s="1667" t="s">
        <v>739</v>
      </c>
      <c r="F25" s="1670" t="s">
        <v>788</v>
      </c>
      <c r="G25" s="1657" t="s">
        <v>551</v>
      </c>
      <c r="H25" s="560"/>
      <c r="I25" s="560"/>
      <c r="J25" s="292"/>
      <c r="K25" s="546"/>
      <c r="AF25" s="1634">
        <v>23</v>
      </c>
    </row>
    <row customHeight="1" ht="76.5">
      <c r="D26" s="1641"/>
      <c r="E26" s="1667" t="s">
        <v>741</v>
      </c>
      <c r="F26" s="1670" t="s">
        <v>789</v>
      </c>
      <c r="G26" s="1657" t="s">
        <v>551</v>
      </c>
      <c r="H26" s="560"/>
      <c r="I26" s="560"/>
      <c r="J26" s="292"/>
      <c r="K26" s="546"/>
      <c r="AF26" s="1634">
        <v>73</v>
      </c>
    </row>
    <row s="1369" customFormat="1" customHeight="1" ht="35.699999999999996">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791</v>
      </c>
      <c r="G30" s="1657" t="s">
        <v>551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792</v>
      </c>
      <c r="G31" s="1657" t="s">
        <v>551</v>
      </c>
      <c r="H31" s="560"/>
      <c r="I31" s="560"/>
      <c r="J31" s="292" t="s">
        <v>793</v>
      </c>
      <c r="K31" s="546"/>
      <c r="L31" s="1639"/>
      <c r="M31" s="1639"/>
      <c r="R31" s="1639"/>
      <c r="U31" s="547"/>
      <c r="AA31" s="1635"/>
      <c r="AB31" s="1635"/>
      <c r="AC31" s="1635"/>
      <c r="AD31" s="1635"/>
      <c r="AE31" s="1635"/>
      <c r="AF31" s="1163">
        <v>34</v>
      </c>
    </row>
    <row s="1369" customFormat="1" customHeight="1" ht="24">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s="1369" customFormat="1" customHeight="1" ht="24">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s="1369" customFormat="1" customHeight="1" ht="35.699999999999996">
      <c r="A35" s="990"/>
      <c r="C35" s="1639" t="s">
        <v>587</v>
      </c>
      <c r="D35" s="1641"/>
      <c r="E35" s="1667" t="s">
        <v>111</v>
      </c>
      <c r="F35" s="1664" t="s">
        <v>628</v>
      </c>
      <c r="G35" s="1660" t="s">
        <v>305</v>
      </c>
      <c r="H35" s="404"/>
      <c r="I35" s="404"/>
      <c r="J35" s="292" t="s">
        <v>800</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801</v>
      </c>
      <c r="G36" s="1657" t="s">
        <v>768</v>
      </c>
      <c r="H36" s="548"/>
      <c r="I36" s="548"/>
      <c r="J36" s="292" t="s">
        <v>769</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802</v>
      </c>
      <c r="G37" s="1657" t="s">
        <v>771</v>
      </c>
      <c r="H37" s="548"/>
      <c r="I37" s="548"/>
      <c r="J37" s="292" t="s">
        <v>772</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803</v>
      </c>
      <c r="F39" s="2288" t="s">
        <v>804</v>
      </c>
      <c r="G39" s="2288"/>
      <c r="H39" s="372"/>
      <c r="I39" s="372"/>
      <c r="J39" s="372"/>
      <c r="AF39" s="1634">
        <v>26</v>
      </c>
    </row>
    <row s="1644" customFormat="1" customHeight="1" ht="39.75">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F9A04-5218-40A6-96A5-AE8C7079A56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 СП "Биробиджанская ТЭЦ"</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7"/>
      <c r="K7" s="2178"/>
      <c r="L7" s="512"/>
      <c r="X7" s="508">
        <v>11</v>
      </c>
    </row>
    <row customHeight="1" ht="11.549999999999999">
      <c r="A8" s="707"/>
      <c r="D8" s="714"/>
      <c r="E8" s="2370" t="s">
        <v>563</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564</v>
      </c>
      <c r="F9" s="2371"/>
      <c r="G9" s="2396" t="str">
        <f>IF(G6="","",INDEX(DIFFERENTIATION_UNMERGE_SYSTEM,MATCH(G6,DIFFERENTIATION_ID_DIFF,0)))</f>
        <v/>
      </c>
      <c r="H9" s="2397"/>
      <c r="I9" s="2396" t="str">
        <f>IF(I6="","",INDEX(DIFFERENTIATION_UNMERGE_SYSTEM,MATCH(I6,DIFFERENTIATION_ID_DIFF,0)))</f>
        <v>Биробиджанская ТЭЦ</v>
      </c>
      <c r="J9" s="2397"/>
      <c r="K9" s="2202"/>
      <c r="L9" s="512"/>
      <c r="X9" s="508">
        <v>11</v>
      </c>
    </row>
    <row s="1638" customFormat="1" customHeight="1" ht="11.549999999999999">
      <c r="A10" s="1024"/>
      <c r="B10" s="514"/>
      <c r="D10" s="2104" t="s">
        <v>299</v>
      </c>
      <c r="E10" s="2105"/>
      <c r="F10" s="2105"/>
      <c r="G10" s="2105"/>
      <c r="H10" s="2105"/>
      <c r="I10" s="2105"/>
      <c r="J10" s="2106"/>
      <c r="K10" s="2202"/>
      <c r="L10" s="512"/>
      <c r="X10" s="761">
        <v>11</v>
      </c>
    </row>
    <row s="1638" customFormat="1" customHeight="1" ht="24">
      <c r="A11" s="2388"/>
      <c r="B11" s="2388"/>
      <c r="C11" s="660"/>
      <c r="D11" s="706" t="s">
        <v>88</v>
      </c>
      <c r="E11" s="708" t="s">
        <v>806</v>
      </c>
      <c r="F11" s="708" t="s">
        <v>565</v>
      </c>
      <c r="G11" s="468" t="s">
        <v>302</v>
      </c>
      <c r="H11" s="468" t="s">
        <v>389</v>
      </c>
      <c r="I11" s="810" t="s">
        <v>302</v>
      </c>
      <c r="J11" s="811" t="s">
        <v>389</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c r="A13" s="2395" t="s">
        <v>807</v>
      </c>
      <c r="D13" s="956" t="s">
        <v>109</v>
      </c>
      <c r="E13" s="282" t="s">
        <v>808</v>
      </c>
      <c r="F13" s="663" t="s">
        <v>809</v>
      </c>
      <c r="G13" s="560"/>
      <c r="H13" s="664"/>
      <c r="I13" s="560"/>
      <c r="J13" s="664"/>
      <c r="K13" s="292" t="s">
        <v>810</v>
      </c>
      <c r="L13" s="723"/>
      <c r="X13" s="508">
        <v>0</v>
      </c>
    </row>
    <row customHeight="1" ht="22.5">
      <c r="A14" s="2395"/>
      <c r="D14" s="542" t="s">
        <v>110</v>
      </c>
      <c r="E14" s="282" t="s">
        <v>811</v>
      </c>
      <c r="F14" s="663" t="s">
        <v>812</v>
      </c>
      <c r="G14" s="560"/>
      <c r="H14" s="665"/>
      <c r="I14" s="560"/>
      <c r="J14" s="665"/>
      <c r="K14" s="292" t="s">
        <v>813</v>
      </c>
      <c r="L14" s="723"/>
      <c r="X14" s="508">
        <v>0</v>
      </c>
    </row>
    <row s="1638" customFormat="1" customHeight="1" ht="78.75">
      <c r="A15" s="2395"/>
      <c r="B15" s="514"/>
      <c r="D15" s="956" t="s">
        <v>90</v>
      </c>
      <c r="E15" s="710" t="s">
        <v>814</v>
      </c>
      <c r="F15" s="953" t="s">
        <v>305</v>
      </c>
      <c r="G15" s="953" t="s">
        <v>305</v>
      </c>
      <c r="H15" s="109"/>
      <c r="I15" s="953" t="s">
        <v>305</v>
      </c>
      <c r="J15" s="109"/>
      <c r="K15" s="292" t="s">
        <v>815</v>
      </c>
      <c r="L15" s="723"/>
      <c r="X15" s="761">
        <v>0</v>
      </c>
    </row>
    <row s="1638" customFormat="1" customHeight="1" ht="22.5">
      <c r="A16" s="2395"/>
      <c r="B16" s="514"/>
      <c r="D16" s="956" t="s">
        <v>323</v>
      </c>
      <c r="E16" s="957" t="s">
        <v>816</v>
      </c>
      <c r="F16" s="953" t="s">
        <v>817</v>
      </c>
      <c r="G16" s="820"/>
      <c r="H16" s="109"/>
      <c r="I16" s="820"/>
      <c r="J16" s="109"/>
      <c r="K16" s="292"/>
      <c r="L16" s="723"/>
      <c r="X16" s="761">
        <v>0</v>
      </c>
    </row>
    <row s="1638" customFormat="1" customHeight="1" ht="22.5">
      <c r="A17" s="2395"/>
      <c r="B17" s="514"/>
      <c r="D17" s="956" t="s">
        <v>331</v>
      </c>
      <c r="E17" s="957" t="s">
        <v>818</v>
      </c>
      <c r="F17" s="953" t="s">
        <v>819</v>
      </c>
      <c r="G17" s="820"/>
      <c r="H17" s="109"/>
      <c r="I17" s="820"/>
      <c r="J17" s="109"/>
      <c r="K17" s="292"/>
      <c r="L17" s="723"/>
      <c r="X17" s="761">
        <v>0</v>
      </c>
    </row>
    <row s="1638" customFormat="1" customHeight="1" ht="33.75">
      <c r="A18" s="2395"/>
      <c r="B18" s="514"/>
      <c r="D18" s="956" t="s">
        <v>333</v>
      </c>
      <c r="E18" s="957" t="s">
        <v>820</v>
      </c>
      <c r="F18" s="953" t="s">
        <v>570</v>
      </c>
      <c r="G18" s="683"/>
      <c r="H18" s="109"/>
      <c r="I18" s="683"/>
      <c r="J18" s="109"/>
      <c r="K18" s="292"/>
      <c r="L18" s="723"/>
      <c r="X18" s="761">
        <v>0</v>
      </c>
    </row>
    <row customHeight="1" ht="101.25">
      <c r="A19" s="2395"/>
      <c r="D19" s="956" t="s">
        <v>91</v>
      </c>
      <c r="E19" s="282" t="s">
        <v>821</v>
      </c>
      <c r="F19" s="663" t="s">
        <v>545</v>
      </c>
      <c r="G19" s="666"/>
      <c r="H19" s="665"/>
      <c r="I19" s="958"/>
      <c r="J19" s="665"/>
      <c r="K19" s="292" t="s">
        <v>822</v>
      </c>
      <c r="L19" s="723"/>
      <c r="X19" s="508">
        <v>0</v>
      </c>
    </row>
    <row s="1638" customFormat="1" customHeight="1" ht="18.75">
      <c r="A20" s="2395"/>
      <c r="C20" s="959"/>
      <c r="D20" s="956" t="s">
        <v>753</v>
      </c>
      <c r="E20" s="957" t="s">
        <v>823</v>
      </c>
      <c r="F20" s="953" t="s">
        <v>305</v>
      </c>
      <c r="G20" s="953" t="s">
        <v>305</v>
      </c>
      <c r="H20" s="952" t="s">
        <v>305</v>
      </c>
      <c r="I20" s="953" t="s">
        <v>305</v>
      </c>
      <c r="J20" s="952" t="s">
        <v>305</v>
      </c>
      <c r="K20" s="951"/>
      <c r="L20" s="723"/>
      <c r="W20" s="678"/>
      <c r="X20" s="761">
        <v>0</v>
      </c>
    </row>
    <row s="1638" customFormat="1" customHeight="1" ht="33.75">
      <c r="A21" s="2395"/>
      <c r="C21" s="959"/>
      <c r="D21" s="956" t="s">
        <v>756</v>
      </c>
      <c r="E21" s="579" t="s">
        <v>824</v>
      </c>
      <c r="F21" s="953" t="s">
        <v>825</v>
      </c>
      <c r="G21" s="683"/>
      <c r="H21" s="109"/>
      <c r="I21" s="683"/>
      <c r="J21" s="109"/>
      <c r="K21" s="951"/>
      <c r="L21" s="723"/>
      <c r="W21" s="678"/>
      <c r="X21" s="761">
        <v>0</v>
      </c>
    </row>
    <row s="1638" customFormat="1" customHeight="1" ht="33.75">
      <c r="A22" s="2395"/>
      <c r="C22" s="959"/>
      <c r="D22" s="956" t="s">
        <v>759</v>
      </c>
      <c r="E22" s="579" t="s">
        <v>826</v>
      </c>
      <c r="F22" s="953" t="s">
        <v>827</v>
      </c>
      <c r="G22" s="683"/>
      <c r="H22" s="109"/>
      <c r="I22" s="683"/>
      <c r="J22" s="109"/>
      <c r="K22" s="951"/>
      <c r="L22" s="723"/>
      <c r="W22" s="678"/>
      <c r="X22" s="761">
        <v>0</v>
      </c>
    </row>
    <row s="1638" customFormat="1" customHeight="1" ht="22.5">
      <c r="A23" s="2395"/>
      <c r="C23" s="959"/>
      <c r="D23" s="956" t="s">
        <v>795</v>
      </c>
      <c r="E23" s="957" t="s">
        <v>828</v>
      </c>
      <c r="F23" s="953" t="s">
        <v>305</v>
      </c>
      <c r="G23" s="953" t="s">
        <v>305</v>
      </c>
      <c r="H23" s="952" t="s">
        <v>305</v>
      </c>
      <c r="I23" s="953" t="s">
        <v>305</v>
      </c>
      <c r="J23" s="952" t="s">
        <v>305</v>
      </c>
      <c r="K23" s="951"/>
      <c r="L23" s="723"/>
      <c r="W23" s="678"/>
      <c r="X23" s="761">
        <v>0</v>
      </c>
    </row>
    <row s="1638" customFormat="1" customHeight="1" ht="22.5">
      <c r="A24" s="2395"/>
      <c r="C24" s="959"/>
      <c r="D24" s="956" t="s">
        <v>829</v>
      </c>
      <c r="E24" s="579" t="s">
        <v>830</v>
      </c>
      <c r="F24" s="953" t="s">
        <v>831</v>
      </c>
      <c r="G24" s="683"/>
      <c r="H24" s="689"/>
      <c r="I24" s="683"/>
      <c r="J24" s="689"/>
      <c r="K24" s="951"/>
      <c r="L24" s="723"/>
      <c r="W24" s="678"/>
      <c r="X24" s="761">
        <v>0</v>
      </c>
    </row>
    <row s="1638" customFormat="1" customHeight="1" ht="22.5">
      <c r="A25" s="2395"/>
      <c r="C25" s="959"/>
      <c r="D25" s="956" t="s">
        <v>832</v>
      </c>
      <c r="E25" s="579" t="s">
        <v>833</v>
      </c>
      <c r="F25" s="953" t="s">
        <v>305</v>
      </c>
      <c r="G25" s="953" t="s">
        <v>305</v>
      </c>
      <c r="H25" s="952" t="s">
        <v>305</v>
      </c>
      <c r="I25" s="953" t="s">
        <v>305</v>
      </c>
      <c r="J25" s="952" t="s">
        <v>305</v>
      </c>
      <c r="K25" s="951"/>
      <c r="L25" s="723"/>
      <c r="W25" s="678"/>
      <c r="X25" s="761">
        <v>0</v>
      </c>
    </row>
    <row s="1638" customFormat="1" customHeight="1" ht="18.75">
      <c r="A26" s="2395"/>
      <c r="C26" s="959"/>
      <c r="D26" s="956" t="s">
        <v>834</v>
      </c>
      <c r="E26" s="556" t="s">
        <v>835</v>
      </c>
      <c r="F26" s="953" t="s">
        <v>836</v>
      </c>
      <c r="G26" s="683"/>
      <c r="H26" s="689"/>
      <c r="I26" s="683"/>
      <c r="J26" s="689"/>
      <c r="K26" s="951"/>
      <c r="L26" s="723"/>
      <c r="W26" s="678"/>
      <c r="X26" s="761">
        <v>0</v>
      </c>
    </row>
    <row s="1638" customFormat="1" customHeight="1" ht="18.75">
      <c r="A27" s="2395"/>
      <c r="C27" s="959"/>
      <c r="D27" s="956" t="s">
        <v>837</v>
      </c>
      <c r="E27" s="556" t="s">
        <v>838</v>
      </c>
      <c r="F27" s="953" t="s">
        <v>839</v>
      </c>
      <c r="G27" s="683"/>
      <c r="H27" s="689"/>
      <c r="I27" s="683"/>
      <c r="J27" s="689"/>
      <c r="K27" s="951"/>
      <c r="L27" s="723"/>
      <c r="W27" s="678"/>
      <c r="X27" s="761">
        <v>0</v>
      </c>
    </row>
    <row s="1638" customFormat="1" customHeight="1" ht="18.75">
      <c r="A28" s="2395"/>
      <c r="C28" s="959"/>
      <c r="D28" s="956" t="s">
        <v>840</v>
      </c>
      <c r="E28" s="579" t="s">
        <v>841</v>
      </c>
      <c r="F28" s="953" t="s">
        <v>305</v>
      </c>
      <c r="G28" s="953" t="s">
        <v>305</v>
      </c>
      <c r="H28" s="952" t="s">
        <v>305</v>
      </c>
      <c r="I28" s="953" t="s">
        <v>305</v>
      </c>
      <c r="J28" s="952" t="s">
        <v>305</v>
      </c>
      <c r="K28" s="951"/>
      <c r="L28" s="723"/>
      <c r="W28" s="678"/>
      <c r="X28" s="761">
        <v>0</v>
      </c>
    </row>
    <row s="1638" customFormat="1" customHeight="1" ht="18.75">
      <c r="A29" s="2395"/>
      <c r="C29" s="959"/>
      <c r="D29" s="956" t="s">
        <v>842</v>
      </c>
      <c r="E29" s="556" t="s">
        <v>835</v>
      </c>
      <c r="F29" s="953" t="s">
        <v>843</v>
      </c>
      <c r="G29" s="683"/>
      <c r="H29" s="689"/>
      <c r="I29" s="683"/>
      <c r="J29" s="689"/>
      <c r="K29" s="951"/>
      <c r="L29" s="723"/>
      <c r="W29" s="678"/>
      <c r="X29" s="761">
        <v>0</v>
      </c>
    </row>
    <row s="1638" customFormat="1" customHeight="1" ht="18.75">
      <c r="A30" s="2395"/>
      <c r="C30" s="959"/>
      <c r="D30" s="956" t="s">
        <v>844</v>
      </c>
      <c r="E30" s="556" t="s">
        <v>845</v>
      </c>
      <c r="F30" s="953" t="s">
        <v>846</v>
      </c>
      <c r="G30" s="683"/>
      <c r="H30" s="689"/>
      <c r="I30" s="683"/>
      <c r="J30" s="689"/>
      <c r="K30" s="951"/>
      <c r="L30" s="723"/>
      <c r="W30" s="678"/>
      <c r="X30" s="761">
        <v>0</v>
      </c>
    </row>
    <row customHeight="1" ht="126.75">
      <c r="A31" s="2395"/>
      <c r="D31" s="956" t="s">
        <v>111</v>
      </c>
      <c r="E31" s="282" t="s">
        <v>847</v>
      </c>
      <c r="F31" s="663" t="s">
        <v>557</v>
      </c>
      <c r="G31" s="560"/>
      <c r="H31" s="665"/>
      <c r="I31" s="560"/>
      <c r="J31" s="665"/>
      <c r="K31" s="292" t="s">
        <v>848</v>
      </c>
      <c r="L31" s="723"/>
      <c r="X31" s="508">
        <v>0</v>
      </c>
    </row>
    <row customHeight="1" ht="56.25">
      <c r="A32" s="2395"/>
      <c r="D32" s="956" t="s">
        <v>92</v>
      </c>
      <c r="E32" s="282" t="s">
        <v>849</v>
      </c>
      <c r="F32" s="542" t="s">
        <v>819</v>
      </c>
      <c r="G32" s="560"/>
      <c r="H32" s="665"/>
      <c r="I32" s="560"/>
      <c r="J32" s="665"/>
      <c r="K32" s="292" t="s">
        <v>850</v>
      </c>
      <c r="L32" s="723"/>
      <c r="X32" s="508">
        <v>0</v>
      </c>
    </row>
    <row customHeight="1" ht="11.25">
      <c r="A33" s="2395"/>
      <c r="E33" s="667"/>
      <c r="F33" s="184"/>
      <c r="G33" s="184"/>
      <c r="H33" s="184"/>
      <c r="I33" s="184"/>
      <c r="J33" s="184"/>
      <c r="K33" s="184"/>
      <c r="X33" s="508">
        <v>0</v>
      </c>
    </row>
    <row customHeight="1" ht="12.75">
      <c r="A34" s="2395"/>
      <c r="D34" s="68">
        <v>1</v>
      </c>
      <c r="E34" s="338" t="s">
        <v>851</v>
      </c>
      <c r="X34" s="508">
        <v>0</v>
      </c>
    </row>
    <row customHeight="1" ht="11.25">
      <c r="A35" s="2395"/>
      <c r="D35" s="372"/>
      <c r="E35" s="338" t="s">
        <v>852</v>
      </c>
      <c r="X35" s="508">
        <v>0</v>
      </c>
    </row>
    <row s="1638" customFormat="1" customHeight="1" ht="11.549999999999999">
      <c r="A36" s="1036"/>
      <c r="B36" s="521"/>
      <c r="D36" s="1037"/>
      <c r="E36" s="1038"/>
      <c r="X36" s="512">
        <v>11</v>
      </c>
    </row>
    <row s="1638" customFormat="1" customHeight="1" ht="22.5" hidden="1">
      <c r="A37" s="2395" t="s">
        <v>853</v>
      </c>
      <c r="B37" s="514"/>
      <c r="D37" s="956">
        <v>1</v>
      </c>
      <c r="E37" s="710" t="s">
        <v>854</v>
      </c>
      <c r="F37" s="663" t="s">
        <v>809</v>
      </c>
      <c r="G37" s="560"/>
      <c r="H37" s="522"/>
      <c r="I37" s="560"/>
      <c r="J37" s="522"/>
      <c r="K37" s="292" t="s">
        <v>855</v>
      </c>
      <c r="X37" s="761">
        <v>0</v>
      </c>
    </row>
    <row s="1638" customFormat="1" customHeight="1" ht="22.5" hidden="1">
      <c r="A38" s="2395"/>
      <c r="B38" s="514"/>
      <c r="D38" s="672" t="s">
        <v>110</v>
      </c>
      <c r="E38" s="1035" t="s">
        <v>856</v>
      </c>
      <c r="F38" s="1039" t="s">
        <v>545</v>
      </c>
      <c r="G38" s="1039" t="s">
        <v>545</v>
      </c>
      <c r="H38" s="1033"/>
      <c r="I38" s="1039" t="s">
        <v>545</v>
      </c>
      <c r="J38" s="1033"/>
      <c r="K38" s="1034"/>
      <c r="X38" s="761">
        <v>0</v>
      </c>
    </row>
    <row s="1638" customFormat="1" customHeight="1" ht="33.75" hidden="1">
      <c r="A39" s="2395"/>
      <c r="B39" s="514"/>
      <c r="D39" s="668" t="s">
        <v>711</v>
      </c>
      <c r="E39" s="726" t="s">
        <v>857</v>
      </c>
      <c r="F39" s="663" t="s">
        <v>858</v>
      </c>
      <c r="G39" s="671"/>
      <c r="H39" s="1026"/>
      <c r="I39" s="671"/>
      <c r="J39" s="1026"/>
      <c r="K39" s="292" t="s">
        <v>859</v>
      </c>
      <c r="X39" s="761">
        <v>0</v>
      </c>
    </row>
    <row s="1638" customFormat="1" customHeight="1" ht="33.75" hidden="1">
      <c r="A40" s="2395"/>
      <c r="B40" s="514"/>
      <c r="D40" s="668" t="s">
        <v>714</v>
      </c>
      <c r="E40" s="726" t="s">
        <v>860</v>
      </c>
      <c r="F40" s="1030" t="s">
        <v>861</v>
      </c>
      <c r="G40" s="744"/>
      <c r="H40" s="1026"/>
      <c r="I40" s="744"/>
      <c r="J40" s="1026"/>
      <c r="K40" s="292" t="s">
        <v>862</v>
      </c>
      <c r="X40" s="761">
        <v>0</v>
      </c>
    </row>
    <row s="1638" customFormat="1" customHeight="1" ht="22.5" hidden="1">
      <c r="A41" s="2395"/>
      <c r="B41" s="514"/>
      <c r="D41" s="668" t="s">
        <v>90</v>
      </c>
      <c r="E41" s="725" t="s">
        <v>863</v>
      </c>
      <c r="F41" s="663" t="s">
        <v>545</v>
      </c>
      <c r="G41" s="663" t="s">
        <v>545</v>
      </c>
      <c r="H41" s="1027"/>
      <c r="I41" s="663" t="s">
        <v>545</v>
      </c>
      <c r="J41" s="1027"/>
      <c r="K41" s="305"/>
      <c r="X41" s="761">
        <v>0</v>
      </c>
    </row>
    <row s="1638" customFormat="1" customHeight="1" ht="45" hidden="1">
      <c r="A42" s="2395"/>
      <c r="B42" s="514"/>
      <c r="D42" s="668" t="s">
        <v>323</v>
      </c>
      <c r="E42" s="726" t="s">
        <v>864</v>
      </c>
      <c r="F42" s="663" t="s">
        <v>557</v>
      </c>
      <c r="G42" s="560"/>
      <c r="H42" s="1027"/>
      <c r="I42" s="560"/>
      <c r="J42" s="1027"/>
      <c r="K42" s="305" t="s">
        <v>865</v>
      </c>
      <c r="X42" s="761">
        <v>0</v>
      </c>
    </row>
    <row s="1638" customFormat="1" customHeight="1" ht="45" hidden="1">
      <c r="A43" s="2395"/>
      <c r="B43" s="514"/>
      <c r="D43" s="668" t="s">
        <v>331</v>
      </c>
      <c r="E43" s="670" t="s">
        <v>866</v>
      </c>
      <c r="F43" s="1031" t="s">
        <v>557</v>
      </c>
      <c r="G43" s="745"/>
      <c r="H43" s="1026"/>
      <c r="I43" s="745"/>
      <c r="J43" s="1026"/>
      <c r="K43" s="305" t="s">
        <v>867</v>
      </c>
      <c r="X43" s="761">
        <v>0</v>
      </c>
    </row>
    <row s="1638" customFormat="1" customHeight="1" ht="11.25" hidden="1">
      <c r="A44" s="2395"/>
      <c r="B44" s="514"/>
      <c r="D44" s="668" t="s">
        <v>91</v>
      </c>
      <c r="E44" s="669" t="s">
        <v>868</v>
      </c>
      <c r="F44" s="663" t="s">
        <v>858</v>
      </c>
      <c r="G44" s="671"/>
      <c r="H44" s="1026"/>
      <c r="I44" s="671"/>
      <c r="J44" s="1026"/>
      <c r="K44" s="292"/>
      <c r="X44" s="761">
        <v>0</v>
      </c>
    </row>
    <row s="1638" customFormat="1" customHeight="1" ht="11.25" hidden="1">
      <c r="A45" s="2395"/>
      <c r="B45" s="514"/>
      <c r="D45" s="668" t="s">
        <v>753</v>
      </c>
      <c r="E45" s="670" t="s">
        <v>869</v>
      </c>
      <c r="F45" s="663" t="s">
        <v>858</v>
      </c>
      <c r="G45" s="671"/>
      <c r="H45" s="1026"/>
      <c r="I45" s="671"/>
      <c r="J45" s="1026"/>
      <c r="K45" s="292"/>
      <c r="X45" s="761">
        <v>0</v>
      </c>
    </row>
    <row s="1638" customFormat="1" customHeight="1" ht="11.25" hidden="1">
      <c r="A46" s="2395"/>
      <c r="B46" s="514"/>
      <c r="D46" s="668" t="s">
        <v>795</v>
      </c>
      <c r="E46" s="670" t="s">
        <v>870</v>
      </c>
      <c r="F46" s="663" t="s">
        <v>858</v>
      </c>
      <c r="G46" s="671"/>
      <c r="H46" s="1026"/>
      <c r="I46" s="671"/>
      <c r="J46" s="1026"/>
      <c r="K46" s="292"/>
      <c r="X46" s="761">
        <v>0</v>
      </c>
    </row>
    <row s="1638" customFormat="1" customHeight="1" ht="11.25" hidden="1">
      <c r="A47" s="2395"/>
      <c r="B47" s="514"/>
      <c r="D47" s="668" t="s">
        <v>798</v>
      </c>
      <c r="E47" s="670" t="s">
        <v>871</v>
      </c>
      <c r="F47" s="663" t="s">
        <v>858</v>
      </c>
      <c r="G47" s="671"/>
      <c r="H47" s="1026"/>
      <c r="I47" s="671"/>
      <c r="J47" s="1026"/>
      <c r="K47" s="292"/>
      <c r="X47" s="761">
        <v>0</v>
      </c>
    </row>
    <row s="1638" customFormat="1" customHeight="1" ht="11.25" hidden="1">
      <c r="A48" s="2395"/>
      <c r="B48" s="514"/>
      <c r="D48" s="668" t="s">
        <v>872</v>
      </c>
      <c r="E48" s="674" t="s">
        <v>873</v>
      </c>
      <c r="F48" s="663" t="s">
        <v>858</v>
      </c>
      <c r="G48" s="671"/>
      <c r="H48" s="1026"/>
      <c r="I48" s="671"/>
      <c r="J48" s="1026"/>
      <c r="K48" s="292"/>
      <c r="X48" s="761">
        <v>0</v>
      </c>
    </row>
    <row s="1638" customFormat="1" customHeight="1" ht="11.25" hidden="1">
      <c r="A49" s="2395"/>
      <c r="B49" s="514"/>
      <c r="D49" s="668" t="s">
        <v>874</v>
      </c>
      <c r="E49" s="674" t="s">
        <v>875</v>
      </c>
      <c r="F49" s="663" t="s">
        <v>858</v>
      </c>
      <c r="G49" s="671"/>
      <c r="H49" s="1026"/>
      <c r="I49" s="671"/>
      <c r="J49" s="1026"/>
      <c r="K49" s="292"/>
      <c r="X49" s="761">
        <v>0</v>
      </c>
    </row>
    <row s="1638" customFormat="1" customHeight="1" ht="11.25" hidden="1">
      <c r="A50" s="2395"/>
      <c r="B50" s="514"/>
      <c r="D50" s="668" t="s">
        <v>876</v>
      </c>
      <c r="E50" s="670" t="s">
        <v>877</v>
      </c>
      <c r="F50" s="663" t="s">
        <v>858</v>
      </c>
      <c r="G50" s="671"/>
      <c r="H50" s="1026"/>
      <c r="I50" s="671"/>
      <c r="J50" s="1026"/>
      <c r="K50" s="292"/>
      <c r="X50" s="761">
        <v>0</v>
      </c>
    </row>
    <row s="1638" customFormat="1" customHeight="1" ht="11.25" hidden="1">
      <c r="A51" s="2395"/>
      <c r="B51" s="514"/>
      <c r="D51" s="668" t="s">
        <v>878</v>
      </c>
      <c r="E51" s="670" t="s">
        <v>879</v>
      </c>
      <c r="F51" s="663" t="s">
        <v>858</v>
      </c>
      <c r="G51" s="671"/>
      <c r="H51" s="1026"/>
      <c r="I51" s="671"/>
      <c r="J51" s="1026"/>
      <c r="K51" s="292"/>
      <c r="X51" s="761">
        <v>0</v>
      </c>
    </row>
    <row s="1638" customFormat="1" customHeight="1" ht="45" hidden="1">
      <c r="A52" s="2395"/>
      <c r="B52" s="514"/>
      <c r="D52" s="668" t="s">
        <v>111</v>
      </c>
      <c r="E52" s="669" t="s">
        <v>880</v>
      </c>
      <c r="F52" s="663" t="s">
        <v>858</v>
      </c>
      <c r="G52" s="671"/>
      <c r="H52" s="1026"/>
      <c r="I52" s="671"/>
      <c r="J52" s="1026"/>
      <c r="K52" s="292"/>
      <c r="X52" s="761">
        <v>0</v>
      </c>
    </row>
    <row s="1638" customFormat="1" customHeight="1" ht="11.25" hidden="1">
      <c r="A53" s="2395"/>
      <c r="B53" s="514"/>
      <c r="D53" s="668" t="s">
        <v>312</v>
      </c>
      <c r="E53" s="670" t="s">
        <v>869</v>
      </c>
      <c r="F53" s="663" t="s">
        <v>858</v>
      </c>
      <c r="G53" s="671"/>
      <c r="H53" s="1026"/>
      <c r="I53" s="671"/>
      <c r="J53" s="1026"/>
      <c r="K53" s="292"/>
      <c r="X53" s="761">
        <v>0</v>
      </c>
    </row>
    <row s="1638" customFormat="1" customHeight="1" ht="11.25" hidden="1">
      <c r="A54" s="2395"/>
      <c r="B54" s="514"/>
      <c r="D54" s="668" t="s">
        <v>881</v>
      </c>
      <c r="E54" s="670" t="s">
        <v>870</v>
      </c>
      <c r="F54" s="663" t="s">
        <v>858</v>
      </c>
      <c r="G54" s="671"/>
      <c r="H54" s="1026"/>
      <c r="I54" s="671"/>
      <c r="J54" s="1026"/>
      <c r="K54" s="292"/>
      <c r="X54" s="761">
        <v>0</v>
      </c>
    </row>
    <row s="1638" customFormat="1" customHeight="1" ht="11.25" hidden="1">
      <c r="A55" s="2395"/>
      <c r="B55" s="514"/>
      <c r="D55" s="668" t="s">
        <v>882</v>
      </c>
      <c r="E55" s="670" t="s">
        <v>871</v>
      </c>
      <c r="F55" s="663" t="s">
        <v>858</v>
      </c>
      <c r="G55" s="671"/>
      <c r="H55" s="1026"/>
      <c r="I55" s="671"/>
      <c r="J55" s="1026"/>
      <c r="K55" s="292"/>
      <c r="X55" s="761">
        <v>0</v>
      </c>
    </row>
    <row s="1638" customFormat="1" customHeight="1" ht="11.25" hidden="1">
      <c r="A56" s="2395"/>
      <c r="B56" s="514"/>
      <c r="D56" s="668" t="s">
        <v>883</v>
      </c>
      <c r="E56" s="674" t="s">
        <v>873</v>
      </c>
      <c r="F56" s="663" t="s">
        <v>858</v>
      </c>
      <c r="G56" s="671"/>
      <c r="H56" s="1026"/>
      <c r="I56" s="671"/>
      <c r="J56" s="1026"/>
      <c r="K56" s="292"/>
      <c r="X56" s="761">
        <v>0</v>
      </c>
    </row>
    <row s="1638" customFormat="1" customHeight="1" ht="11.25" hidden="1">
      <c r="A57" s="2395"/>
      <c r="B57" s="514"/>
      <c r="D57" s="668" t="s">
        <v>884</v>
      </c>
      <c r="E57" s="674" t="s">
        <v>875</v>
      </c>
      <c r="F57" s="663" t="s">
        <v>858</v>
      </c>
      <c r="G57" s="671"/>
      <c r="H57" s="1026"/>
      <c r="I57" s="671"/>
      <c r="J57" s="1026"/>
      <c r="K57" s="292"/>
      <c r="X57" s="761">
        <v>0</v>
      </c>
    </row>
    <row s="1638" customFormat="1" customHeight="1" ht="11.25" hidden="1">
      <c r="A58" s="2395"/>
      <c r="B58" s="514"/>
      <c r="D58" s="668" t="s">
        <v>885</v>
      </c>
      <c r="E58" s="670" t="s">
        <v>877</v>
      </c>
      <c r="F58" s="663" t="s">
        <v>858</v>
      </c>
      <c r="G58" s="671"/>
      <c r="H58" s="1026"/>
      <c r="I58" s="671"/>
      <c r="J58" s="1026"/>
      <c r="K58" s="292"/>
      <c r="X58" s="761">
        <v>0</v>
      </c>
    </row>
    <row s="1638" customFormat="1" customHeight="1" ht="11.25" hidden="1">
      <c r="A59" s="2395"/>
      <c r="B59" s="514"/>
      <c r="D59" s="668" t="s">
        <v>886</v>
      </c>
      <c r="E59" s="670" t="s">
        <v>879</v>
      </c>
      <c r="F59" s="663" t="s">
        <v>858</v>
      </c>
      <c r="G59" s="671"/>
      <c r="H59" s="1026"/>
      <c r="I59" s="671"/>
      <c r="J59" s="1026"/>
      <c r="K59" s="292"/>
      <c r="X59" s="761">
        <v>0</v>
      </c>
    </row>
    <row s="1638" customFormat="1" customHeight="1" ht="33.75" hidden="1">
      <c r="A60" s="2395"/>
      <c r="B60" s="514"/>
      <c r="D60" s="668" t="s">
        <v>92</v>
      </c>
      <c r="E60" s="669" t="s">
        <v>887</v>
      </c>
      <c r="F60" s="724" t="s">
        <v>557</v>
      </c>
      <c r="G60" s="745"/>
      <c r="H60" s="1026"/>
      <c r="I60" s="745"/>
      <c r="J60" s="1026"/>
      <c r="K60" s="305" t="s">
        <v>888</v>
      </c>
      <c r="X60" s="761">
        <v>0</v>
      </c>
    </row>
    <row s="1638" customFormat="1" customHeight="1" ht="33.75" hidden="1">
      <c r="A61" s="2395"/>
      <c r="B61" s="514"/>
      <c r="D61" s="668" t="s">
        <v>93</v>
      </c>
      <c r="E61" s="669" t="s">
        <v>889</v>
      </c>
      <c r="F61" s="729" t="s">
        <v>819</v>
      </c>
      <c r="G61" s="671"/>
      <c r="H61" s="1026"/>
      <c r="I61" s="671"/>
      <c r="J61" s="1026"/>
      <c r="K61" s="292"/>
      <c r="X61" s="761">
        <v>0</v>
      </c>
    </row>
    <row s="1638" customFormat="1" customHeight="1" ht="22.5" hidden="1">
      <c r="A62" s="2395"/>
      <c r="B62" s="514" t="s">
        <v>587</v>
      </c>
      <c r="D62" s="668" t="s">
        <v>99</v>
      </c>
      <c r="E62" s="669" t="s">
        <v>890</v>
      </c>
      <c r="F62" s="729" t="s">
        <v>305</v>
      </c>
      <c r="G62" s="385"/>
      <c r="H62" s="1026"/>
      <c r="I62" s="385"/>
      <c r="J62" s="1026"/>
      <c r="K62" s="292" t="s">
        <v>630</v>
      </c>
      <c r="X62" s="761">
        <v>0</v>
      </c>
    </row>
    <row s="1638" customFormat="1" customHeight="1" ht="45" hidden="1">
      <c r="A63" s="2395"/>
      <c r="B63" s="514" t="s">
        <v>587</v>
      </c>
      <c r="D63" s="668" t="s">
        <v>891</v>
      </c>
      <c r="E63" s="670" t="s">
        <v>892</v>
      </c>
      <c r="F63" s="724" t="s">
        <v>305</v>
      </c>
      <c r="G63" s="385"/>
      <c r="H63" s="1026"/>
      <c r="I63" s="385"/>
      <c r="J63" s="1026"/>
      <c r="K63" s="292" t="s">
        <v>630</v>
      </c>
      <c r="X63" s="761">
        <v>0</v>
      </c>
    </row>
    <row s="1638" customFormat="1" customHeight="1" ht="11.549999999999999">
      <c r="A64" s="1036"/>
      <c r="B64" s="521"/>
      <c r="D64" s="1037"/>
      <c r="E64" s="1038"/>
      <c r="X64" s="512">
        <v>11</v>
      </c>
    </row>
    <row s="1638" customFormat="1" customHeight="1" ht="22.5" hidden="1">
      <c r="A65" s="2395" t="s">
        <v>893</v>
      </c>
      <c r="B65" s="514"/>
      <c r="D65" s="668">
        <v>1</v>
      </c>
      <c r="E65" s="747" t="s">
        <v>894</v>
      </c>
      <c r="F65" s="743" t="s">
        <v>809</v>
      </c>
      <c r="G65" s="744"/>
      <c r="H65" s="1032"/>
      <c r="I65" s="744"/>
      <c r="J65" s="1032"/>
      <c r="K65" s="304" t="s">
        <v>895</v>
      </c>
      <c r="X65" s="761">
        <v>0</v>
      </c>
    </row>
    <row s="1638" customFormat="1" customHeight="1" ht="56.25" hidden="1">
      <c r="A66" s="2395"/>
      <c r="B66" s="514"/>
      <c r="D66" s="746" t="s">
        <v>110</v>
      </c>
      <c r="E66" s="710" t="s">
        <v>896</v>
      </c>
      <c r="F66" s="663" t="s">
        <v>545</v>
      </c>
      <c r="G66" s="663" t="s">
        <v>545</v>
      </c>
      <c r="H66" s="522"/>
      <c r="I66" s="663" t="s">
        <v>545</v>
      </c>
      <c r="J66" s="522"/>
      <c r="K66" s="292"/>
      <c r="X66" s="761">
        <v>0</v>
      </c>
    </row>
    <row s="1638" customFormat="1" customHeight="1" ht="33.75" hidden="1">
      <c r="A67" s="2395"/>
      <c r="B67" s="514"/>
      <c r="D67" s="746" t="s">
        <v>708</v>
      </c>
      <c r="E67" s="957" t="s">
        <v>897</v>
      </c>
      <c r="F67" s="663" t="s">
        <v>861</v>
      </c>
      <c r="G67" s="730"/>
      <c r="H67" s="522"/>
      <c r="I67" s="730"/>
      <c r="J67" s="522"/>
      <c r="K67" s="292"/>
      <c r="X67" s="761">
        <v>0</v>
      </c>
    </row>
    <row s="1638" customFormat="1" customHeight="1" ht="22.5" hidden="1">
      <c r="A68" s="2395"/>
      <c r="B68" s="514"/>
      <c r="D68" s="746" t="s">
        <v>306</v>
      </c>
      <c r="E68" s="957" t="s">
        <v>898</v>
      </c>
      <c r="F68" s="663" t="s">
        <v>861</v>
      </c>
      <c r="G68" s="730"/>
      <c r="H68" s="522"/>
      <c r="I68" s="730"/>
      <c r="J68" s="522"/>
      <c r="K68" s="292"/>
      <c r="X68" s="761">
        <v>0</v>
      </c>
    </row>
    <row s="1638" customFormat="1" customHeight="1" ht="22.5" hidden="1">
      <c r="A69" s="2395"/>
      <c r="B69" s="514"/>
      <c r="D69" s="746" t="s">
        <v>309</v>
      </c>
      <c r="E69" s="957" t="s">
        <v>899</v>
      </c>
      <c r="F69" s="724" t="s">
        <v>557</v>
      </c>
      <c r="G69" s="745"/>
      <c r="H69" s="522"/>
      <c r="I69" s="745"/>
      <c r="J69" s="522"/>
      <c r="K69" s="292"/>
      <c r="X69" s="761">
        <v>0</v>
      </c>
    </row>
    <row s="1638" customFormat="1" customHeight="1" ht="22.5" hidden="1">
      <c r="A70" s="2395"/>
      <c r="B70" s="514"/>
      <c r="D70" s="746" t="s">
        <v>728</v>
      </c>
      <c r="E70" s="957" t="s">
        <v>900</v>
      </c>
      <c r="F70" s="724" t="s">
        <v>557</v>
      </c>
      <c r="G70" s="745"/>
      <c r="H70" s="522"/>
      <c r="I70" s="745"/>
      <c r="J70" s="522"/>
      <c r="K70" s="292"/>
      <c r="X70" s="761">
        <v>0</v>
      </c>
    </row>
    <row s="1638" customFormat="1" customHeight="1" ht="22.5" hidden="1">
      <c r="A71" s="2395"/>
      <c r="B71" s="514"/>
      <c r="D71" s="668" t="s">
        <v>90</v>
      </c>
      <c r="E71" s="669" t="s">
        <v>901</v>
      </c>
      <c r="F71" s="663" t="s">
        <v>861</v>
      </c>
      <c r="G71" s="560"/>
      <c r="H71" s="1033"/>
      <c r="I71" s="560"/>
      <c r="J71" s="1033"/>
      <c r="K71" s="305"/>
      <c r="X71" s="761">
        <v>0</v>
      </c>
    </row>
    <row s="1638" customFormat="1" customHeight="1" ht="56.25" hidden="1">
      <c r="A72" s="2395"/>
      <c r="B72" s="514"/>
      <c r="D72" s="668" t="s">
        <v>91</v>
      </c>
      <c r="E72" s="669" t="s">
        <v>902</v>
      </c>
      <c r="F72" s="724" t="s">
        <v>557</v>
      </c>
      <c r="G72" s="745"/>
      <c r="H72" s="1026"/>
      <c r="I72" s="745"/>
      <c r="J72" s="1026"/>
      <c r="K72" s="305"/>
      <c r="X72" s="761">
        <v>0</v>
      </c>
    </row>
    <row s="1638" customFormat="1" customHeight="1" ht="33.75" hidden="1">
      <c r="A73" s="2395"/>
      <c r="B73" s="514"/>
      <c r="D73" s="668" t="s">
        <v>111</v>
      </c>
      <c r="E73" s="669" t="s">
        <v>903</v>
      </c>
      <c r="F73" s="729" t="s">
        <v>819</v>
      </c>
      <c r="G73" s="671"/>
      <c r="H73" s="1026"/>
      <c r="I73" s="671"/>
      <c r="J73" s="1026"/>
      <c r="K73" s="292"/>
      <c r="X73" s="761">
        <v>0</v>
      </c>
    </row>
    <row s="1638" customFormat="1" customHeight="1" ht="22.5" hidden="1">
      <c r="A74" s="2395"/>
      <c r="B74" s="514" t="s">
        <v>587</v>
      </c>
      <c r="D74" s="668" t="s">
        <v>92</v>
      </c>
      <c r="E74" s="669" t="s">
        <v>904</v>
      </c>
      <c r="F74" s="729" t="s">
        <v>305</v>
      </c>
      <c r="G74" s="385"/>
      <c r="H74" s="1026"/>
      <c r="I74" s="385"/>
      <c r="J74" s="1026"/>
      <c r="K74" s="292" t="s">
        <v>630</v>
      </c>
      <c r="X74" s="761">
        <v>0</v>
      </c>
    </row>
    <row s="1638" customFormat="1" customHeight="1" ht="45" hidden="1">
      <c r="A75" s="2395"/>
      <c r="B75" s="514" t="s">
        <v>587</v>
      </c>
      <c r="D75" s="668" t="s">
        <v>651</v>
      </c>
      <c r="E75" s="670" t="s">
        <v>905</v>
      </c>
      <c r="F75" s="724" t="s">
        <v>305</v>
      </c>
      <c r="G75" s="385"/>
      <c r="H75" s="1026"/>
      <c r="I75" s="385"/>
      <c r="J75" s="1026"/>
      <c r="K75" s="292" t="s">
        <v>630</v>
      </c>
      <c r="X75" s="761">
        <v>0</v>
      </c>
    </row>
    <row s="1638" customFormat="1" customHeight="1" ht="11.549999999999999">
      <c r="A76" s="1036"/>
      <c r="B76" s="521"/>
      <c r="D76" s="1037"/>
      <c r="E76" s="1038"/>
      <c r="X76" s="512">
        <v>11</v>
      </c>
    </row>
    <row s="1638" customFormat="1" customHeight="1" ht="11.25" hidden="1">
      <c r="A77" s="2395" t="s">
        <v>906</v>
      </c>
      <c r="B77" s="514"/>
      <c r="D77" s="668">
        <v>1</v>
      </c>
      <c r="E77" s="669" t="s">
        <v>907</v>
      </c>
      <c r="F77" s="724" t="s">
        <v>809</v>
      </c>
      <c r="G77" s="727"/>
      <c r="H77" s="1026"/>
      <c r="I77" s="727"/>
      <c r="J77" s="1026"/>
      <c r="K77" s="292" t="s">
        <v>908</v>
      </c>
      <c r="X77" s="761">
        <v>0</v>
      </c>
    </row>
    <row s="1638" customFormat="1" customHeight="1" ht="11.25" hidden="1">
      <c r="A78" s="2395"/>
      <c r="B78" s="514"/>
      <c r="D78" s="668" t="s">
        <v>110</v>
      </c>
      <c r="E78" s="669" t="s">
        <v>909</v>
      </c>
      <c r="F78" s="724" t="s">
        <v>809</v>
      </c>
      <c r="G78" s="727"/>
      <c r="H78" s="1026"/>
      <c r="I78" s="727"/>
      <c r="J78" s="1026"/>
      <c r="K78" s="292" t="s">
        <v>910</v>
      </c>
      <c r="X78" s="761">
        <v>0</v>
      </c>
    </row>
    <row s="1638" customFormat="1" customHeight="1" ht="22.5" hidden="1">
      <c r="A79" s="2395"/>
      <c r="B79" s="514"/>
      <c r="D79" s="668" t="s">
        <v>90</v>
      </c>
      <c r="E79" s="725" t="s">
        <v>911</v>
      </c>
      <c r="F79" s="663" t="s">
        <v>858</v>
      </c>
      <c r="G79" s="727"/>
      <c r="H79" s="1026"/>
      <c r="I79" s="727"/>
      <c r="J79" s="1026"/>
      <c r="K79" s="292" t="s">
        <v>912</v>
      </c>
      <c r="X79" s="761">
        <v>0</v>
      </c>
    </row>
    <row s="1638" customFormat="1" customHeight="1" ht="11.25" hidden="1">
      <c r="A80" s="2395"/>
      <c r="B80" s="514"/>
      <c r="D80" s="668" t="s">
        <v>323</v>
      </c>
      <c r="E80" s="726" t="s">
        <v>913</v>
      </c>
      <c r="F80" s="663" t="s">
        <v>858</v>
      </c>
      <c r="G80" s="727"/>
      <c r="H80" s="1026"/>
      <c r="I80" s="727"/>
      <c r="J80" s="1026"/>
      <c r="K80" s="292"/>
      <c r="X80" s="761">
        <v>0</v>
      </c>
    </row>
    <row s="1638" customFormat="1" customHeight="1" ht="11.25" hidden="1">
      <c r="A81" s="2395"/>
      <c r="B81" s="514"/>
      <c r="D81" s="668" t="s">
        <v>331</v>
      </c>
      <c r="E81" s="726" t="s">
        <v>914</v>
      </c>
      <c r="F81" s="663" t="s">
        <v>858</v>
      </c>
      <c r="G81" s="727"/>
      <c r="H81" s="1026"/>
      <c r="I81" s="727"/>
      <c r="J81" s="1026"/>
      <c r="K81" s="292"/>
      <c r="X81" s="761">
        <v>0</v>
      </c>
    </row>
    <row s="1638" customFormat="1" customHeight="1" ht="11.25" hidden="1">
      <c r="A82" s="2395"/>
      <c r="B82" s="514"/>
      <c r="D82" s="668" t="s">
        <v>333</v>
      </c>
      <c r="E82" s="726" t="s">
        <v>915</v>
      </c>
      <c r="F82" s="663" t="s">
        <v>858</v>
      </c>
      <c r="G82" s="727"/>
      <c r="H82" s="1026"/>
      <c r="I82" s="727"/>
      <c r="J82" s="1026"/>
      <c r="K82" s="292"/>
      <c r="X82" s="761">
        <v>0</v>
      </c>
    </row>
    <row s="1638" customFormat="1" customHeight="1" ht="11.25" hidden="1">
      <c r="A83" s="2395"/>
      <c r="B83" s="514"/>
      <c r="D83" s="668" t="s">
        <v>335</v>
      </c>
      <c r="E83" s="726" t="s">
        <v>916</v>
      </c>
      <c r="F83" s="663" t="s">
        <v>858</v>
      </c>
      <c r="G83" s="727"/>
      <c r="H83" s="1026"/>
      <c r="I83" s="727"/>
      <c r="J83" s="1026"/>
      <c r="K83" s="292"/>
      <c r="X83" s="761">
        <v>0</v>
      </c>
    </row>
    <row s="1638" customFormat="1" customHeight="1" ht="11.25" hidden="1">
      <c r="A84" s="2395"/>
      <c r="B84" s="514"/>
      <c r="D84" s="668" t="s">
        <v>917</v>
      </c>
      <c r="E84" s="726" t="s">
        <v>918</v>
      </c>
      <c r="F84" s="663" t="s">
        <v>858</v>
      </c>
      <c r="G84" s="727"/>
      <c r="H84" s="1026"/>
      <c r="I84" s="727"/>
      <c r="J84" s="1026"/>
      <c r="K84" s="292"/>
      <c r="X84" s="761">
        <v>0</v>
      </c>
    </row>
    <row s="1638" customFormat="1" customHeight="1" ht="11.25" hidden="1">
      <c r="A85" s="2395"/>
      <c r="B85" s="514"/>
      <c r="D85" s="668" t="s">
        <v>919</v>
      </c>
      <c r="E85" s="726" t="s">
        <v>920</v>
      </c>
      <c r="F85" s="663" t="s">
        <v>858</v>
      </c>
      <c r="G85" s="727"/>
      <c r="H85" s="1026"/>
      <c r="I85" s="727"/>
      <c r="J85" s="1026"/>
      <c r="K85" s="292"/>
      <c r="X85" s="761">
        <v>0</v>
      </c>
    </row>
    <row s="1638" customFormat="1" customHeight="1" ht="11.25" hidden="1">
      <c r="A86" s="2395"/>
      <c r="B86" s="514"/>
      <c r="D86" s="668" t="s">
        <v>921</v>
      </c>
      <c r="E86" s="726" t="s">
        <v>922</v>
      </c>
      <c r="F86" s="663" t="s">
        <v>858</v>
      </c>
      <c r="G86" s="727"/>
      <c r="H86" s="1026"/>
      <c r="I86" s="727"/>
      <c r="J86" s="1026"/>
      <c r="K86" s="292"/>
      <c r="X86" s="761">
        <v>0</v>
      </c>
    </row>
    <row s="1638" customFormat="1" customHeight="1" ht="45" hidden="1">
      <c r="A87" s="2395"/>
      <c r="B87" s="514"/>
      <c r="D87" s="668" t="s">
        <v>91</v>
      </c>
      <c r="E87" s="669" t="s">
        <v>923</v>
      </c>
      <c r="F87" s="663" t="s">
        <v>858</v>
      </c>
      <c r="G87" s="727"/>
      <c r="H87" s="1026"/>
      <c r="I87" s="727"/>
      <c r="J87" s="1026"/>
      <c r="K87" s="292" t="s">
        <v>924</v>
      </c>
      <c r="X87" s="761">
        <v>0</v>
      </c>
    </row>
    <row s="1638" customFormat="1" customHeight="1" ht="11.25" hidden="1">
      <c r="A88" s="2395"/>
      <c r="B88" s="514"/>
      <c r="D88" s="668" t="s">
        <v>753</v>
      </c>
      <c r="E88" s="726" t="s">
        <v>913</v>
      </c>
      <c r="F88" s="663" t="s">
        <v>858</v>
      </c>
      <c r="G88" s="727"/>
      <c r="H88" s="1026"/>
      <c r="I88" s="727"/>
      <c r="J88" s="1026"/>
      <c r="K88" s="292"/>
      <c r="X88" s="761">
        <v>0</v>
      </c>
    </row>
    <row s="1638" customFormat="1" customHeight="1" ht="11.25" hidden="1">
      <c r="A89" s="2395"/>
      <c r="B89" s="514"/>
      <c r="D89" s="668" t="s">
        <v>795</v>
      </c>
      <c r="E89" s="726" t="s">
        <v>914</v>
      </c>
      <c r="F89" s="663" t="s">
        <v>858</v>
      </c>
      <c r="G89" s="727"/>
      <c r="H89" s="1026"/>
      <c r="I89" s="727"/>
      <c r="J89" s="1026"/>
      <c r="K89" s="292"/>
      <c r="X89" s="761">
        <v>0</v>
      </c>
    </row>
    <row s="1638" customFormat="1" customHeight="1" ht="11.25" hidden="1">
      <c r="A90" s="2395"/>
      <c r="B90" s="514"/>
      <c r="D90" s="668" t="s">
        <v>798</v>
      </c>
      <c r="E90" s="726" t="s">
        <v>915</v>
      </c>
      <c r="F90" s="663" t="s">
        <v>858</v>
      </c>
      <c r="G90" s="727"/>
      <c r="H90" s="1026"/>
      <c r="I90" s="727"/>
      <c r="J90" s="1026"/>
      <c r="K90" s="292"/>
      <c r="X90" s="761">
        <v>0</v>
      </c>
    </row>
    <row s="1638" customFormat="1" customHeight="1" ht="11.25" hidden="1">
      <c r="A91" s="2395"/>
      <c r="B91" s="514"/>
      <c r="D91" s="668" t="s">
        <v>876</v>
      </c>
      <c r="E91" s="726" t="s">
        <v>916</v>
      </c>
      <c r="F91" s="663" t="s">
        <v>858</v>
      </c>
      <c r="G91" s="727"/>
      <c r="H91" s="1026"/>
      <c r="I91" s="727"/>
      <c r="J91" s="1026"/>
      <c r="K91" s="292"/>
      <c r="X91" s="761">
        <v>0</v>
      </c>
    </row>
    <row s="1638" customFormat="1" customHeight="1" ht="11.25" hidden="1">
      <c r="A92" s="2395"/>
      <c r="B92" s="514"/>
      <c r="D92" s="668" t="s">
        <v>878</v>
      </c>
      <c r="E92" s="726" t="s">
        <v>918</v>
      </c>
      <c r="F92" s="663" t="s">
        <v>858</v>
      </c>
      <c r="G92" s="727"/>
      <c r="H92" s="1026"/>
      <c r="I92" s="727"/>
      <c r="J92" s="1026"/>
      <c r="K92" s="292"/>
      <c r="X92" s="761">
        <v>0</v>
      </c>
    </row>
    <row s="1638" customFormat="1" customHeight="1" ht="11.25" hidden="1">
      <c r="A93" s="2395"/>
      <c r="B93" s="514"/>
      <c r="D93" s="668" t="s">
        <v>925</v>
      </c>
      <c r="E93" s="726" t="s">
        <v>920</v>
      </c>
      <c r="F93" s="663" t="s">
        <v>858</v>
      </c>
      <c r="G93" s="727"/>
      <c r="H93" s="1026"/>
      <c r="I93" s="727"/>
      <c r="J93" s="1026"/>
      <c r="K93" s="292"/>
      <c r="X93" s="761">
        <v>0</v>
      </c>
    </row>
    <row s="1638" customFormat="1" customHeight="1" ht="11.25" hidden="1">
      <c r="A94" s="2395"/>
      <c r="B94" s="514"/>
      <c r="D94" s="668" t="s">
        <v>926</v>
      </c>
      <c r="E94" s="726" t="s">
        <v>922</v>
      </c>
      <c r="F94" s="663" t="s">
        <v>858</v>
      </c>
      <c r="G94" s="727"/>
      <c r="H94" s="1026"/>
      <c r="I94" s="727"/>
      <c r="J94" s="1026"/>
      <c r="K94" s="292"/>
      <c r="X94" s="761">
        <v>0</v>
      </c>
    </row>
    <row s="1638" customFormat="1" customHeight="1" ht="24.75" hidden="1">
      <c r="A95" s="2395"/>
      <c r="B95" s="514"/>
      <c r="D95" s="668" t="s">
        <v>111</v>
      </c>
      <c r="E95" s="669" t="s">
        <v>927</v>
      </c>
      <c r="F95" s="728" t="s">
        <v>557</v>
      </c>
      <c r="G95" s="730"/>
      <c r="H95" s="1026"/>
      <c r="I95" s="730"/>
      <c r="J95" s="1026"/>
      <c r="K95" s="292" t="s">
        <v>928</v>
      </c>
      <c r="X95" s="761">
        <v>0</v>
      </c>
    </row>
    <row s="1638" customFormat="1" customHeight="1" ht="33.75" hidden="1">
      <c r="A96" s="2395"/>
      <c r="B96" s="514"/>
      <c r="D96" s="668" t="s">
        <v>92</v>
      </c>
      <c r="E96" s="669" t="s">
        <v>929</v>
      </c>
      <c r="F96" s="729" t="s">
        <v>819</v>
      </c>
      <c r="G96" s="731"/>
      <c r="H96" s="1026"/>
      <c r="I96" s="731"/>
      <c r="J96" s="1026"/>
      <c r="K96" s="292"/>
      <c r="X96" s="761">
        <v>0</v>
      </c>
    </row>
    <row s="1638" customFormat="1" customHeight="1" ht="22.5" hidden="1">
      <c r="A97" s="2395"/>
      <c r="B97" s="514" t="s">
        <v>587</v>
      </c>
      <c r="D97" s="668" t="s">
        <v>93</v>
      </c>
      <c r="E97" s="669" t="s">
        <v>930</v>
      </c>
      <c r="F97" s="729" t="s">
        <v>305</v>
      </c>
      <c r="G97" s="388"/>
      <c r="H97" s="1026"/>
      <c r="I97" s="388"/>
      <c r="J97" s="1026"/>
      <c r="K97" s="292" t="s">
        <v>630</v>
      </c>
      <c r="X97" s="761">
        <v>0</v>
      </c>
    </row>
    <row s="1638" customFormat="1" customHeight="1" ht="45" hidden="1">
      <c r="A98" s="2395"/>
      <c r="B98" s="514" t="s">
        <v>587</v>
      </c>
      <c r="D98" s="668" t="s">
        <v>931</v>
      </c>
      <c r="E98" s="670" t="s">
        <v>932</v>
      </c>
      <c r="F98" s="724" t="s">
        <v>305</v>
      </c>
      <c r="G98" s="388"/>
      <c r="H98" s="1026"/>
      <c r="I98" s="388"/>
      <c r="J98" s="1026"/>
      <c r="K98" s="292" t="s">
        <v>630</v>
      </c>
      <c r="X98" s="761">
        <v>0</v>
      </c>
    </row>
    <row s="1638" customFormat="1" customHeight="1" ht="95.25" hidden="1">
      <c r="A99" s="2395"/>
      <c r="B99" s="514" t="s">
        <v>587</v>
      </c>
      <c r="D99" s="668" t="s">
        <v>99</v>
      </c>
      <c r="E99" s="669" t="s">
        <v>933</v>
      </c>
      <c r="F99" s="724" t="s">
        <v>305</v>
      </c>
      <c r="G99" s="388"/>
      <c r="H99" s="1026"/>
      <c r="I99" s="388"/>
      <c r="J99" s="1026"/>
      <c r="K99" s="292" t="s">
        <v>630</v>
      </c>
      <c r="X99" s="761">
        <v>0</v>
      </c>
    </row>
    <row s="1638" customFormat="1" customHeight="1" ht="22.5" hidden="1">
      <c r="A100" s="2395"/>
      <c r="B100" s="514" t="s">
        <v>587</v>
      </c>
      <c r="D100" s="668" t="s">
        <v>149</v>
      </c>
      <c r="E100" s="669" t="s">
        <v>934</v>
      </c>
      <c r="F100" s="724" t="s">
        <v>305</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DC755-EDBE-9102-C192-6951569DEB5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"Биробиджанская ТЭЦ"</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99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109</v>
      </c>
      <c r="E13" s="2112"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5" t="s">
        <v>19</v>
      </c>
      <c r="G13" s="2116"/>
      <c r="H13" s="2117">
        <v>1</v>
      </c>
      <c r="I13" s="2633" t="s">
        <v>22</v>
      </c>
      <c r="J13" s="2110" t="s">
        <v>66</v>
      </c>
      <c r="K13" s="605"/>
      <c r="L13" s="530" t="s">
        <v>109</v>
      </c>
      <c r="M13" s="2634" t="s">
        <v>116</v>
      </c>
      <c r="N13" s="815"/>
      <c r="O13" s="1419" t="s">
        <v>117</v>
      </c>
      <c r="P13" s="1416"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6" t="str">
        <f>IF($F$13="нет","без дифференциации",$I$13)</f>
        <v>без дифференциации</v>
      </c>
      <c r="R13" s="1416" t="str">
        <f>IF($J$13="нет","без дифференциации",M13)</f>
        <v>Биробиджанская ТЭЦ</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5"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7AA24-8BC4-BFFE-84F5-5D7D90AF151F}" mc:Ignorable="x14ac xr xr2 xr3">
  <sheetPr>
    <tabColor rgb="FFE26B0A"/>
  </sheetPr>
  <dimension ref="A1:V58"/>
  <sheetViews>
    <sheetView showGridLines="0" zoomScale="90" workbookViewId="0">
      <pane xSplit="8" ySplit="31" topLeftCell="I32" activePane="bottomRight" state="frozen"/>
      <selection pane="bottomLeft" activeCell="A32" sqref="A32"/>
      <selection pane="topRight" activeCell="I1" sqref="I1"/>
      <selection pane="bottomRight" activeCell="I56" sqref="I56"/>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935</v>
      </c>
      <c r="F3" s="694" t="s">
        <v>305</v>
      </c>
      <c r="G3" s="689"/>
      <c r="H3" s="404"/>
      <c r="I3" s="689"/>
      <c r="J3" s="404"/>
      <c r="K3" s="292" t="s">
        <v>936</v>
      </c>
      <c r="V3" s="508">
        <v>0</v>
      </c>
    </row>
    <row customHeight="1" ht="15" hidden="1">
      <c r="A4" s="508"/>
      <c r="B4" s="2400"/>
      <c r="C4" s="2401"/>
      <c r="D4" s="692" t="str">
        <f>B3&amp;".2"</f>
        <v>.2</v>
      </c>
      <c r="E4" s="693" t="s">
        <v>937</v>
      </c>
      <c r="F4" s="694" t="s">
        <v>305</v>
      </c>
      <c r="G4" s="1741" t="s">
        <v>22</v>
      </c>
      <c r="H4" s="404"/>
      <c r="I4" s="1741" t="s">
        <v>22</v>
      </c>
      <c r="J4" s="404"/>
      <c r="K4" s="292" t="s">
        <v>938</v>
      </c>
      <c r="V4" s="508">
        <v>0</v>
      </c>
    </row>
    <row s="1369" customFormat="1" customHeight="1" ht="15" hidden="1">
      <c r="C5" s="675"/>
      <c r="U5" s="423"/>
      <c r="V5" s="420">
        <v>0</v>
      </c>
    </row>
    <row customHeight="1" ht="22.5" hidden="1">
      <c r="A6" s="508"/>
      <c r="B6" s="2400"/>
      <c r="C6" s="2401" t="s">
        <v>688</v>
      </c>
      <c r="D6" s="692" t="str">
        <f>B6&amp;".1"</f>
        <v>.1</v>
      </c>
      <c r="E6" s="693" t="s">
        <v>939</v>
      </c>
      <c r="F6" s="694" t="s">
        <v>305</v>
      </c>
      <c r="G6" s="689"/>
      <c r="H6" s="404"/>
      <c r="I6" s="689"/>
      <c r="J6" s="404"/>
      <c r="K6" s="292" t="s">
        <v>940</v>
      </c>
      <c r="V6" s="508">
        <v>0</v>
      </c>
    </row>
    <row customHeight="1" ht="15" hidden="1">
      <c r="A7" s="508"/>
      <c r="B7" s="2400"/>
      <c r="C7" s="2401"/>
      <c r="D7" s="692" t="str">
        <f>B6&amp;".2"</f>
        <v>.2</v>
      </c>
      <c r="E7" s="693" t="s">
        <v>937</v>
      </c>
      <c r="F7" s="694" t="s">
        <v>305</v>
      </c>
      <c r="G7" s="1741" t="s">
        <v>22</v>
      </c>
      <c r="H7" s="404"/>
      <c r="I7" s="1741" t="s">
        <v>22</v>
      </c>
      <c r="J7" s="404"/>
      <c r="K7" s="292" t="s">
        <v>938</v>
      </c>
      <c r="V7" s="508">
        <v>0</v>
      </c>
    </row>
    <row s="1369" customFormat="1" customHeight="1" ht="15" hidden="1">
      <c r="C8" s="675"/>
      <c r="U8" s="423"/>
      <c r="V8" s="420">
        <v>0</v>
      </c>
    </row>
    <row customHeight="1" ht="22.5" hidden="1">
      <c r="A9" s="508"/>
      <c r="B9" s="2400"/>
      <c r="C9" s="2401" t="s">
        <v>688</v>
      </c>
      <c r="D9" s="692" t="str">
        <f>B9&amp;".1"</f>
        <v>.1</v>
      </c>
      <c r="E9" s="693" t="s">
        <v>941</v>
      </c>
      <c r="F9" s="694" t="s">
        <v>305</v>
      </c>
      <c r="G9" s="700" t="s">
        <v>22</v>
      </c>
      <c r="H9" s="404" t="s">
        <v>22</v>
      </c>
      <c r="I9" s="700" t="s">
        <v>22</v>
      </c>
      <c r="J9" s="404" t="s">
        <v>22</v>
      </c>
      <c r="K9" s="292"/>
      <c r="V9" s="508">
        <v>0</v>
      </c>
    </row>
    <row customHeight="1" ht="15" hidden="1">
      <c r="A10" s="508"/>
      <c r="B10" s="2400"/>
      <c r="C10" s="2401"/>
      <c r="D10" s="692" t="str">
        <f>B9&amp;".2"</f>
        <v>.2</v>
      </c>
      <c r="E10" s="693" t="s">
        <v>942</v>
      </c>
      <c r="F10" s="694" t="s">
        <v>305</v>
      </c>
      <c r="G10" s="1735" t="s">
        <v>22</v>
      </c>
      <c r="H10" s="404" t="s">
        <v>22</v>
      </c>
      <c r="I10" s="1735" t="s">
        <v>22</v>
      </c>
      <c r="J10" s="404" t="s">
        <v>22</v>
      </c>
      <c r="K10" s="292" t="s">
        <v>943</v>
      </c>
      <c r="V10" s="508">
        <v>0</v>
      </c>
    </row>
    <row customHeight="1" ht="15" hidden="1">
      <c r="A11" s="508"/>
      <c r="B11" s="2400"/>
      <c r="C11" s="2401"/>
      <c r="D11" s="692" t="str">
        <f>B9&amp;".3"</f>
        <v>.3</v>
      </c>
      <c r="E11" s="693" t="s">
        <v>944</v>
      </c>
      <c r="F11" s="694" t="s">
        <v>305</v>
      </c>
      <c r="G11" s="1735" t="s">
        <v>22</v>
      </c>
      <c r="H11" s="404" t="s">
        <v>22</v>
      </c>
      <c r="I11" s="1735" t="s">
        <v>22</v>
      </c>
      <c r="J11" s="404" t="s">
        <v>22</v>
      </c>
      <c r="K11" s="292" t="s">
        <v>945</v>
      </c>
      <c r="V11" s="508">
        <v>0</v>
      </c>
    </row>
    <row s="1369" customFormat="1" customHeight="1" ht="15" hidden="1">
      <c r="C12" s="675"/>
      <c r="U12" s="423"/>
      <c r="V12" s="420">
        <v>0</v>
      </c>
    </row>
    <row customHeight="1" ht="33.75" hidden="1">
      <c r="A13" s="508"/>
      <c r="B13" s="2400"/>
      <c r="C13" s="2401" t="s">
        <v>688</v>
      </c>
      <c r="D13" s="692" t="str">
        <f>B13&amp;".1"</f>
        <v>.1</v>
      </c>
      <c r="E13" s="693" t="s">
        <v>946</v>
      </c>
      <c r="F13" s="694" t="s">
        <v>305</v>
      </c>
      <c r="G13" s="700" t="s">
        <v>22</v>
      </c>
      <c r="H13" s="404" t="s">
        <v>22</v>
      </c>
      <c r="I13" s="700" t="s">
        <v>22</v>
      </c>
      <c r="J13" s="404" t="s">
        <v>22</v>
      </c>
      <c r="K13" s="292" t="s">
        <v>947</v>
      </c>
      <c r="V13" s="508">
        <v>0</v>
      </c>
    </row>
    <row customHeight="1" ht="15" hidden="1">
      <c r="B14" s="2400"/>
      <c r="C14" s="2401"/>
      <c r="D14" s="692" t="str">
        <f>B13&amp;".2"</f>
        <v>.2</v>
      </c>
      <c r="E14" s="693" t="s">
        <v>948</v>
      </c>
      <c r="F14" s="694" t="s">
        <v>305</v>
      </c>
      <c r="G14" s="1735" t="s">
        <v>22</v>
      </c>
      <c r="H14" s="404" t="s">
        <v>22</v>
      </c>
      <c r="I14" s="1735" t="s">
        <v>22</v>
      </c>
      <c r="J14" s="404" t="s">
        <v>22</v>
      </c>
      <c r="K14" s="292" t="s">
        <v>949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 СП "Биробиджанская ТЭЦ"</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9"/>
      <c r="K26" s="2178" t="s">
        <v>300</v>
      </c>
      <c r="V26" s="508">
        <v>15</v>
      </c>
    </row>
    <row s="1638" customFormat="1" customHeight="1" ht="15.75">
      <c r="A27" s="762"/>
      <c r="C27" s="179"/>
      <c r="D27" s="714"/>
      <c r="E27" s="2370" t="s">
        <v>563</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564</v>
      </c>
      <c r="F28" s="2371"/>
      <c r="G28" s="2398" t="str">
        <f>IF(G25="","",INDEX(DIFFERENTIATION_UNMERGE_SYSTEM,MATCH(G25,DIFFERENTIATION_ID_DIFF,0)))</f>
        <v/>
      </c>
      <c r="H28" s="2399"/>
      <c r="I28" s="2398" t="str">
        <f>IF(I25="","",INDEX(DIFFERENTIATION_UNMERGE_SYSTEM,MATCH(I25,DIFFERENTIATION_ID_DIFF,0)))</f>
        <v>Биробиджанская ТЭЦ</v>
      </c>
      <c r="J28" s="2399"/>
      <c r="K28" s="2198"/>
      <c r="U28" s="678"/>
      <c r="V28" s="761">
        <v>15</v>
      </c>
    </row>
    <row s="1638" customFormat="1" customHeight="1" ht="15.75">
      <c r="A29" s="762"/>
      <c r="C29" s="179"/>
      <c r="D29" s="2372" t="s">
        <v>299</v>
      </c>
      <c r="E29" s="2373"/>
      <c r="F29" s="2373"/>
      <c r="G29" s="890"/>
      <c r="H29" s="890"/>
      <c r="I29" s="890"/>
      <c r="J29" s="891"/>
      <c r="K29" s="2198"/>
      <c r="U29" s="678"/>
      <c r="V29" s="761">
        <v>15</v>
      </c>
    </row>
    <row customHeight="1" ht="35.699999999999996">
      <c r="C30" s="179"/>
      <c r="D30" s="764" t="s">
        <v>88</v>
      </c>
      <c r="E30" s="763" t="s">
        <v>301</v>
      </c>
      <c r="F30" s="763" t="s">
        <v>565</v>
      </c>
      <c r="G30" s="811" t="s">
        <v>302</v>
      </c>
      <c r="H30" s="810" t="s">
        <v>389</v>
      </c>
      <c r="I30" s="687" t="s">
        <v>302</v>
      </c>
      <c r="J30" s="468" t="s">
        <v>389</v>
      </c>
      <c r="K30" s="2204"/>
      <c r="V30" s="508">
        <v>34</v>
      </c>
    </row>
    <row customHeight="1" ht="15" hidden="1">
      <c r="C31" s="179"/>
      <c r="D31" s="596"/>
      <c r="E31" s="596"/>
      <c r="F31" s="596"/>
      <c r="G31" s="662"/>
      <c r="H31" s="662"/>
      <c r="I31" s="662"/>
      <c r="J31" s="662"/>
      <c r="K31" s="292"/>
      <c r="V31" s="508">
        <v>0</v>
      </c>
    </row>
    <row customHeight="1" ht="24">
      <c r="A32" s="508"/>
      <c r="B32" s="508" t="s">
        <v>950</v>
      </c>
      <c r="C32" s="529"/>
      <c r="D32" s="695">
        <v>1</v>
      </c>
      <c r="E32" s="696" t="s">
        <v>951</v>
      </c>
      <c r="F32" s="694" t="s">
        <v>305</v>
      </c>
      <c r="G32" s="816" t="s">
        <v>305</v>
      </c>
      <c r="H32" s="816" t="s">
        <v>305</v>
      </c>
      <c r="I32" s="694" t="s">
        <v>305</v>
      </c>
      <c r="J32" s="694" t="s">
        <v>305</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635</v>
      </c>
      <c r="C34" s="529"/>
      <c r="D34" s="695">
        <v>2</v>
      </c>
      <c r="E34" s="696" t="s">
        <v>952</v>
      </c>
      <c r="F34" s="823" t="s">
        <v>305</v>
      </c>
      <c r="G34" s="823" t="s">
        <v>305</v>
      </c>
      <c r="H34" s="823" t="s">
        <v>305</v>
      </c>
      <c r="I34" s="694"/>
      <c r="J34" s="694"/>
      <c r="K34" s="292"/>
      <c r="V34" s="508">
        <v>23</v>
      </c>
    </row>
    <row customHeight="1" ht="11.549999999999999">
      <c r="A35" s="508"/>
      <c r="C35" s="508"/>
      <c r="D35" s="350"/>
      <c r="E35" s="583" t="s">
        <v>953</v>
      </c>
      <c r="F35" s="575"/>
      <c r="G35" s="697"/>
      <c r="H35" s="575"/>
      <c r="I35" s="697"/>
      <c r="J35" s="575"/>
      <c r="K35" s="576"/>
      <c r="U35" s="508"/>
      <c r="V35" s="508">
        <v>11</v>
      </c>
    </row>
    <row customHeight="1" ht="71.25">
      <c r="A36" s="508"/>
      <c r="B36" s="508" t="s">
        <v>954</v>
      </c>
      <c r="C36" s="529"/>
      <c r="D36" s="695">
        <v>3</v>
      </c>
      <c r="E36" s="696" t="s">
        <v>955</v>
      </c>
      <c r="F36" s="698" t="s">
        <v>305</v>
      </c>
      <c r="G36" s="817" t="s">
        <v>956</v>
      </c>
      <c r="H36" s="816" t="s">
        <v>305</v>
      </c>
      <c r="I36" s="527" t="s">
        <v>956</v>
      </c>
      <c r="J36" s="694" t="s">
        <v>305</v>
      </c>
      <c r="K36" s="292" t="s">
        <v>957</v>
      </c>
      <c r="V36" s="508">
        <v>68</v>
      </c>
    </row>
    <row s="1853" customFormat="1" customHeight="1" ht="22.5">
      <c r="A37" s="1638"/>
      <c r="B37" s="2400" t="s">
        <v>323</v>
      </c>
      <c r="C37" s="2401" t="s">
        <v>688</v>
      </c>
      <c r="D37" s="692" t="str">
        <f>B37&amp;".1"</f>
        <v>3.1.1</v>
      </c>
      <c r="E37" s="1670" t="s">
        <v>941</v>
      </c>
      <c r="F37" s="2266" t="s">
        <v>305</v>
      </c>
      <c r="G37" s="864" t="s">
        <v>22</v>
      </c>
      <c r="H37" s="821" t="s">
        <v>22</v>
      </c>
      <c r="I37" s="864" t="s">
        <v>958</v>
      </c>
      <c r="J37" s="821" t="s">
        <v>22</v>
      </c>
      <c r="K37" s="1528"/>
      <c r="L37" s="1638"/>
      <c r="M37" s="1638"/>
      <c r="N37" s="1638"/>
      <c r="O37" s="1638"/>
      <c r="P37" s="1638"/>
      <c r="Q37" s="1638"/>
      <c r="R37" s="1638"/>
      <c r="S37" s="1638"/>
      <c r="T37" s="1638"/>
      <c r="U37" s="678"/>
      <c r="V37" s="1638">
        <v>0</v>
      </c>
    </row>
    <row s="1853" customFormat="1" customHeight="1" ht="15">
      <c r="A38" s="1638"/>
      <c r="B38" s="2400"/>
      <c r="C38" s="2401"/>
      <c r="D38" s="692" t="str">
        <f>B37&amp;".2"</f>
        <v>3.1.2</v>
      </c>
      <c r="E38" s="1670" t="s">
        <v>942</v>
      </c>
      <c r="F38" s="2266" t="s">
        <v>305</v>
      </c>
      <c r="G38" s="1735" t="s">
        <v>22</v>
      </c>
      <c r="H38" s="821" t="s">
        <v>22</v>
      </c>
      <c r="I38" s="1735">
        <v>45672.574907407405</v>
      </c>
      <c r="J38" s="821" t="s">
        <v>22</v>
      </c>
      <c r="K38" s="1528" t="s">
        <v>943</v>
      </c>
      <c r="L38" s="1638"/>
      <c r="M38" s="1638"/>
      <c r="N38" s="1638"/>
      <c r="O38" s="1638"/>
      <c r="P38" s="1638"/>
      <c r="Q38" s="1638"/>
      <c r="R38" s="1638"/>
      <c r="S38" s="1638"/>
      <c r="T38" s="1638"/>
      <c r="U38" s="678"/>
      <c r="V38" s="1638">
        <v>0</v>
      </c>
    </row>
    <row s="1853" customFormat="1" customHeight="1" ht="15">
      <c r="A39" s="1638"/>
      <c r="B39" s="2400"/>
      <c r="C39" s="2401"/>
      <c r="D39" s="692" t="str">
        <f>B37&amp;".3"</f>
        <v>3.1.3</v>
      </c>
      <c r="E39" s="1670" t="s">
        <v>944</v>
      </c>
      <c r="F39" s="2266" t="s">
        <v>305</v>
      </c>
      <c r="G39" s="1735" t="s">
        <v>22</v>
      </c>
      <c r="H39" s="821" t="s">
        <v>22</v>
      </c>
      <c r="I39" s="1735">
        <v>45747.575578703705</v>
      </c>
      <c r="J39" s="821" t="s">
        <v>22</v>
      </c>
      <c r="K39" s="1528" t="s">
        <v>945</v>
      </c>
      <c r="L39" s="1638"/>
      <c r="M39" s="1638"/>
      <c r="N39" s="1638"/>
      <c r="O39" s="1638"/>
      <c r="P39" s="1638"/>
      <c r="Q39" s="1638"/>
      <c r="R39" s="1638"/>
      <c r="S39" s="1638"/>
      <c r="T39" s="1638"/>
      <c r="U39" s="678"/>
      <c r="V39" s="1638">
        <v>0</v>
      </c>
    </row>
    <row s="1853" customFormat="1" customHeight="1" ht="22.5">
      <c r="A40" s="1638"/>
      <c r="B40" s="2400" t="s">
        <v>331</v>
      </c>
      <c r="C40" s="2401" t="s">
        <v>688</v>
      </c>
      <c r="D40" s="692" t="str">
        <f>B40&amp;".1"</f>
        <v>3.2.1</v>
      </c>
      <c r="E40" s="1670" t="s">
        <v>941</v>
      </c>
      <c r="F40" s="2266" t="s">
        <v>305</v>
      </c>
      <c r="G40" s="2356" t="s">
        <v>22</v>
      </c>
      <c r="H40" s="821" t="s">
        <v>22</v>
      </c>
      <c r="I40" s="2356" t="s">
        <v>958</v>
      </c>
      <c r="J40" s="821" t="s">
        <v>22</v>
      </c>
      <c r="K40" s="1528"/>
      <c r="L40" s="1638"/>
      <c r="M40" s="1638"/>
      <c r="N40" s="1638"/>
      <c r="O40" s="1638"/>
      <c r="P40" s="1638"/>
      <c r="Q40" s="1638"/>
      <c r="R40" s="1638"/>
      <c r="S40" s="1638"/>
      <c r="T40" s="1638"/>
      <c r="U40" s="678"/>
      <c r="V40" s="1638">
        <v>0</v>
      </c>
    </row>
    <row s="1853" customFormat="1" customHeight="1" ht="15">
      <c r="A41" s="1638"/>
      <c r="B41" s="2400"/>
      <c r="C41" s="2401"/>
      <c r="D41" s="692" t="str">
        <f>B40&amp;".2"</f>
        <v>3.2.2</v>
      </c>
      <c r="E41" s="1670" t="s">
        <v>942</v>
      </c>
      <c r="F41" s="2266" t="s">
        <v>305</v>
      </c>
      <c r="G41" s="1741" t="s">
        <v>22</v>
      </c>
      <c r="H41" s="821" t="s">
        <v>22</v>
      </c>
      <c r="I41" s="1741">
        <v>45714.57581018518</v>
      </c>
      <c r="J41" s="821" t="s">
        <v>22</v>
      </c>
      <c r="K41" s="1528" t="s">
        <v>943</v>
      </c>
      <c r="L41" s="1638"/>
      <c r="M41" s="1638"/>
      <c r="N41" s="1638"/>
      <c r="O41" s="1638"/>
      <c r="P41" s="1638"/>
      <c r="Q41" s="1638"/>
      <c r="R41" s="1638"/>
      <c r="S41" s="1638"/>
      <c r="T41" s="1638"/>
      <c r="U41" s="678"/>
      <c r="V41" s="1638">
        <v>0</v>
      </c>
    </row>
    <row s="1853" customFormat="1" customHeight="1" ht="15">
      <c r="A42" s="1638"/>
      <c r="B42" s="2400"/>
      <c r="C42" s="2401"/>
      <c r="D42" s="692" t="str">
        <f>B40&amp;".3"</f>
        <v>3.2.3</v>
      </c>
      <c r="E42" s="1670" t="s">
        <v>944</v>
      </c>
      <c r="F42" s="2266" t="s">
        <v>305</v>
      </c>
      <c r="G42" s="1741" t="s">
        <v>22</v>
      </c>
      <c r="H42" s="821" t="s">
        <v>22</v>
      </c>
      <c r="I42" s="1741" t="s">
        <v>22</v>
      </c>
      <c r="J42" s="821" t="s">
        <v>22</v>
      </c>
      <c r="K42" s="1528" t="s">
        <v>945</v>
      </c>
      <c r="L42" s="1638"/>
      <c r="M42" s="1638"/>
      <c r="N42" s="1638"/>
      <c r="O42" s="1638"/>
      <c r="P42" s="1638"/>
      <c r="Q42" s="1638"/>
      <c r="R42" s="1638"/>
      <c r="S42" s="1638"/>
      <c r="T42" s="1638"/>
      <c r="U42" s="678"/>
      <c r="V42" s="1638">
        <v>0</v>
      </c>
    </row>
    <row s="1853" customFormat="1" customHeight="1" ht="22.5">
      <c r="A43" s="1638"/>
      <c r="B43" s="2400" t="s">
        <v>333</v>
      </c>
      <c r="C43" s="2401" t="s">
        <v>688</v>
      </c>
      <c r="D43" s="692" t="str">
        <f>B43&amp;".1"</f>
        <v>3.3.1</v>
      </c>
      <c r="E43" s="1670" t="s">
        <v>941</v>
      </c>
      <c r="F43" s="2266" t="s">
        <v>305</v>
      </c>
      <c r="G43" s="2356" t="s">
        <v>22</v>
      </c>
      <c r="H43" s="821" t="s">
        <v>22</v>
      </c>
      <c r="I43" s="2356" t="s">
        <v>959</v>
      </c>
      <c r="J43" s="821" t="s">
        <v>22</v>
      </c>
      <c r="K43" s="1528"/>
      <c r="L43" s="1638"/>
      <c r="M43" s="1638"/>
      <c r="N43" s="1638"/>
      <c r="O43" s="1638"/>
      <c r="P43" s="1638"/>
      <c r="Q43" s="1638"/>
      <c r="R43" s="1638"/>
      <c r="S43" s="1638"/>
      <c r="T43" s="1638"/>
      <c r="U43" s="678"/>
      <c r="V43" s="1638">
        <v>0</v>
      </c>
    </row>
    <row s="1853" customFormat="1" customHeight="1" ht="15">
      <c r="A44" s="1638"/>
      <c r="B44" s="2400"/>
      <c r="C44" s="2401"/>
      <c r="D44" s="692" t="str">
        <f>B43&amp;".2"</f>
        <v>3.3.2</v>
      </c>
      <c r="E44" s="1670" t="s">
        <v>942</v>
      </c>
      <c r="F44" s="2266" t="s">
        <v>305</v>
      </c>
      <c r="G44" s="1741" t="s">
        <v>22</v>
      </c>
      <c r="H44" s="821" t="s">
        <v>22</v>
      </c>
      <c r="I44" s="1741">
        <v>45716.576157407406</v>
      </c>
      <c r="J44" s="821" t="s">
        <v>22</v>
      </c>
      <c r="K44" s="1528" t="s">
        <v>943</v>
      </c>
      <c r="L44" s="1638"/>
      <c r="M44" s="1638"/>
      <c r="N44" s="1638"/>
      <c r="O44" s="1638"/>
      <c r="P44" s="1638"/>
      <c r="Q44" s="1638"/>
      <c r="R44" s="1638"/>
      <c r="S44" s="1638"/>
      <c r="T44" s="1638"/>
      <c r="U44" s="678"/>
      <c r="V44" s="1638">
        <v>0</v>
      </c>
    </row>
    <row s="1853" customFormat="1" customHeight="1" ht="15">
      <c r="A45" s="1638"/>
      <c r="B45" s="2400"/>
      <c r="C45" s="2401"/>
      <c r="D45" s="692" t="str">
        <f>B43&amp;".3"</f>
        <v>3.3.3</v>
      </c>
      <c r="E45" s="1670" t="s">
        <v>944</v>
      </c>
      <c r="F45" s="2266" t="s">
        <v>305</v>
      </c>
      <c r="G45" s="1741" t="s">
        <v>22</v>
      </c>
      <c r="H45" s="821" t="s">
        <v>22</v>
      </c>
      <c r="I45" s="1741" t="s">
        <v>22</v>
      </c>
      <c r="J45" s="821" t="s">
        <v>22</v>
      </c>
      <c r="K45" s="1528" t="s">
        <v>945</v>
      </c>
      <c r="L45" s="1638"/>
      <c r="M45" s="1638"/>
      <c r="N45" s="1638"/>
      <c r="O45" s="1638"/>
      <c r="P45" s="1638"/>
      <c r="Q45" s="1638"/>
      <c r="R45" s="1638"/>
      <c r="S45" s="1638"/>
      <c r="T45" s="1638"/>
      <c r="U45" s="678"/>
      <c r="V45" s="1638">
        <v>0</v>
      </c>
    </row>
    <row s="1853" customFormat="1" customHeight="1" ht="22.5">
      <c r="A46" s="1638"/>
      <c r="B46" s="2400" t="s">
        <v>335</v>
      </c>
      <c r="C46" s="2401" t="s">
        <v>688</v>
      </c>
      <c r="D46" s="692" t="str">
        <f>B46&amp;".1"</f>
        <v>3.4.1</v>
      </c>
      <c r="E46" s="1670" t="s">
        <v>941</v>
      </c>
      <c r="F46" s="2266" t="s">
        <v>305</v>
      </c>
      <c r="G46" s="2356" t="s">
        <v>22</v>
      </c>
      <c r="H46" s="821" t="s">
        <v>22</v>
      </c>
      <c r="I46" s="2356" t="s">
        <v>959</v>
      </c>
      <c r="J46" s="821" t="s">
        <v>22</v>
      </c>
      <c r="K46" s="1528"/>
      <c r="L46" s="1638"/>
      <c r="M46" s="1638"/>
      <c r="N46" s="1638"/>
      <c r="O46" s="1638"/>
      <c r="P46" s="1638"/>
      <c r="Q46" s="1638"/>
      <c r="R46" s="1638"/>
      <c r="S46" s="1638"/>
      <c r="T46" s="1638"/>
      <c r="U46" s="678"/>
      <c r="V46" s="1638">
        <v>0</v>
      </c>
    </row>
    <row s="1853" customFormat="1" customHeight="1" ht="15">
      <c r="A47" s="1638"/>
      <c r="B47" s="2400"/>
      <c r="C47" s="2401"/>
      <c r="D47" s="692" t="str">
        <f>B46&amp;".2"</f>
        <v>3.4.2</v>
      </c>
      <c r="E47" s="1670" t="s">
        <v>942</v>
      </c>
      <c r="F47" s="2266" t="s">
        <v>305</v>
      </c>
      <c r="G47" s="1741" t="s">
        <v>22</v>
      </c>
      <c r="H47" s="821" t="s">
        <v>22</v>
      </c>
      <c r="I47" s="1741">
        <v>45743.57650462963</v>
      </c>
      <c r="J47" s="821" t="s">
        <v>22</v>
      </c>
      <c r="K47" s="1528" t="s">
        <v>943</v>
      </c>
      <c r="L47" s="1638"/>
      <c r="M47" s="1638"/>
      <c r="N47" s="1638"/>
      <c r="O47" s="1638"/>
      <c r="P47" s="1638"/>
      <c r="Q47" s="1638"/>
      <c r="R47" s="1638"/>
      <c r="S47" s="1638"/>
      <c r="T47" s="1638"/>
      <c r="U47" s="678"/>
      <c r="V47" s="1638">
        <v>0</v>
      </c>
    </row>
    <row s="1853" customFormat="1" customHeight="1" ht="15">
      <c r="A48" s="1638"/>
      <c r="B48" s="2400"/>
      <c r="C48" s="2401"/>
      <c r="D48" s="692" t="str">
        <f>B46&amp;".3"</f>
        <v>3.4.3</v>
      </c>
      <c r="E48" s="1670" t="s">
        <v>944</v>
      </c>
      <c r="F48" s="2266" t="s">
        <v>305</v>
      </c>
      <c r="G48" s="1741" t="s">
        <v>22</v>
      </c>
      <c r="H48" s="821" t="s">
        <v>22</v>
      </c>
      <c r="I48" s="1741" t="s">
        <v>22</v>
      </c>
      <c r="J48" s="821" t="s">
        <v>22</v>
      </c>
      <c r="K48" s="1528" t="s">
        <v>945</v>
      </c>
      <c r="L48" s="1638"/>
      <c r="M48" s="1638"/>
      <c r="N48" s="1638"/>
      <c r="O48" s="1638"/>
      <c r="P48" s="1638"/>
      <c r="Q48" s="1638"/>
      <c r="R48" s="1638"/>
      <c r="S48" s="1638"/>
      <c r="T48" s="1638"/>
      <c r="U48" s="678"/>
      <c r="V48" s="1638">
        <v>0</v>
      </c>
    </row>
    <row customHeight="1" ht="11.549999999999999">
      <c r="A49" s="508"/>
      <c r="C49" s="508"/>
      <c r="D49" s="350"/>
      <c r="E49" s="583" t="s">
        <v>960</v>
      </c>
      <c r="F49" s="575"/>
      <c r="G49" s="697"/>
      <c r="H49" s="697"/>
      <c r="I49" s="697"/>
      <c r="J49" s="697"/>
      <c r="K49" s="576"/>
      <c r="U49" s="508"/>
      <c r="V49" s="508">
        <v>11</v>
      </c>
    </row>
    <row customHeight="1" ht="71.25">
      <c r="A50" s="508"/>
      <c r="B50" s="508" t="s">
        <v>961</v>
      </c>
      <c r="C50" s="529"/>
      <c r="D50" s="695">
        <v>4</v>
      </c>
      <c r="E50" s="696" t="s">
        <v>962</v>
      </c>
      <c r="F50" s="698" t="s">
        <v>305</v>
      </c>
      <c r="G50" s="817" t="s">
        <v>956</v>
      </c>
      <c r="H50" s="818" t="s">
        <v>305</v>
      </c>
      <c r="I50" s="527" t="s">
        <v>956</v>
      </c>
      <c r="J50" s="524" t="s">
        <v>305</v>
      </c>
      <c r="K50" s="682" t="s">
        <v>963</v>
      </c>
      <c r="V50" s="508">
        <v>68</v>
      </c>
    </row>
    <row s="1853" customFormat="1" customHeight="1" ht="33.75">
      <c r="A51" s="1638"/>
      <c r="B51" s="2400" t="s">
        <v>753</v>
      </c>
      <c r="C51" s="2401" t="s">
        <v>688</v>
      </c>
      <c r="D51" s="692" t="str">
        <f>B51&amp;".1"</f>
        <v>4.1.1</v>
      </c>
      <c r="E51" s="1670" t="s">
        <v>946</v>
      </c>
      <c r="F51" s="2266" t="s">
        <v>305</v>
      </c>
      <c r="G51" s="864" t="s">
        <v>22</v>
      </c>
      <c r="H51" s="821" t="s">
        <v>22</v>
      </c>
      <c r="I51" s="864" t="s">
        <v>964</v>
      </c>
      <c r="J51" s="821" t="s">
        <v>22</v>
      </c>
      <c r="K51" s="1528" t="s">
        <v>947</v>
      </c>
      <c r="L51" s="1638"/>
      <c r="M51" s="1638"/>
      <c r="N51" s="1638"/>
      <c r="O51" s="1638"/>
      <c r="P51" s="1638"/>
      <c r="Q51" s="1638"/>
      <c r="R51" s="1638"/>
      <c r="S51" s="1638"/>
      <c r="T51" s="1638"/>
      <c r="U51" s="678"/>
      <c r="V51" s="1638">
        <v>0</v>
      </c>
    </row>
    <row s="1853" customFormat="1" customHeight="1" ht="15">
      <c r="A52" s="1635"/>
      <c r="B52" s="2400"/>
      <c r="C52" s="2401"/>
      <c r="D52" s="692" t="str">
        <f>B51&amp;".2"</f>
        <v>4.1.2</v>
      </c>
      <c r="E52" s="1670" t="s">
        <v>948</v>
      </c>
      <c r="F52" s="2266" t="s">
        <v>305</v>
      </c>
      <c r="G52" s="1735" t="s">
        <v>22</v>
      </c>
      <c r="H52" s="821" t="s">
        <v>22</v>
      </c>
      <c r="I52" s="1735">
        <v>45694.56475694444</v>
      </c>
      <c r="J52" s="821" t="s">
        <v>22</v>
      </c>
      <c r="K52" s="1528" t="s">
        <v>949</v>
      </c>
      <c r="L52" s="1638"/>
      <c r="M52" s="1638"/>
      <c r="N52" s="1638"/>
      <c r="O52" s="1638"/>
      <c r="P52" s="1638"/>
      <c r="Q52" s="1638"/>
      <c r="R52" s="1638"/>
      <c r="S52" s="1638"/>
      <c r="T52" s="1638"/>
      <c r="U52" s="678"/>
      <c r="V52" s="1638">
        <v>0</v>
      </c>
    </row>
    <row s="1853" customFormat="1" customHeight="1" ht="33.75">
      <c r="A53" s="1638"/>
      <c r="B53" s="2400" t="s">
        <v>795</v>
      </c>
      <c r="C53" s="2401" t="s">
        <v>688</v>
      </c>
      <c r="D53" s="692" t="str">
        <f>B53&amp;".1"</f>
        <v>4.2.1</v>
      </c>
      <c r="E53" s="1670" t="s">
        <v>946</v>
      </c>
      <c r="F53" s="2266" t="s">
        <v>305</v>
      </c>
      <c r="G53" s="2356" t="s">
        <v>22</v>
      </c>
      <c r="H53" s="821" t="s">
        <v>22</v>
      </c>
      <c r="I53" s="2356" t="s">
        <v>964</v>
      </c>
      <c r="J53" s="821" t="s">
        <v>22</v>
      </c>
      <c r="K53" s="1528" t="s">
        <v>947</v>
      </c>
      <c r="L53" s="1638"/>
      <c r="M53" s="1638"/>
      <c r="N53" s="1638"/>
      <c r="O53" s="1638"/>
      <c r="P53" s="1638"/>
      <c r="Q53" s="1638"/>
      <c r="R53" s="1638"/>
      <c r="S53" s="1638"/>
      <c r="T53" s="1638"/>
      <c r="U53" s="678"/>
      <c r="V53" s="1638">
        <v>0</v>
      </c>
    </row>
    <row s="1853" customFormat="1" customHeight="1" ht="15">
      <c r="A54" s="1635"/>
      <c r="B54" s="2400"/>
      <c r="C54" s="2401"/>
      <c r="D54" s="692" t="str">
        <f>B53&amp;".2"</f>
        <v>4.2.2</v>
      </c>
      <c r="E54" s="1670" t="s">
        <v>948</v>
      </c>
      <c r="F54" s="2266" t="s">
        <v>305</v>
      </c>
      <c r="G54" s="1741" t="s">
        <v>22</v>
      </c>
      <c r="H54" s="821" t="s">
        <v>22</v>
      </c>
      <c r="I54" s="1741">
        <v>45716.56511574074</v>
      </c>
      <c r="J54" s="821" t="s">
        <v>22</v>
      </c>
      <c r="K54" s="1528" t="s">
        <v>949</v>
      </c>
      <c r="L54" s="1638"/>
      <c r="M54" s="1638"/>
      <c r="N54" s="1638"/>
      <c r="O54" s="1638"/>
      <c r="P54" s="1638"/>
      <c r="Q54" s="1638"/>
      <c r="R54" s="1638"/>
      <c r="S54" s="1638"/>
      <c r="T54" s="1638"/>
      <c r="U54" s="678"/>
      <c r="V54" s="1638">
        <v>0</v>
      </c>
    </row>
    <row s="1853" customFormat="1" customHeight="1" ht="33.75">
      <c r="A55" s="1638"/>
      <c r="B55" s="2400" t="s">
        <v>798</v>
      </c>
      <c r="C55" s="2401" t="s">
        <v>688</v>
      </c>
      <c r="D55" s="692" t="str">
        <f>B55&amp;".1"</f>
        <v>4.3.1</v>
      </c>
      <c r="E55" s="1670" t="s">
        <v>946</v>
      </c>
      <c r="F55" s="2266" t="s">
        <v>305</v>
      </c>
      <c r="G55" s="2356" t="s">
        <v>22</v>
      </c>
      <c r="H55" s="821" t="s">
        <v>22</v>
      </c>
      <c r="I55" s="2356" t="s">
        <v>964</v>
      </c>
      <c r="J55" s="821" t="s">
        <v>22</v>
      </c>
      <c r="K55" s="1528" t="s">
        <v>947</v>
      </c>
      <c r="L55" s="1638"/>
      <c r="M55" s="1638"/>
      <c r="N55" s="1638"/>
      <c r="O55" s="1638"/>
      <c r="P55" s="1638"/>
      <c r="Q55" s="1638"/>
      <c r="R55" s="1638"/>
      <c r="S55" s="1638"/>
      <c r="T55" s="1638"/>
      <c r="U55" s="678"/>
      <c r="V55" s="1638">
        <v>0</v>
      </c>
    </row>
    <row s="1853" customFormat="1" customHeight="1" ht="15">
      <c r="A56" s="1635"/>
      <c r="B56" s="2400"/>
      <c r="C56" s="2401"/>
      <c r="D56" s="692" t="str">
        <f>B55&amp;".2"</f>
        <v>4.3.2</v>
      </c>
      <c r="E56" s="1670" t="s">
        <v>948</v>
      </c>
      <c r="F56" s="2266" t="s">
        <v>305</v>
      </c>
      <c r="G56" s="1741" t="s">
        <v>22</v>
      </c>
      <c r="H56" s="821" t="s">
        <v>22</v>
      </c>
      <c r="I56" s="2646">
        <v>45737.57833333333</v>
      </c>
      <c r="J56" s="821" t="s">
        <v>22</v>
      </c>
      <c r="K56" s="1528" t="s">
        <v>949</v>
      </c>
      <c r="L56" s="1638"/>
      <c r="M56" s="1638"/>
      <c r="N56" s="1638"/>
      <c r="O56" s="1638"/>
      <c r="P56" s="1638"/>
      <c r="Q56" s="1638"/>
      <c r="R56" s="1638"/>
      <c r="S56" s="1638"/>
      <c r="T56" s="1638"/>
      <c r="U56" s="678"/>
      <c r="V56" s="1638">
        <v>0</v>
      </c>
    </row>
    <row customHeight="1" ht="11.549999999999999">
      <c r="A57" s="508"/>
      <c r="C57" s="508"/>
      <c r="D57" s="350"/>
      <c r="E57" s="583" t="s">
        <v>965</v>
      </c>
      <c r="F57" s="575"/>
      <c r="G57" s="575"/>
      <c r="H57" s="699"/>
      <c r="I57" s="575"/>
      <c r="J57" s="699"/>
      <c r="K57" s="576"/>
      <c r="U57" s="508"/>
      <c r="V57" s="508">
        <v>11</v>
      </c>
    </row>
    <row customHeight="1" ht="22.5" hidden="1">
      <c r="A58" s="452" t="s">
        <v>82</v>
      </c>
      <c r="B58" s="508">
        <v>0</v>
      </c>
      <c r="C58" s="686">
        <v>4</v>
      </c>
      <c r="D58" s="508">
        <v>6</v>
      </c>
      <c r="E58" s="508">
        <v>36</v>
      </c>
      <c r="F58" s="508">
        <v>9</v>
      </c>
      <c r="G58" s="761">
        <v>0</v>
      </c>
      <c r="H58" s="761">
        <v>0</v>
      </c>
      <c r="I58" s="508">
        <v>25</v>
      </c>
      <c r="J58" s="508">
        <v>33</v>
      </c>
      <c r="K58" s="420">
        <v>93</v>
      </c>
      <c r="L58" s="508">
        <v>10</v>
      </c>
      <c r="M58" s="508">
        <v>10</v>
      </c>
      <c r="N58" s="508">
        <v>10</v>
      </c>
      <c r="O58" s="508">
        <v>10</v>
      </c>
      <c r="P58" s="508">
        <v>10</v>
      </c>
      <c r="Q58" s="508">
        <v>10</v>
      </c>
      <c r="R58" s="508">
        <v>10</v>
      </c>
      <c r="S58" s="508">
        <v>10</v>
      </c>
      <c r="T58" s="508">
        <v>10</v>
      </c>
      <c r="U58" s="678">
        <v>10</v>
      </c>
      <c r="V58" s="508">
        <v>23</v>
      </c>
    </row>
  </sheetData>
  <sheetProtection sheet="1" formatColumns="0" formatRows="0" autoFilter="0" sort="1" insertRows="1" insertColumns="1" deleteRows="1" deleteColumns="1"/>
  <mergeCells count="3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 ref="B46:B48"/>
    <mergeCell ref="C46:C48"/>
    <mergeCell ref="B51:B52"/>
    <mergeCell ref="C51:C52"/>
    <mergeCell ref="B53:B54"/>
    <mergeCell ref="C53:C54"/>
    <mergeCell ref="B55:B56"/>
    <mergeCell ref="C55:C56"/>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0 I40 G43 I43 G46 I46 G51 I51 G53 I53 G55 I5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G47 I47 G48 I48 G52 I52 G54 I54 G56 I5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H46 J46 H47 J47 H48 J48 H51 J51 H52 J52 H53 J53 H54 J54 H55 J55 H56 J56">
      <formula1>900</formula1>
    </dataValidation>
    <dataValidation allowBlank="1" showInputMessage="1" showErrorMessage="1" prompt="Для выбора выполните двойной щелчок левой клавиши мыши по ячейке." sqref="I36 G50 I50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3591F-B7ED-1AD4-160D-DC54B07B977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966</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"Биробиджанская ТЭЦ"</v>
      </c>
      <c r="G6" s="2252"/>
      <c r="H6" s="2252"/>
      <c r="I6" s="2252"/>
      <c r="J6" s="2252"/>
      <c r="K6" s="2252"/>
      <c r="M6" s="585"/>
      <c r="AB6" s="1151"/>
      <c r="AE6" s="1634">
        <v>16</v>
      </c>
    </row>
    <row customHeight="1" ht="10.5">
      <c r="AE7" s="761">
        <v>10</v>
      </c>
    </row>
    <row customHeight="1" ht="10.5">
      <c r="A8" s="1054"/>
      <c r="B8" s="1054"/>
      <c r="C8" s="1054"/>
      <c r="F8" s="2104" t="s">
        <v>299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customHeight="1" ht="43.050000000000004">
      <c r="A10" s="908"/>
      <c r="B10" s="908"/>
      <c r="C10" s="908"/>
      <c r="F10" s="2178"/>
      <c r="G10" s="2178"/>
      <c r="H10" s="2235"/>
      <c r="I10" s="2178"/>
      <c r="J10" s="2178"/>
      <c r="K10" s="2178"/>
      <c r="L10" s="2178"/>
      <c r="M10" s="2178"/>
      <c r="N10" s="906" t="s">
        <v>977</v>
      </c>
      <c r="O10" s="906" t="s">
        <v>978</v>
      </c>
      <c r="P10" s="907" t="s">
        <v>979</v>
      </c>
      <c r="Q10" s="918" t="s">
        <v>89</v>
      </c>
      <c r="R10" s="918" t="s">
        <v>980</v>
      </c>
      <c r="S10" s="918" t="s">
        <v>981</v>
      </c>
      <c r="T10" s="919" t="s">
        <v>982</v>
      </c>
      <c r="U10" s="918" t="s">
        <v>89</v>
      </c>
      <c r="V10" s="918" t="s">
        <v>983</v>
      </c>
      <c r="W10" s="918" t="s">
        <v>981</v>
      </c>
      <c r="X10" s="919" t="s">
        <v>982</v>
      </c>
      <c r="Y10" s="304" t="s">
        <v>984</v>
      </c>
      <c r="Z10" s="2104" t="s">
        <v>88</v>
      </c>
      <c r="AA10" s="2106"/>
      <c r="AB10" s="1052" t="s">
        <v>985</v>
      </c>
      <c r="AE10" s="761">
        <v>41</v>
      </c>
    </row>
    <row s="1645" customFormat="1" customHeight="1" ht="5.25" hidden="1">
      <c r="A11" s="1055"/>
      <c r="B11" s="1055"/>
      <c r="C11" s="1055"/>
      <c r="E11" s="1053"/>
      <c r="F11" s="2409" t="s">
        <v>375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56D72-BCA1-E852-2444-6DC9171A0DD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 СП "Биробиджанская ТЭЦ"</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1009</v>
      </c>
      <c r="K12" s="2130"/>
      <c r="L12" s="2235"/>
      <c r="M12" s="2235"/>
      <c r="N12" s="2130"/>
      <c r="O12" s="2130"/>
      <c r="P12" s="2421"/>
      <c r="Q12" s="2421"/>
      <c r="R12" s="2421"/>
      <c r="S12" s="1137" t="s">
        <v>86</v>
      </c>
      <c r="T12" s="1137" t="s">
        <v>87</v>
      </c>
      <c r="U12" s="1137" t="s">
        <v>85</v>
      </c>
      <c r="V12" s="1137" t="s">
        <v>1010</v>
      </c>
      <c r="W12" s="1137" t="s">
        <v>85</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BAB27-DD1E-C9DD-B5C6-F80BDE3F4B1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 СП "Биробиджанская ТЭЦ"</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299</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1018</v>
      </c>
      <c r="H10" s="2429" t="s">
        <v>1019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1021</v>
      </c>
      <c r="G14" s="2424" t="s">
        <v>1022</v>
      </c>
      <c r="H14" s="2424"/>
      <c r="I14" s="2424"/>
      <c r="J14" s="2424"/>
      <c r="K14" s="1237"/>
      <c r="W14" s="1158">
        <v>11</v>
      </c>
    </row>
    <row customHeight="1" ht="11.549999999999999">
      <c r="F15" s="1233">
        <v>1</v>
      </c>
      <c r="G15" s="693" t="s">
        <v>1023</v>
      </c>
      <c r="H15" s="1239">
        <f>SUM(I15:J15)</f>
        <v>0</v>
      </c>
      <c r="I15" s="1239">
        <f>SUM(I16:I27)</f>
        <v>0</v>
      </c>
      <c r="J15" s="1228"/>
      <c r="K15" s="1237"/>
      <c r="W15" s="1158">
        <v>11</v>
      </c>
    </row>
    <row customHeight="1" ht="24">
      <c r="F16" s="1233" t="s">
        <v>1024</v>
      </c>
      <c r="G16" s="1240" t="s">
        <v>1025</v>
      </c>
      <c r="H16" s="1239">
        <f>SUM(I16:J16)</f>
        <v>0</v>
      </c>
      <c r="I16" s="1238"/>
      <c r="J16" s="1228"/>
      <c r="K16" s="1237"/>
      <c r="W16" s="1158">
        <v>23</v>
      </c>
    </row>
    <row customHeight="1" ht="24">
      <c r="F17" s="1233" t="s">
        <v>1026</v>
      </c>
      <c r="G17" s="1240" t="s">
        <v>1027</v>
      </c>
      <c r="H17" s="1239">
        <f>SUM(I17:J17)</f>
        <v>0</v>
      </c>
      <c r="I17" s="1238"/>
      <c r="J17" s="1228"/>
      <c r="K17" s="1237"/>
      <c r="W17" s="1158">
        <v>23</v>
      </c>
    </row>
    <row customHeight="1" ht="35.699999999999996">
      <c r="F18" s="1233" t="s">
        <v>1028</v>
      </c>
      <c r="G18" s="1240" t="s">
        <v>1029</v>
      </c>
      <c r="H18" s="1239">
        <f>SUM(I18:J18)</f>
        <v>0</v>
      </c>
      <c r="I18" s="1238"/>
      <c r="J18" s="1228"/>
      <c r="K18" s="1237"/>
      <c r="W18" s="1158">
        <v>34</v>
      </c>
    </row>
    <row customHeight="1" ht="35.699999999999996">
      <c r="F19" s="1233" t="s">
        <v>1030</v>
      </c>
      <c r="G19" s="1240" t="s">
        <v>1031</v>
      </c>
      <c r="H19" s="1239">
        <f>SUM(I19:J19)</f>
        <v>0</v>
      </c>
      <c r="I19" s="1238"/>
      <c r="J19" s="1228"/>
      <c r="K19" s="1237"/>
      <c r="W19" s="1158">
        <v>34</v>
      </c>
    </row>
    <row customHeight="1" ht="48.29999999999999">
      <c r="F20" s="1233" t="s">
        <v>1032</v>
      </c>
      <c r="G20" s="1240" t="s">
        <v>1033</v>
      </c>
      <c r="H20" s="1239">
        <f>SUM(I20:J20)</f>
        <v>0</v>
      </c>
      <c r="I20" s="1238"/>
      <c r="J20" s="1228"/>
      <c r="K20" s="1237"/>
      <c r="W20" s="1158">
        <v>46</v>
      </c>
    </row>
    <row customHeight="1" ht="35.699999999999996">
      <c r="F21" s="1233" t="s">
        <v>1034</v>
      </c>
      <c r="G21" s="1240" t="s">
        <v>1035</v>
      </c>
      <c r="H21" s="1239">
        <f>SUM(I21:J21)</f>
        <v>0</v>
      </c>
      <c r="I21" s="1238"/>
      <c r="J21" s="1228"/>
      <c r="K21" s="1237"/>
      <c r="W21" s="1158">
        <v>34</v>
      </c>
    </row>
    <row customHeight="1" ht="35.699999999999996">
      <c r="F22" s="1233" t="s">
        <v>1036</v>
      </c>
      <c r="G22" s="1240" t="s">
        <v>1037</v>
      </c>
      <c r="H22" s="1239">
        <f>SUM(I22:J22)</f>
        <v>0</v>
      </c>
      <c r="I22" s="1238"/>
      <c r="J22" s="1228"/>
      <c r="K22" s="1237"/>
      <c r="W22" s="1158">
        <v>34</v>
      </c>
    </row>
    <row customHeight="1" ht="24">
      <c r="F23" s="1233" t="s">
        <v>1038</v>
      </c>
      <c r="G23" s="1240" t="s">
        <v>1039</v>
      </c>
      <c r="H23" s="1239">
        <f>SUM(I23:J23)</f>
        <v>0</v>
      </c>
      <c r="I23" s="1238"/>
      <c r="J23" s="1228"/>
      <c r="K23" s="1237"/>
      <c r="W23" s="1158">
        <v>23</v>
      </c>
    </row>
    <row customHeight="1" ht="24">
      <c r="F24" s="1233" t="s">
        <v>1040</v>
      </c>
      <c r="G24" s="1240" t="s">
        <v>1041</v>
      </c>
      <c r="H24" s="1239">
        <f>SUM(I24:J24)</f>
        <v>0</v>
      </c>
      <c r="I24" s="1238"/>
      <c r="J24" s="1228"/>
      <c r="K24" s="1237"/>
      <c r="W24" s="1158">
        <v>23</v>
      </c>
    </row>
    <row customHeight="1" ht="35.699999999999996">
      <c r="F25" s="1233" t="s">
        <v>1042</v>
      </c>
      <c r="G25" s="1240" t="s">
        <v>1043</v>
      </c>
      <c r="H25" s="1239">
        <f>SUM(I25:J25)</f>
        <v>0</v>
      </c>
      <c r="I25" s="1238"/>
      <c r="J25" s="1228"/>
      <c r="K25" s="1237"/>
      <c r="W25" s="1158">
        <v>34</v>
      </c>
    </row>
    <row customHeight="1" ht="35.699999999999996">
      <c r="F26" s="1233" t="s">
        <v>1044</v>
      </c>
      <c r="G26" s="1240" t="s">
        <v>1045</v>
      </c>
      <c r="H26" s="1239">
        <f>SUM(I26:J26)</f>
        <v>0</v>
      </c>
      <c r="I26" s="1238"/>
      <c r="J26" s="1228"/>
      <c r="K26" s="1237"/>
      <c r="W26" s="1158">
        <v>34</v>
      </c>
    </row>
    <row customHeight="1" ht="11.549999999999999">
      <c r="F27" s="1233" t="s">
        <v>1046</v>
      </c>
      <c r="G27" s="1240" t="s">
        <v>1047</v>
      </c>
      <c r="H27" s="1239">
        <f>SUM(I27:J27)</f>
        <v>0</v>
      </c>
      <c r="I27" s="1238"/>
      <c r="J27" s="1228"/>
      <c r="K27" s="1237"/>
      <c r="W27" s="1158">
        <v>11</v>
      </c>
    </row>
    <row customHeight="1" ht="11.549999999999999">
      <c r="F28" s="1233">
        <v>2</v>
      </c>
      <c r="G28" s="693" t="s">
        <v>1048</v>
      </c>
      <c r="H28" s="1239">
        <f>SUM(I28:J28)</f>
        <v>0</v>
      </c>
      <c r="I28" s="1239">
        <f>SUM(I29:I31)</f>
        <v>0</v>
      </c>
      <c r="J28" s="1228"/>
      <c r="K28" s="1237"/>
      <c r="W28" s="1158">
        <v>11</v>
      </c>
    </row>
    <row customHeight="1" ht="11.549999999999999">
      <c r="F29" s="1233" t="s">
        <v>708</v>
      </c>
      <c r="G29" s="1240" t="s">
        <v>1049</v>
      </c>
      <c r="H29" s="1239">
        <f>SUM(I29:J29)</f>
        <v>0</v>
      </c>
      <c r="I29" s="1238"/>
      <c r="J29" s="1228"/>
      <c r="K29" s="1237"/>
      <c r="W29" s="1158">
        <v>11</v>
      </c>
    </row>
    <row customHeight="1" ht="11.549999999999999">
      <c r="F30" s="1233" t="s">
        <v>306</v>
      </c>
      <c r="G30" s="1240" t="s">
        <v>1050</v>
      </c>
      <c r="H30" s="1239">
        <f>SUM(I30:J30)</f>
        <v>0</v>
      </c>
      <c r="I30" s="1238"/>
      <c r="J30" s="1228"/>
      <c r="K30" s="1237"/>
      <c r="W30" s="1158">
        <v>11</v>
      </c>
    </row>
    <row customHeight="1" ht="11.549999999999999">
      <c r="F31" s="1233" t="s">
        <v>309</v>
      </c>
      <c r="G31" s="1240" t="s">
        <v>1051</v>
      </c>
      <c r="H31" s="1239">
        <f>SUM(I31:J31)</f>
        <v>0</v>
      </c>
      <c r="I31" s="1238"/>
      <c r="J31" s="1228"/>
      <c r="K31" s="1237"/>
      <c r="W31" s="1158">
        <v>11</v>
      </c>
    </row>
    <row customHeight="1" ht="11.549999999999999">
      <c r="F32" s="1233">
        <v>3</v>
      </c>
      <c r="G32" s="693" t="s">
        <v>1052</v>
      </c>
      <c r="H32" s="1239">
        <f>SUM(I32:J32)</f>
        <v>0</v>
      </c>
      <c r="I32" s="1239">
        <f>SUM(I33:I34)</f>
        <v>0</v>
      </c>
      <c r="J32" s="1228"/>
      <c r="K32" s="1237"/>
      <c r="W32" s="1158">
        <v>11</v>
      </c>
    </row>
    <row customHeight="1" ht="48.29999999999999">
      <c r="F33" s="1233" t="s">
        <v>323</v>
      </c>
      <c r="G33" s="1240" t="s">
        <v>1053</v>
      </c>
      <c r="H33" s="1239">
        <f>SUM(I33:J33)</f>
        <v>0</v>
      </c>
      <c r="I33" s="1238"/>
      <c r="J33" s="1228"/>
      <c r="K33" s="1237"/>
      <c r="W33" s="1158">
        <v>46</v>
      </c>
    </row>
    <row customHeight="1" ht="11.549999999999999">
      <c r="F34" s="1233" t="s">
        <v>331</v>
      </c>
      <c r="G34" s="1240" t="s">
        <v>1054</v>
      </c>
      <c r="H34" s="1239">
        <f>SUM(I34:J34)</f>
        <v>0</v>
      </c>
      <c r="I34" s="1238"/>
      <c r="J34" s="1228"/>
      <c r="K34" s="1237"/>
      <c r="W34" s="1158">
        <v>11</v>
      </c>
    </row>
    <row customHeight="1" ht="11.549999999999999">
      <c r="F35" s="1233">
        <v>4</v>
      </c>
      <c r="G35" s="693" t="s">
        <v>1055</v>
      </c>
      <c r="H35" s="1239">
        <f>SUM(I35:J35)</f>
        <v>0</v>
      </c>
      <c r="I35" s="1238"/>
      <c r="J35" s="1228"/>
      <c r="K35" s="1237"/>
      <c r="W35" s="1158">
        <v>11</v>
      </c>
    </row>
    <row customHeight="1" ht="11.549999999999999">
      <c r="F36" s="1233"/>
      <c r="G36" s="696" t="s">
        <v>1056</v>
      </c>
      <c r="H36" s="1239">
        <f>SUM(I36:J36)</f>
        <v>0</v>
      </c>
      <c r="I36" s="1239">
        <f>SUM(I15,I28,I32,I35)</f>
        <v>0</v>
      </c>
      <c r="J36" s="1228"/>
      <c r="K36" s="1237"/>
      <c r="W36" s="1158">
        <v>11</v>
      </c>
    </row>
    <row customHeight="1" ht="29.25">
      <c r="F37" s="1234" t="s">
        <v>1057</v>
      </c>
      <c r="G37" s="2425" t="s">
        <v>1058</v>
      </c>
      <c r="H37" s="2425"/>
      <c r="I37" s="2425"/>
      <c r="J37" s="2425"/>
      <c r="K37" s="1237"/>
      <c r="W37" s="1158">
        <v>28</v>
      </c>
    </row>
    <row customHeight="1" ht="24">
      <c r="F38" s="1233" t="s">
        <v>109</v>
      </c>
      <c r="G38" s="693" t="s">
        <v>1059</v>
      </c>
      <c r="H38" s="1239">
        <f>SUM(I38:J38)</f>
        <v>0</v>
      </c>
      <c r="I38" s="1239">
        <f>SUM(I39,I44,I47)</f>
        <v>0</v>
      </c>
      <c r="J38" s="1228"/>
      <c r="K38" s="1237"/>
      <c r="W38" s="1158">
        <v>23</v>
      </c>
    </row>
    <row customHeight="1" ht="11.549999999999999">
      <c r="F39" s="1233" t="s">
        <v>1024</v>
      </c>
      <c r="G39" s="1240" t="s">
        <v>1023</v>
      </c>
      <c r="H39" s="1239">
        <f>SUM(I39:J39)</f>
        <v>0</v>
      </c>
      <c r="I39" s="1239">
        <f>SUM(I40:I43)</f>
        <v>0</v>
      </c>
      <c r="J39" s="1228"/>
      <c r="K39" s="1237"/>
      <c r="W39" s="1158">
        <v>11</v>
      </c>
    </row>
    <row customHeight="1" ht="24">
      <c r="F40" s="1233" t="s">
        <v>1060</v>
      </c>
      <c r="G40" s="1241" t="s">
        <v>1061</v>
      </c>
      <c r="H40" s="1239">
        <f>SUM(I40:J40)</f>
        <v>0</v>
      </c>
      <c r="I40" s="1238"/>
      <c r="J40" s="1228"/>
      <c r="K40" s="1237"/>
      <c r="W40" s="1158">
        <v>23</v>
      </c>
    </row>
    <row customHeight="1" ht="11.549999999999999">
      <c r="F41" s="1233" t="s">
        <v>1062</v>
      </c>
      <c r="G41" s="1241" t="s">
        <v>1063</v>
      </c>
      <c r="H41" s="1239">
        <f>SUM(I41:J41)</f>
        <v>0</v>
      </c>
      <c r="I41" s="1238"/>
      <c r="J41" s="1228"/>
      <c r="K41" s="1237"/>
      <c r="W41" s="1158">
        <v>11</v>
      </c>
    </row>
    <row customHeight="1" ht="11.549999999999999">
      <c r="F42" s="1233" t="s">
        <v>1064</v>
      </c>
      <c r="G42" s="1241" t="s">
        <v>1065</v>
      </c>
      <c r="H42" s="1239">
        <f>SUM(I42:J42)</f>
        <v>0</v>
      </c>
      <c r="I42" s="1238"/>
      <c r="J42" s="1228"/>
      <c r="K42" s="1237"/>
      <c r="W42" s="1158">
        <v>11</v>
      </c>
    </row>
    <row customHeight="1" ht="35.699999999999996">
      <c r="F43" s="1233" t="s">
        <v>1066</v>
      </c>
      <c r="G43" s="1241" t="s">
        <v>1067</v>
      </c>
      <c r="H43" s="1239">
        <f>SUM(I43:J43)</f>
        <v>0</v>
      </c>
      <c r="I43" s="1238"/>
      <c r="J43" s="1228"/>
      <c r="K43" s="1237"/>
      <c r="W43" s="1158">
        <v>34</v>
      </c>
    </row>
    <row customHeight="1" ht="11.549999999999999">
      <c r="F44" s="1233" t="s">
        <v>1026</v>
      </c>
      <c r="G44" s="1240" t="s">
        <v>1052</v>
      </c>
      <c r="H44" s="1239">
        <f>SUM(I44:J44)</f>
        <v>0</v>
      </c>
      <c r="I44" s="1239">
        <f>SUM(I45:I46)</f>
        <v>0</v>
      </c>
      <c r="J44" s="1228"/>
      <c r="K44" s="1237"/>
      <c r="W44" s="1158">
        <v>11</v>
      </c>
    </row>
    <row customHeight="1" ht="48.29999999999999">
      <c r="F45" s="1233" t="s">
        <v>1068</v>
      </c>
      <c r="G45" s="1241" t="s">
        <v>1053</v>
      </c>
      <c r="H45" s="1239">
        <f>SUM(I45:J45)</f>
        <v>0</v>
      </c>
      <c r="I45" s="1238"/>
      <c r="J45" s="1228"/>
      <c r="K45" s="1237"/>
      <c r="W45" s="1158">
        <v>46</v>
      </c>
    </row>
    <row customHeight="1" ht="11.549999999999999">
      <c r="F46" s="1233" t="s">
        <v>1069</v>
      </c>
      <c r="G46" s="1241" t="s">
        <v>1054</v>
      </c>
      <c r="H46" s="1239">
        <f>SUM(I46:J46)</f>
        <v>0</v>
      </c>
      <c r="I46" s="1238"/>
      <c r="J46" s="1228"/>
      <c r="K46" s="1237"/>
      <c r="W46" s="1158">
        <v>11</v>
      </c>
    </row>
    <row customHeight="1" ht="11.549999999999999">
      <c r="F47" s="1233" t="s">
        <v>1028</v>
      </c>
      <c r="G47" s="1240" t="s">
        <v>1070</v>
      </c>
      <c r="H47" s="1239">
        <f>SUM(I47:J47)</f>
        <v>0</v>
      </c>
      <c r="I47" s="1238"/>
      <c r="J47" s="1228"/>
      <c r="K47" s="1237"/>
      <c r="W47" s="1158">
        <v>11</v>
      </c>
    </row>
    <row customHeight="1" ht="24">
      <c r="F48" s="1233" t="s">
        <v>110</v>
      </c>
      <c r="G48" s="693" t="s">
        <v>1071</v>
      </c>
      <c r="H48" s="1239">
        <f>SUM(I48:J48)</f>
        <v>0</v>
      </c>
      <c r="I48" s="1239">
        <f>SUM(I49,I54,I57)</f>
        <v>0</v>
      </c>
      <c r="J48" s="1228"/>
      <c r="K48" s="1237"/>
      <c r="W48" s="1158">
        <v>23</v>
      </c>
    </row>
    <row customHeight="1" ht="11.549999999999999">
      <c r="F49" s="1233" t="s">
        <v>708</v>
      </c>
      <c r="G49" s="1240" t="s">
        <v>1023</v>
      </c>
      <c r="H49" s="1239">
        <f>SUM(I49:J49)</f>
        <v>0</v>
      </c>
      <c r="I49" s="1239">
        <f>SUM(I50:I53)</f>
        <v>0</v>
      </c>
      <c r="J49" s="1228"/>
      <c r="K49" s="1237"/>
      <c r="W49" s="1158">
        <v>11</v>
      </c>
    </row>
    <row customHeight="1" ht="24">
      <c r="F50" s="1233" t="s">
        <v>711</v>
      </c>
      <c r="G50" s="1241" t="s">
        <v>1061</v>
      </c>
      <c r="H50" s="1239">
        <f>SUM(I50:J50)</f>
        <v>0</v>
      </c>
      <c r="I50" s="1238"/>
      <c r="J50" s="1228"/>
      <c r="K50" s="1237"/>
      <c r="W50" s="1158">
        <v>23</v>
      </c>
    </row>
    <row customHeight="1" ht="11.549999999999999">
      <c r="F51" s="1233" t="s">
        <v>714</v>
      </c>
      <c r="G51" s="1241" t="s">
        <v>1063</v>
      </c>
      <c r="H51" s="1239">
        <f>SUM(I51:J51)</f>
        <v>0</v>
      </c>
      <c r="I51" s="1238"/>
      <c r="J51" s="1228"/>
      <c r="K51" s="1237"/>
      <c r="W51" s="1158">
        <v>11</v>
      </c>
    </row>
    <row customHeight="1" ht="11.549999999999999">
      <c r="F52" s="1233" t="s">
        <v>1072</v>
      </c>
      <c r="G52" s="1241" t="s">
        <v>1065</v>
      </c>
      <c r="H52" s="1239">
        <f>SUM(I52:J52)</f>
        <v>0</v>
      </c>
      <c r="I52" s="1238"/>
      <c r="J52" s="1228"/>
      <c r="K52" s="1237"/>
      <c r="W52" s="1158">
        <v>11</v>
      </c>
    </row>
    <row customHeight="1" ht="35.699999999999996">
      <c r="F53" s="1233" t="s">
        <v>1073</v>
      </c>
      <c r="G53" s="1241" t="s">
        <v>1067</v>
      </c>
      <c r="H53" s="1239">
        <f>SUM(I53:J53)</f>
        <v>0</v>
      </c>
      <c r="I53" s="1238"/>
      <c r="J53" s="1228"/>
      <c r="K53" s="1237"/>
      <c r="W53" s="1158">
        <v>34</v>
      </c>
    </row>
    <row customHeight="1" ht="11.549999999999999">
      <c r="F54" s="1233" t="s">
        <v>306</v>
      </c>
      <c r="G54" s="1240" t="s">
        <v>1052</v>
      </c>
      <c r="H54" s="1239">
        <f>SUM(I54:J54)</f>
        <v>0</v>
      </c>
      <c r="I54" s="1239">
        <f>SUM(I55:I56)</f>
        <v>0</v>
      </c>
      <c r="J54" s="1228"/>
      <c r="K54" s="1237"/>
      <c r="W54" s="1158">
        <v>11</v>
      </c>
    </row>
    <row customHeight="1" ht="48.29999999999999">
      <c r="F55" s="1233" t="s">
        <v>718</v>
      </c>
      <c r="G55" s="1241" t="s">
        <v>1053</v>
      </c>
      <c r="H55" s="1239">
        <f>SUM(I55:J55)</f>
        <v>0</v>
      </c>
      <c r="I55" s="1238"/>
      <c r="J55" s="1228"/>
      <c r="K55" s="1237"/>
      <c r="W55" s="1158">
        <v>46</v>
      </c>
    </row>
    <row customHeight="1" ht="11.549999999999999">
      <c r="F56" s="1233" t="s">
        <v>720</v>
      </c>
      <c r="G56" s="1241" t="s">
        <v>1054</v>
      </c>
      <c r="H56" s="1239">
        <f>SUM(I56:J56)</f>
        <v>0</v>
      </c>
      <c r="I56" s="1238"/>
      <c r="J56" s="1228"/>
      <c r="K56" s="1237"/>
      <c r="W56" s="1158">
        <v>11</v>
      </c>
    </row>
    <row customHeight="1" ht="11.549999999999999">
      <c r="F57" s="1233" t="s">
        <v>309</v>
      </c>
      <c r="G57" s="1240" t="s">
        <v>1070</v>
      </c>
      <c r="H57" s="1239">
        <f>SUM(I57:J57)</f>
        <v>0</v>
      </c>
      <c r="I57" s="1238"/>
      <c r="J57" s="1228"/>
      <c r="K57" s="1237"/>
      <c r="W57" s="1158">
        <v>11</v>
      </c>
    </row>
    <row customHeight="1" ht="11.549999999999999">
      <c r="F58" s="1233"/>
      <c r="G58" s="1242" t="s">
        <v>1056</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EB6BB-C187-C6DD-4AEC-E32F200DE49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"Биробиджанская ТЭЦ"</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1105</v>
      </c>
      <c r="P14" s="2391"/>
      <c r="Q14" s="2339" t="s">
        <v>1106</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1111</v>
      </c>
      <c r="CC16" s="2436"/>
      <c r="CD16" s="2389" t="s">
        <v>557</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C3108-3409-3D3A-5EE8-F2A817BAA05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 СП "Биробиджанская ТЭЦ"</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30" t="s">
        <v>300</v>
      </c>
      <c r="S9" s="508">
        <v>15</v>
      </c>
    </row>
    <row s="1638" customFormat="1" customHeight="1" ht="15.75">
      <c r="A10" s="762"/>
      <c r="C10" s="179"/>
      <c r="D10" s="714"/>
      <c r="E10" s="2370" t="s">
        <v>563</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564</v>
      </c>
      <c r="F11" s="2371"/>
      <c r="G11" s="819" t="str">
        <f>IF(G8="","",INDEX(DIFFERENTIATION_UNMERGE_SYSTEM,MATCH(G8,DIFFERENTIATION_ID_DIFF,0)))</f>
        <v/>
      </c>
      <c r="H11" s="819" t="str">
        <f>IF(H8="","",INDEX(DIFFERENTIATION_UNMERGE_SYSTEM,MATCH(H8,DIFFERENTIATION_ID_DIFF,0)))</f>
        <v>Биробиджанская ТЭЦ</v>
      </c>
      <c r="I11" s="2130"/>
      <c r="R11" s="678"/>
      <c r="S11" s="761">
        <v>15</v>
      </c>
    </row>
    <row s="1638" customFormat="1" customHeight="1" ht="15.75">
      <c r="A12" s="762"/>
      <c r="C12" s="179"/>
      <c r="D12" s="2372" t="s">
        <v>299</v>
      </c>
      <c r="E12" s="2373"/>
      <c r="F12" s="2373"/>
      <c r="G12" s="890"/>
      <c r="H12" s="890"/>
      <c r="I12" s="2130"/>
      <c r="R12" s="678"/>
      <c r="S12" s="761">
        <v>15</v>
      </c>
    </row>
    <row customHeight="1" ht="35.699999999999996">
      <c r="C13" s="179"/>
      <c r="D13" s="764" t="s">
        <v>88</v>
      </c>
      <c r="E13" s="763" t="s">
        <v>301</v>
      </c>
      <c r="F13" s="763" t="s">
        <v>565</v>
      </c>
      <c r="G13" s="811" t="s">
        <v>302</v>
      </c>
      <c r="H13" s="757" t="s">
        <v>302</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1117</v>
      </c>
      <c r="G15" s="688"/>
      <c r="H15" s="688">
        <v>2</v>
      </c>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1117</v>
      </c>
      <c r="G16" s="688"/>
      <c r="H16" s="688">
        <v>0</v>
      </c>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1117</v>
      </c>
      <c r="G17" s="688"/>
      <c r="H17" s="688">
        <v>0</v>
      </c>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38.28</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1118</v>
      </c>
      <c r="E20" s="691"/>
      <c r="F20" s="512"/>
      <c r="G20" s="512"/>
      <c r="H20" s="512"/>
      <c r="I20" s="1766"/>
      <c r="S20" s="508">
        <v>0</v>
      </c>
    </row>
    <row customHeight="1" ht="29.25">
      <c r="C21" s="454"/>
      <c r="D21" s="542" t="s">
        <v>312</v>
      </c>
      <c r="E21" s="673" t="s">
        <v>1119</v>
      </c>
      <c r="F21" s="1764" t="str">
        <f>IF(TEMPLATE_SPHERE="HEAT","Гкал/час","тыс. куб. м/сутки")</f>
        <v>Гкал/час</v>
      </c>
      <c r="G21" s="683"/>
      <c r="H21" s="683">
        <v>38.28</v>
      </c>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29575-832D-4218-8394-E0A5366371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 СП "Биробиджанская ТЭЦ"</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299</v>
      </c>
      <c r="E9" s="2212"/>
      <c r="F9" s="2212"/>
      <c r="G9" s="2392" t="s">
        <v>300</v>
      </c>
      <c r="Q9" s="86">
        <v>14</v>
      </c>
    </row>
    <row customHeight="1" ht="24">
      <c r="C10" s="99"/>
      <c r="D10" s="108" t="s">
        <v>88</v>
      </c>
      <c r="E10" s="111" t="s">
        <v>301</v>
      </c>
      <c r="F10" s="111" t="s">
        <v>389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305</v>
      </c>
      <c r="G12" s="154"/>
      <c r="Q12" s="86">
        <v>62</v>
      </c>
    </row>
    <row customHeight="1" ht="24">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305</v>
      </c>
      <c r="G16" s="340"/>
      <c r="Q16" s="86">
        <v>14</v>
      </c>
    </row>
    <row customHeight="1" ht="14.699999999999998">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1028</v>
      </c>
      <c r="E19" s="886" t="s">
        <v>1123</v>
      </c>
      <c r="F19" s="388"/>
      <c r="G19" s="340" t="s">
        <v>1124</v>
      </c>
      <c r="I19" s="503"/>
      <c r="J19" s="503"/>
      <c r="Q19" s="761">
        <v>0</v>
      </c>
    </row>
    <row s="1638" customFormat="1" customHeight="1" ht="14.699999999999998">
      <c r="A20" s="346"/>
      <c r="B20" s="149"/>
      <c r="C20" s="310"/>
      <c r="D20" s="888">
        <v>2</v>
      </c>
      <c r="E20" s="333" t="s">
        <v>1125</v>
      </c>
      <c r="F20" s="201" t="s">
        <v>305</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6" t="s">
        <v>110</v>
      </c>
      <c r="E23" s="200" t="s">
        <v>1126</v>
      </c>
      <c r="F23" s="1673" t="s">
        <v>305</v>
      </c>
      <c r="G23" s="348"/>
      <c r="I23" s="1627"/>
      <c r="J23" s="1627"/>
      <c r="Q23" s="1634">
        <v>0</v>
      </c>
    </row>
    <row s="1638" customFormat="1" customHeight="1" ht="14.25" hidden="1">
      <c r="A24" s="346"/>
      <c r="B24" s="1163"/>
      <c r="C24" s="379"/>
      <c r="D24" s="1676" t="s">
        <v>708</v>
      </c>
      <c r="E24" s="1675" t="s">
        <v>1127</v>
      </c>
      <c r="F24" s="1673" t="s">
        <v>305</v>
      </c>
      <c r="G24" s="340"/>
      <c r="I24" s="1627"/>
      <c r="J24" s="1627"/>
      <c r="Q24" s="1634">
        <v>0</v>
      </c>
    </row>
    <row s="1638" customFormat="1" customHeight="1" ht="14.25" hidden="1">
      <c r="A25" s="346"/>
      <c r="B25" s="1163"/>
      <c r="C25" s="379"/>
      <c r="D25" s="1676" t="s">
        <v>711</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C52FD-319B-2317-3CBB-9E25DC25BE0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1130</v>
      </c>
      <c r="F4" s="1673"/>
      <c r="G4" s="260"/>
      <c r="H4" s="1673" t="s">
        <v>305</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1131</v>
      </c>
      <c r="F6" s="1673"/>
      <c r="G6" s="260"/>
      <c r="H6" s="1673" t="s">
        <v>305</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1132</v>
      </c>
      <c r="F8" s="1673"/>
      <c r="G8" s="260"/>
      <c r="H8" s="1673" t="s">
        <v>305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1133</v>
      </c>
      <c r="F10" s="1673"/>
      <c r="G10" s="1677"/>
      <c r="H10" s="1673" t="s">
        <v>305</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"Биробиджанская ТЭЦ"</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299</v>
      </c>
      <c r="E18" s="2212"/>
      <c r="F18" s="2212"/>
      <c r="G18" s="2212"/>
      <c r="H18" s="2212"/>
      <c r="I18" s="2392" t="s">
        <v>300</v>
      </c>
      <c r="M18" s="86">
        <v>21</v>
      </c>
    </row>
    <row customHeight="1" ht="22.049999999999997">
      <c r="C19" s="99"/>
      <c r="D19" s="108" t="s">
        <v>88</v>
      </c>
      <c r="E19" s="111" t="s">
        <v>301</v>
      </c>
      <c r="F19" s="111"/>
      <c r="G19" s="111" t="s">
        <v>302</v>
      </c>
      <c r="H19" s="111" t="s">
        <v>389</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1024</v>
      </c>
      <c r="E22" s="197" t="s">
        <v>1136</v>
      </c>
      <c r="F22" s="201"/>
      <c r="G22" s="1740"/>
      <c r="H22" s="201" t="s">
        <v>305</v>
      </c>
      <c r="I22" s="154" t="s">
        <v>1137</v>
      </c>
      <c r="M22" s="86">
        <v>20</v>
      </c>
    </row>
    <row customHeight="1" ht="60">
      <c r="A23" s="1686"/>
      <c r="C23" s="99"/>
      <c r="D23" s="150" t="s">
        <v>1026</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305</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323</v>
      </c>
      <c r="E26" s="202"/>
      <c r="F26" s="201"/>
      <c r="G26" s="201" t="s">
        <v>305</v>
      </c>
      <c r="H26" s="216"/>
      <c r="I26" s="2172" t="s">
        <v>1140</v>
      </c>
      <c r="M26" s="86">
        <v>14</v>
      </c>
    </row>
    <row customHeight="1" ht="15.75">
      <c r="A27" s="1686" t="s">
        <v>109</v>
      </c>
      <c r="C27" s="99"/>
      <c r="D27" s="112"/>
      <c r="E27" s="206" t="s">
        <v>321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753</v>
      </c>
      <c r="E29" s="208" t="s">
        <v>1130</v>
      </c>
      <c r="F29" s="201"/>
      <c r="G29" s="260"/>
      <c r="H29" s="201" t="s">
        <v>305</v>
      </c>
      <c r="I29" s="2172" t="s">
        <v>1141</v>
      </c>
      <c r="M29" s="86">
        <v>20</v>
      </c>
    </row>
    <row customHeight="1" ht="15.75">
      <c r="A30" s="1686" t="s">
        <v>110</v>
      </c>
      <c r="C30" s="99"/>
      <c r="D30" s="112"/>
      <c r="E30" s="206" t="s">
        <v>321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1142</v>
      </c>
      <c r="E33" s="209" t="s">
        <v>1131</v>
      </c>
      <c r="F33" s="201"/>
      <c r="G33" s="260"/>
      <c r="H33" s="201" t="s">
        <v>305</v>
      </c>
      <c r="I33" s="2172" t="s">
        <v>1143</v>
      </c>
      <c r="M33" s="86">
        <v>14</v>
      </c>
    </row>
    <row customHeight="1" ht="15.75">
      <c r="A34" s="1686" t="s">
        <v>90</v>
      </c>
      <c r="C34" s="99"/>
      <c r="D34" s="112"/>
      <c r="E34" s="207" t="s">
        <v>321</v>
      </c>
      <c r="F34" s="203"/>
      <c r="G34" s="203"/>
      <c r="H34" s="204"/>
      <c r="I34" s="2174"/>
      <c r="M34" s="86">
        <v>15</v>
      </c>
    </row>
    <row customHeight="1" ht="25.2">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1144</v>
      </c>
      <c r="E36" s="209" t="s">
        <v>1132</v>
      </c>
      <c r="F36" s="201"/>
      <c r="G36" s="260"/>
      <c r="H36" s="201" t="s">
        <v>305</v>
      </c>
      <c r="I36" s="2146" t="s">
        <v>1145</v>
      </c>
      <c r="M36" s="86">
        <v>14</v>
      </c>
    </row>
    <row customHeight="1" ht="15.75">
      <c r="A37" s="1686" t="s">
        <v>91</v>
      </c>
      <c r="C37" s="99"/>
      <c r="D37" s="112"/>
      <c r="E37" s="207" t="s">
        <v>321</v>
      </c>
      <c r="F37" s="203"/>
      <c r="G37" s="203"/>
      <c r="H37" s="204"/>
      <c r="I37" s="2146"/>
      <c r="M37" s="86">
        <v>15</v>
      </c>
    </row>
    <row customHeight="1" ht="27.299999999999997">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883</v>
      </c>
      <c r="E39" s="209" t="s">
        <v>1133</v>
      </c>
      <c r="F39" s="201"/>
      <c r="G39" s="210"/>
      <c r="H39" s="201" t="s">
        <v>305</v>
      </c>
      <c r="I39" s="2172" t="s">
        <v>1146</v>
      </c>
      <c r="L39" s="158" t="s">
        <v>1134</v>
      </c>
      <c r="M39" s="86">
        <v>14</v>
      </c>
    </row>
    <row customHeight="1" ht="15.75">
      <c r="A40" s="1686" t="s">
        <v>111</v>
      </c>
      <c r="C40" s="99"/>
      <c r="D40" s="112"/>
      <c r="E40" s="207" t="s">
        <v>321</v>
      </c>
      <c r="F40" s="203"/>
      <c r="G40" s="203"/>
      <c r="H40" s="204"/>
      <c r="I40" s="2174"/>
      <c r="M40" s="86">
        <v>15</v>
      </c>
    </row>
    <row s="1826" customFormat="1" customHeight="1" ht="3">
      <c r="A41" s="1686"/>
      <c r="K41" s="199"/>
      <c r="L41" s="199"/>
      <c r="M41" s="143">
        <v>3</v>
      </c>
    </row>
    <row customHeight="1" ht="26.25">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A95E7-2F6C-C208-75F3-5DFC909892F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305</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305</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299</v>
      </c>
      <c r="F19" s="2212"/>
      <c r="G19" s="2212"/>
      <c r="H19" s="2212"/>
      <c r="I19" s="2212"/>
      <c r="J19" s="2212"/>
      <c r="K19" s="2212"/>
      <c r="L19" s="2212"/>
      <c r="M19" s="2392" t="s">
        <v>300</v>
      </c>
      <c r="AH19" s="377">
        <v>21</v>
      </c>
    </row>
    <row customHeight="1" ht="22.049999999999997">
      <c r="D20" s="379"/>
      <c r="E20" s="2280" t="s">
        <v>88</v>
      </c>
      <c r="F20" s="2227" t="s">
        <v>123</v>
      </c>
      <c r="G20" s="2227" t="s">
        <v>124</v>
      </c>
      <c r="H20" s="2389" t="s">
        <v>1150</v>
      </c>
      <c r="I20" s="2390"/>
      <c r="J20" s="2436"/>
      <c r="K20" s="2227" t="s">
        <v>302</v>
      </c>
      <c r="L20" s="2227" t="s">
        <v>389</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305</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305</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305</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305</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305</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305</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305</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305</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305</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305</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305</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305</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305</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305</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305</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305</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305</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305</v>
      </c>
      <c r="M75" s="2173"/>
      <c r="N75" s="337"/>
      <c r="O75" s="1627"/>
      <c r="P75" s="1627"/>
      <c r="AH75" s="1634">
        <v>0</v>
      </c>
    </row>
    <row s="1638" customFormat="1" customHeight="1" ht="18.75" hidden="1">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hidden="1">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269</v>
      </c>
      <c r="B78" s="1783" t="s">
        <v>270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305</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274</v>
      </c>
      <c r="B81" s="1783" t="s">
        <v>275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305</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1.05">
      <c r="A83" s="1783"/>
      <c r="B83" s="1783"/>
      <c r="C83" s="372" t="s">
        <v>1153</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305</v>
      </c>
      <c r="G85" s="201" t="s">
        <v>305</v>
      </c>
      <c r="H85" s="2221" t="s">
        <v>305</v>
      </c>
      <c r="I85" s="2223"/>
      <c r="J85" s="201" t="s">
        <v>305</v>
      </c>
      <c r="K85" s="201" t="s">
        <v>305</v>
      </c>
      <c r="L85" s="404"/>
      <c r="M85" s="348" t="s">
        <v>1154</v>
      </c>
      <c r="N85" s="337"/>
      <c r="AH85" s="377">
        <v>34</v>
      </c>
    </row>
    <row customHeight="1" ht="19.95">
      <c r="A86" s="1783"/>
      <c r="B86" s="1783"/>
      <c r="D86" s="379"/>
      <c r="E86" s="150" t="s">
        <v>90</v>
      </c>
      <c r="F86" s="2463" t="s">
        <v>1155</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1156</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305</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1156</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305</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1156</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305</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1156</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305</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1156</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305</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1156</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305</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1156</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305</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1156</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305</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1156</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305</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1156</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305</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1156</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305</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1156</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305</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1156</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305</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1156</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305</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1156</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305</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1156</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305</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1156</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305</v>
      </c>
      <c r="M138" s="344"/>
      <c r="N138" s="337"/>
      <c r="O138" s="1627"/>
      <c r="P138" s="1627"/>
      <c r="AH138" s="1634">
        <v>0</v>
      </c>
    </row>
    <row s="1638" customFormat="1" customHeight="1" ht="18.75" hidden="1">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hidden="1">
      <c r="A140" s="1783"/>
      <c r="B140" s="1783"/>
      <c r="C140" s="372" t="s">
        <v>1156</v>
      </c>
      <c r="D140" s="2465"/>
      <c r="E140" s="2207"/>
      <c r="F140" s="2386"/>
      <c r="G140" s="403"/>
      <c r="H140" s="1503"/>
      <c r="I140" s="654"/>
      <c r="J140" s="574"/>
      <c r="K140" s="1503"/>
      <c r="L140" s="217"/>
      <c r="M140" s="344"/>
      <c r="N140" s="337"/>
      <c r="O140" s="1627"/>
      <c r="P140" s="1627"/>
      <c r="AH140" s="1634">
        <v>0</v>
      </c>
    </row>
    <row s="1638" customFormat="1" customHeight="1" ht="18.75" hidden="1">
      <c r="A141" s="1783" t="s">
        <v>269</v>
      </c>
      <c r="B141" s="1783" t="s">
        <v>270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305</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1156</v>
      </c>
      <c r="D143" s="2465"/>
      <c r="E143" s="2207"/>
      <c r="F143" s="2386"/>
      <c r="G143" s="403"/>
      <c r="H143" s="1503"/>
      <c r="I143" s="654"/>
      <c r="J143" s="574"/>
      <c r="K143" s="1503"/>
      <c r="L143" s="217"/>
      <c r="M143" s="344"/>
      <c r="N143" s="337"/>
      <c r="O143" s="1627"/>
      <c r="P143" s="1627"/>
      <c r="AH143" s="1634">
        <v>0</v>
      </c>
    </row>
    <row s="1638" customFormat="1" customHeight="1" ht="18.75" hidden="1">
      <c r="A144" s="1783" t="s">
        <v>274</v>
      </c>
      <c r="B144" s="1783" t="s">
        <v>275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305</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1.05">
      <c r="A146" s="1783"/>
      <c r="B146" s="1783"/>
      <c r="C146" s="372" t="s">
        <v>1156</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1156</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305</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1156</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305</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1156</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305</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1156</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305</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1156</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305</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1156</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305</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1156</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305</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1156</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305</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1156</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305</v>
      </c>
      <c r="M175" s="344"/>
      <c r="N175" s="337"/>
      <c r="O175" s="1627"/>
      <c r="P175" s="1627"/>
      <c r="AH175" s="1634">
        <v>0</v>
      </c>
    </row>
    <row s="1638" customFormat="1" customHeight="1" ht="18.75" hidden="1">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hidden="1">
      <c r="A177" s="1783"/>
      <c r="B177" s="1783"/>
      <c r="C177" s="372" t="s">
        <v>1156</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305</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1156</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305</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1156</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305</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1156</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305</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1156</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305</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1156</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305</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1156</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305</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1156</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305</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1156</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305</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1156</v>
      </c>
      <c r="D204" s="2465"/>
      <c r="E204" s="2207"/>
      <c r="F204" s="2386"/>
      <c r="G204" s="403"/>
      <c r="H204" s="1503"/>
      <c r="I204" s="654"/>
      <c r="J204" s="574"/>
      <c r="K204" s="1503"/>
      <c r="L204" s="217"/>
      <c r="M204" s="344"/>
      <c r="N204" s="337"/>
      <c r="O204" s="1627"/>
      <c r="P204" s="1627"/>
      <c r="AH204" s="1634">
        <v>0</v>
      </c>
    </row>
    <row s="1638" customFormat="1" customHeight="1" ht="18.75" hidden="1">
      <c r="A205" s="1783" t="s">
        <v>274</v>
      </c>
      <c r="B205" s="1783" t="s">
        <v>275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305</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1.05">
      <c r="A207" s="1783"/>
      <c r="B207" s="1783"/>
      <c r="C207" s="372" t="s">
        <v>1156</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1156</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305</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1156</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305</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1156</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305</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1156</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305</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1156</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305</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1156</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305</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1156</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305</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1156</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305</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1156</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305</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1156</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305</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1156</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305</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1156</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305</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1156</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305</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1156</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305</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1156</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305</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1156</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305</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1156</v>
      </c>
      <c r="D259" s="2465"/>
      <c r="E259" s="2207"/>
      <c r="F259" s="2386"/>
      <c r="G259" s="403"/>
      <c r="H259" s="1503"/>
      <c r="I259" s="654"/>
      <c r="J259" s="574"/>
      <c r="K259" s="1503"/>
      <c r="L259" s="217"/>
      <c r="M259" s="344"/>
      <c r="N259" s="337"/>
      <c r="O259" s="1627"/>
      <c r="P259" s="1627"/>
      <c r="AH259" s="1634">
        <v>0</v>
      </c>
    </row>
    <row s="1638" customFormat="1" customHeight="1" ht="18.75" hidden="1">
      <c r="A260" s="1783" t="s">
        <v>264</v>
      </c>
      <c r="B260" s="1783" t="s">
        <v>265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305</v>
      </c>
      <c r="M260" s="344"/>
      <c r="N260" s="337"/>
      <c r="O260" s="1627"/>
      <c r="P260" s="1627"/>
      <c r="AH260" s="1634">
        <v>0</v>
      </c>
    </row>
    <row s="1638" customFormat="1" customHeight="1" ht="18.75" hidden="1">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hidden="1">
      <c r="A262" s="1783"/>
      <c r="B262" s="1783"/>
      <c r="C262" s="372" t="s">
        <v>1156</v>
      </c>
      <c r="D262" s="2465"/>
      <c r="E262" s="2207"/>
      <c r="F262" s="2386"/>
      <c r="G262" s="403"/>
      <c r="H262" s="1503"/>
      <c r="I262" s="654"/>
      <c r="J262" s="574"/>
      <c r="K262" s="1503"/>
      <c r="L262" s="217"/>
      <c r="M262" s="344"/>
      <c r="N262" s="337"/>
      <c r="O262" s="1627"/>
      <c r="P262" s="1627"/>
      <c r="AH262" s="1634">
        <v>0</v>
      </c>
    </row>
    <row s="1638" customFormat="1" customHeight="1" ht="18.75" hidden="1">
      <c r="A263" s="1783" t="s">
        <v>269</v>
      </c>
      <c r="B263" s="1783" t="s">
        <v>270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305</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1156</v>
      </c>
      <c r="D265" s="2465"/>
      <c r="E265" s="2207"/>
      <c r="F265" s="2386"/>
      <c r="G265" s="403"/>
      <c r="H265" s="1503"/>
      <c r="I265" s="654"/>
      <c r="J265" s="574"/>
      <c r="K265" s="1503"/>
      <c r="L265" s="217"/>
      <c r="M265" s="344"/>
      <c r="N265" s="337"/>
      <c r="O265" s="1627"/>
      <c r="P265" s="1627"/>
      <c r="AH265" s="1634">
        <v>0</v>
      </c>
    </row>
    <row s="1638" customFormat="1" customHeight="1" ht="18.75" hidden="1">
      <c r="A266" s="1783" t="s">
        <v>274</v>
      </c>
      <c r="B266" s="1783" t="s">
        <v>275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305</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1.05">
      <c r="A268" s="1783"/>
      <c r="B268" s="1783"/>
      <c r="C268" s="372" t="s">
        <v>1156</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1156</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305</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1156</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305</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1156</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305</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1156</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305</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1156</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305</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1156</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305</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1156</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305</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1156</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305</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1156</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305</v>
      </c>
      <c r="M297" s="344"/>
      <c r="N297" s="337"/>
      <c r="O297" s="1627"/>
      <c r="P297" s="1627"/>
      <c r="AH297" s="1634">
        <v>0</v>
      </c>
    </row>
    <row s="1638" customFormat="1" customHeight="1" ht="18.75" hidden="1">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hidden="1">
      <c r="A299" s="1783"/>
      <c r="B299" s="1783"/>
      <c r="C299" s="372" t="s">
        <v>1156</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305</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1156</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305</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1156</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305</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1156</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305</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1156</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305</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1156</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305</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1156</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305</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1156</v>
      </c>
      <c r="D320" s="2465"/>
      <c r="E320" s="2207"/>
      <c r="F320" s="2386"/>
      <c r="G320" s="403"/>
      <c r="H320" s="1503"/>
      <c r="I320" s="654"/>
      <c r="J320" s="574"/>
      <c r="K320" s="1503"/>
      <c r="L320" s="217"/>
      <c r="M320" s="344"/>
      <c r="N320" s="337"/>
      <c r="O320" s="1627"/>
      <c r="P320" s="1627"/>
      <c r="AH320" s="1634">
        <v>0</v>
      </c>
    </row>
    <row s="1638" customFormat="1" customHeight="1" ht="18.75" hidden="1">
      <c r="A321" s="1783" t="s">
        <v>264</v>
      </c>
      <c r="B321" s="1783" t="s">
        <v>265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305</v>
      </c>
      <c r="M321" s="344"/>
      <c r="N321" s="337"/>
      <c r="O321" s="1627"/>
      <c r="P321" s="1627"/>
      <c r="AH321" s="1634">
        <v>0</v>
      </c>
    </row>
    <row s="1638" customFormat="1" customHeight="1" ht="18.75" hidden="1">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hidden="1">
      <c r="A323" s="1783"/>
      <c r="B323" s="1783"/>
      <c r="C323" s="372" t="s">
        <v>1156</v>
      </c>
      <c r="D323" s="2465"/>
      <c r="E323" s="2207"/>
      <c r="F323" s="2386"/>
      <c r="G323" s="403"/>
      <c r="H323" s="1503"/>
      <c r="I323" s="654"/>
      <c r="J323" s="574"/>
      <c r="K323" s="1503"/>
      <c r="L323" s="217"/>
      <c r="M323" s="344"/>
      <c r="N323" s="337"/>
      <c r="O323" s="1627"/>
      <c r="P323" s="1627"/>
      <c r="AH323" s="1634">
        <v>0</v>
      </c>
    </row>
    <row s="1638" customFormat="1" customHeight="1" ht="18.75" hidden="1">
      <c r="A324" s="1783" t="s">
        <v>269</v>
      </c>
      <c r="B324" s="1783" t="s">
        <v>270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305</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1156</v>
      </c>
      <c r="D326" s="2465"/>
      <c r="E326" s="2207"/>
      <c r="F326" s="2386"/>
      <c r="G326" s="403"/>
      <c r="H326" s="1503"/>
      <c r="I326" s="654"/>
      <c r="J326" s="574"/>
      <c r="K326" s="1503"/>
      <c r="L326" s="217"/>
      <c r="M326" s="344"/>
      <c r="N326" s="337"/>
      <c r="O326" s="1627"/>
      <c r="P326" s="1627"/>
      <c r="AH326" s="1634">
        <v>0</v>
      </c>
    </row>
    <row s="1638" customFormat="1" customHeight="1" ht="18.75" hidden="1">
      <c r="A327" s="1783" t="s">
        <v>274</v>
      </c>
      <c r="B327" s="1783" t="s">
        <v>275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305</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1.05">
      <c r="A329" s="1783"/>
      <c r="B329" s="1783"/>
      <c r="C329" s="372" t="s">
        <v>1156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A6751-9B64-5EF8-B301-C9AA116ED63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 СП "Биробиджанская ТЭЦ"</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299</v>
      </c>
      <c r="E8" s="2212"/>
      <c r="F8" s="2212"/>
      <c r="G8" s="2212"/>
      <c r="H8" s="2392" t="s">
        <v>300</v>
      </c>
      <c r="R8" s="377">
        <v>14</v>
      </c>
    </row>
    <row customHeight="1" ht="24">
      <c r="C9" s="379"/>
      <c r="D9" s="389" t="s">
        <v>88</v>
      </c>
      <c r="E9" s="111" t="s">
        <v>301</v>
      </c>
      <c r="F9" s="111" t="s">
        <v>302</v>
      </c>
      <c r="G9" s="111" t="s">
        <v>389</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1157</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F769-12A7-80D3-36BC-0E7DFDB0353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"Биробиджанская ТЭЦ"</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105</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108</v>
      </c>
      <c r="L10" s="2130" t="s">
        <v>88</v>
      </c>
      <c r="M10" s="2130"/>
      <c r="N10" s="113" t="s">
        <v>130</v>
      </c>
      <c r="O10" s="113" t="s">
        <v>108</v>
      </c>
      <c r="P10" s="2130" t="s">
        <v>88</v>
      </c>
      <c r="Q10" s="2130"/>
      <c r="R10" s="113" t="s">
        <v>130</v>
      </c>
      <c r="S10" s="286" t="s">
        <v>108</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109</v>
      </c>
      <c r="E11" s="1252" t="s">
        <v>110</v>
      </c>
      <c r="F11" s="1252"/>
      <c r="G11" s="1252" t="s">
        <v>90</v>
      </c>
      <c r="H11" s="2159" t="s">
        <v>111</v>
      </c>
      <c r="I11" s="2159"/>
      <c r="J11" s="1252" t="s">
        <v>92</v>
      </c>
      <c r="K11" s="1252" t="s">
        <v>93</v>
      </c>
      <c r="L11" s="2159" t="s">
        <v>99</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0F6D7-4722-AEBE-A18D-54FD9A905E3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1158</v>
      </c>
      <c r="E5" s="2240"/>
      <c r="F5" s="2240"/>
      <c r="G5" s="2240"/>
      <c r="H5" s="2240"/>
      <c r="I5" s="2240"/>
      <c r="J5" s="2240"/>
      <c r="V5" s="508">
        <v>63</v>
      </c>
    </row>
    <row customHeight="1" ht="15.75">
      <c r="C6" s="179"/>
      <c r="D6" s="2179" t="str">
        <f>IF(org=0,"Не определено",org)</f>
        <v>АО "ДГК" СП "Биробиджанская ТЭЦ"</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9"/>
      <c r="K9" s="2178" t="s">
        <v>300</v>
      </c>
      <c r="V9" s="508">
        <v>15</v>
      </c>
    </row>
    <row s="1638" customFormat="1" customHeight="1" ht="15.75">
      <c r="A10" s="762"/>
      <c r="C10" s="179"/>
      <c r="D10" s="714"/>
      <c r="E10" s="2370" t="s">
        <v>563</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564</v>
      </c>
      <c r="F11" s="2371"/>
      <c r="G11" s="2398" t="str">
        <f>IF(G8="","",INDEX(DIFFERENTIATION_UNMERGE_SYSTEM,MATCH(G8,DIFFERENTIATION_ID_DIFF,0)))</f>
        <v/>
      </c>
      <c r="H11" s="2399"/>
      <c r="I11" s="2398" t="str">
        <f>IF(I8="","",INDEX(DIFFERENTIATION_UNMERGE_SYSTEM,MATCH(I8,DIFFERENTIATION_ID_DIFF,0)))</f>
        <v>Биробиджанская ТЭЦ</v>
      </c>
      <c r="J11" s="2399"/>
      <c r="K11" s="2202"/>
      <c r="U11" s="678"/>
      <c r="V11" s="761">
        <v>15</v>
      </c>
    </row>
    <row s="1638" customFormat="1" customHeight="1" ht="15.75">
      <c r="A12" s="762"/>
      <c r="C12" s="179"/>
      <c r="D12" s="2372" t="s">
        <v>299</v>
      </c>
      <c r="E12" s="2373"/>
      <c r="F12" s="2373"/>
      <c r="G12" s="890"/>
      <c r="H12" s="890"/>
      <c r="I12" s="890"/>
      <c r="J12" s="890"/>
      <c r="K12" s="2202"/>
      <c r="U12" s="678"/>
      <c r="V12" s="761">
        <v>15</v>
      </c>
    </row>
    <row customHeight="1" ht="35.699999999999996">
      <c r="C13" s="179"/>
      <c r="D13" s="808" t="s">
        <v>88</v>
      </c>
      <c r="E13" s="810" t="s">
        <v>301</v>
      </c>
      <c r="F13" s="810" t="s">
        <v>565</v>
      </c>
      <c r="G13" s="811" t="s">
        <v>302</v>
      </c>
      <c r="H13" s="810" t="s">
        <v>389</v>
      </c>
      <c r="I13" s="811" t="s">
        <v>302</v>
      </c>
      <c r="J13" s="810" t="s">
        <v>389</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808</v>
      </c>
      <c r="F15" s="524" t="s">
        <v>809</v>
      </c>
      <c r="G15" s="681"/>
      <c r="H15" s="681"/>
      <c r="I15" s="681"/>
      <c r="J15" s="681"/>
      <c r="K15" s="292" t="s">
        <v>810</v>
      </c>
      <c r="V15" s="508">
        <v>0</v>
      </c>
    </row>
    <row customHeight="1" ht="22.5" hidden="1">
      <c r="A16" s="508"/>
      <c r="C16" s="529"/>
      <c r="D16" s="524">
        <v>2</v>
      </c>
      <c r="E16" s="282" t="s">
        <v>811</v>
      </c>
      <c r="F16" s="524" t="s">
        <v>812</v>
      </c>
      <c r="G16" s="681"/>
      <c r="H16" s="681"/>
      <c r="I16" s="681"/>
      <c r="J16" s="681"/>
      <c r="K16" s="292" t="s">
        <v>813</v>
      </c>
      <c r="V16" s="508">
        <v>0</v>
      </c>
    </row>
    <row customHeight="1" ht="123.75" hidden="1">
      <c r="A17" s="508"/>
      <c r="C17" s="529"/>
      <c r="D17" s="524">
        <v>3</v>
      </c>
      <c r="E17" s="282" t="s">
        <v>1159</v>
      </c>
      <c r="F17" s="524" t="s">
        <v>305</v>
      </c>
      <c r="G17" s="681"/>
      <c r="H17" s="681"/>
      <c r="I17" s="681"/>
      <c r="J17" s="681"/>
      <c r="K17" s="292" t="s">
        <v>1160</v>
      </c>
      <c r="V17" s="508">
        <v>0</v>
      </c>
    </row>
    <row customHeight="1" ht="48.29999999999999">
      <c r="A18" s="508"/>
      <c r="C18" s="529"/>
      <c r="D18" s="524">
        <v>3</v>
      </c>
      <c r="E18" s="282" t="s">
        <v>814</v>
      </c>
      <c r="F18" s="524" t="s">
        <v>305</v>
      </c>
      <c r="G18" s="812" t="s">
        <v>305</v>
      </c>
      <c r="H18" s="813" t="s">
        <v>305</v>
      </c>
      <c r="I18" s="524" t="s">
        <v>305</v>
      </c>
      <c r="J18" s="581" t="s">
        <v>305</v>
      </c>
      <c r="K18" s="292" t="s">
        <v>1161</v>
      </c>
      <c r="V18" s="508">
        <v>46</v>
      </c>
    </row>
    <row customHeight="1" ht="35.699999999999996">
      <c r="A19" s="508"/>
      <c r="C19" s="529"/>
      <c r="D19" s="542" t="s">
        <v>323</v>
      </c>
      <c r="E19" s="562" t="s">
        <v>816</v>
      </c>
      <c r="F19" s="524" t="s">
        <v>817</v>
      </c>
      <c r="G19" s="820"/>
      <c r="H19" s="109"/>
      <c r="I19" s="820"/>
      <c r="J19" s="821"/>
      <c r="K19" s="682"/>
      <c r="V19" s="508">
        <v>34</v>
      </c>
    </row>
    <row customHeight="1" ht="35.699999999999996">
      <c r="A20" s="508"/>
      <c r="C20" s="529"/>
      <c r="D20" s="1893" t="s">
        <v>331</v>
      </c>
      <c r="E20" s="562" t="s">
        <v>818</v>
      </c>
      <c r="F20" s="524" t="s">
        <v>819</v>
      </c>
      <c r="G20" s="820"/>
      <c r="H20" s="109"/>
      <c r="I20" s="820"/>
      <c r="J20" s="109"/>
      <c r="K20" s="682"/>
      <c r="V20" s="508">
        <v>34</v>
      </c>
    </row>
    <row customHeight="1" ht="48.29999999999999">
      <c r="A21" s="508"/>
      <c r="C21" s="529"/>
      <c r="D21" s="1893" t="s">
        <v>333</v>
      </c>
      <c r="E21" s="562" t="s">
        <v>820</v>
      </c>
      <c r="F21" s="524" t="s">
        <v>570</v>
      </c>
      <c r="G21" s="683"/>
      <c r="H21" s="109"/>
      <c r="I21" s="683"/>
      <c r="J21" s="109"/>
      <c r="K21" s="682"/>
      <c r="V21" s="508">
        <v>46</v>
      </c>
    </row>
    <row customHeight="1" ht="67.5" hidden="1">
      <c r="A22" s="508"/>
      <c r="C22" s="529"/>
      <c r="D22" s="524">
        <v>5</v>
      </c>
      <c r="E22" s="282" t="s">
        <v>1162</v>
      </c>
      <c r="F22" s="524" t="s">
        <v>557</v>
      </c>
      <c r="G22" s="684"/>
      <c r="H22" s="685"/>
      <c r="I22" s="684"/>
      <c r="J22" s="685"/>
      <c r="K22" s="292" t="s">
        <v>1163</v>
      </c>
      <c r="V22" s="508">
        <v>0</v>
      </c>
    </row>
    <row customHeight="1" ht="33.75" hidden="1">
      <c r="C23" s="454"/>
      <c r="D23" s="524">
        <v>6</v>
      </c>
      <c r="E23" s="282" t="s">
        <v>1164</v>
      </c>
      <c r="F23" s="524" t="s">
        <v>1165</v>
      </c>
      <c r="G23" s="684"/>
      <c r="H23" s="684"/>
      <c r="I23" s="684"/>
      <c r="J23" s="684"/>
      <c r="K23" s="292" t="s">
        <v>1166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4235A5-3991-A1BA-B287-3667393067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1167</v>
      </c>
      <c r="B1" s="1070" t="s">
        <v>1168</v>
      </c>
      <c r="C1" s="1070" t="s">
        <v>1169</v>
      </c>
      <c r="D1" s="1070" t="s">
        <v>1170</v>
      </c>
      <c r="E1" s="1070" t="s">
        <v>1171</v>
      </c>
      <c r="F1" s="1070" t="s">
        <v>1172</v>
      </c>
      <c r="G1" s="1070" t="s">
        <v>1173</v>
      </c>
      <c r="H1" s="1070" t="s">
        <v>1174</v>
      </c>
      <c r="I1" s="1070" t="s">
        <v>1175</v>
      </c>
      <c r="J1" s="1070" t="s">
        <v>1176</v>
      </c>
      <c r="K1" s="1070" t="s">
        <v>1177</v>
      </c>
      <c r="L1" s="1070" t="s">
        <v>1178</v>
      </c>
      <c r="M1" s="1070"/>
      <c r="N1" s="1070" t="s">
        <v>1179</v>
      </c>
      <c r="O1" s="1070" t="s">
        <v>1180</v>
      </c>
      <c r="P1" s="1070" t="s">
        <v>1181</v>
      </c>
      <c r="Q1" s="1070" t="s">
        <v>1182</v>
      </c>
      <c r="R1" s="1070" t="s">
        <v>1183</v>
      </c>
      <c r="S1" s="1070" t="s">
        <v>1184</v>
      </c>
      <c r="T1" s="1070" t="s">
        <v>1185</v>
      </c>
      <c r="U1" s="1070" t="s">
        <v>1186</v>
      </c>
      <c r="V1" s="1070"/>
      <c r="W1" s="800" t="s">
        <v>1187</v>
      </c>
      <c r="X1" s="1070" t="s">
        <v>1188</v>
      </c>
      <c r="Y1" s="1070" t="s">
        <v>1189</v>
      </c>
      <c r="Z1" s="1070"/>
      <c r="AA1" s="1070" t="s">
        <v>1190</v>
      </c>
      <c r="AB1" s="1070"/>
      <c r="AC1" s="1070" t="s">
        <v>1191</v>
      </c>
      <c r="AD1" s="1070"/>
      <c r="AF1" s="1070" t="s">
        <v>1192</v>
      </c>
      <c r="AH1" s="1070" t="s">
        <v>1193</v>
      </c>
      <c r="AI1" s="1070" t="s">
        <v>1194</v>
      </c>
      <c r="AK1" s="1070" t="s">
        <v>1195</v>
      </c>
      <c r="AM1" s="1070" t="s">
        <v>1196</v>
      </c>
      <c r="AP1" s="1070" t="s">
        <v>1197</v>
      </c>
      <c r="AQ1" s="1070" t="s">
        <v>1198</v>
      </c>
      <c r="AS1" s="1070" t="s">
        <v>1199</v>
      </c>
      <c r="AU1" s="1070" t="s">
        <v>1200</v>
      </c>
      <c r="AW1" s="1070" t="s">
        <v>1201</v>
      </c>
      <c r="AX1" s="1070" t="s">
        <v>1202</v>
      </c>
      <c r="AZ1" s="1155" t="s">
        <v>1203</v>
      </c>
      <c r="BB1" s="1070" t="s">
        <v>1204</v>
      </c>
      <c r="BC1" s="1070"/>
      <c r="BE1" s="1070" t="s">
        <v>1205</v>
      </c>
      <c r="BF1" s="1070" t="s">
        <v>1206</v>
      </c>
      <c r="BH1" s="1072" t="s">
        <v>807</v>
      </c>
      <c r="BI1" s="1073"/>
      <c r="BJ1" s="1074" t="s">
        <v>1207</v>
      </c>
      <c r="BK1" s="1073"/>
      <c r="BL1" s="1075" t="s">
        <v>906</v>
      </c>
      <c r="BM1" s="1073"/>
      <c r="BN1" s="1076" t="s">
        <v>1208</v>
      </c>
      <c r="BS1" s="1430"/>
    </row>
    <row customHeight="1" ht="11.25">
      <c r="A2" s="1077" t="s">
        <v>1209</v>
      </c>
      <c r="B2" s="1078">
        <v>2000</v>
      </c>
      <c r="C2" s="1078">
        <v>2022</v>
      </c>
      <c r="D2" s="1078" t="s">
        <v>66</v>
      </c>
      <c r="E2" s="1079" t="s">
        <v>1210</v>
      </c>
      <c r="F2" s="1079" t="s">
        <v>35</v>
      </c>
      <c r="G2" s="1079" t="s">
        <v>1211</v>
      </c>
      <c r="H2" s="1080" t="s">
        <v>55</v>
      </c>
      <c r="I2" s="1079" t="s">
        <v>109</v>
      </c>
      <c r="J2" s="1079" t="s">
        <v>1212</v>
      </c>
      <c r="K2" s="1081" t="s">
        <v>1213</v>
      </c>
      <c r="L2" s="1082"/>
      <c r="M2" s="1081">
        <v>1</v>
      </c>
      <c r="N2" s="1165" t="s">
        <v>1214</v>
      </c>
      <c r="O2" s="1080" t="s">
        <v>1215</v>
      </c>
      <c r="P2" s="1083" t="s">
        <v>38</v>
      </c>
      <c r="Q2" s="1084" t="s">
        <v>1216</v>
      </c>
      <c r="R2" s="146" t="s">
        <v>1217</v>
      </c>
      <c r="S2" s="146" t="s">
        <v>1218</v>
      </c>
      <c r="T2" s="1085" t="s">
        <v>1219</v>
      </c>
      <c r="U2" s="1082" t="s">
        <v>1220</v>
      </c>
      <c r="V2" s="1086">
        <v>1</v>
      </c>
      <c r="W2" s="1087"/>
      <c r="X2" s="1087" t="s">
        <v>1221</v>
      </c>
      <c r="Y2" s="1078" t="s">
        <v>1222</v>
      </c>
      <c r="Z2" s="1088"/>
      <c r="AA2" s="1078" t="s">
        <v>1223</v>
      </c>
      <c r="AB2" s="1089" t="s">
        <v>1223</v>
      </c>
      <c r="AC2" s="1078" t="s">
        <v>1224</v>
      </c>
      <c r="AD2" s="1089" t="s">
        <v>1224</v>
      </c>
      <c r="AF2" s="1080" t="s">
        <v>1220</v>
      </c>
      <c r="AH2" s="1079" t="s">
        <v>1225</v>
      </c>
      <c r="AI2" s="1079" t="s">
        <v>1225</v>
      </c>
      <c r="AK2" s="1079" t="s">
        <v>1226</v>
      </c>
      <c r="AM2" s="1079" t="s">
        <v>1227</v>
      </c>
      <c r="AP2" s="1090" t="s">
        <v>1221</v>
      </c>
      <c r="AQ2" s="1091" t="s">
        <v>1221</v>
      </c>
      <c r="AS2" s="1078" t="s">
        <v>1228</v>
      </c>
      <c r="AU2" s="1123" t="s">
        <v>1229</v>
      </c>
      <c r="AW2" s="1123" t="s">
        <v>1230</v>
      </c>
      <c r="AX2" s="1123" t="s">
        <v>1230</v>
      </c>
      <c r="AZ2" s="1123" t="s">
        <v>53</v>
      </c>
      <c r="BB2" s="1123" t="s">
        <v>1231</v>
      </c>
      <c r="BC2" s="1123" t="s">
        <v>1232</v>
      </c>
      <c r="BE2" s="1123">
        <v>2000</v>
      </c>
      <c r="BF2" s="1123" t="s">
        <v>1233</v>
      </c>
    </row>
    <row customHeight="1" ht="11.25">
      <c r="A3" s="1077" t="s">
        <v>1234</v>
      </c>
      <c r="B3" s="1078">
        <v>2001</v>
      </c>
      <c r="C3" s="1078">
        <v>2023</v>
      </c>
      <c r="D3" s="1078" t="s">
        <v>19</v>
      </c>
      <c r="E3" s="1079" t="s">
        <v>1235</v>
      </c>
      <c r="F3" s="1079" t="s">
        <v>1236</v>
      </c>
      <c r="G3" s="1079" t="s">
        <v>1237</v>
      </c>
      <c r="H3" s="1080" t="s">
        <v>1238</v>
      </c>
      <c r="I3" s="1079" t="s">
        <v>110</v>
      </c>
      <c r="J3" s="1079" t="s">
        <v>555</v>
      </c>
      <c r="K3" s="1081" t="s">
        <v>1239</v>
      </c>
      <c r="L3" s="1082">
        <f>_xlfn.IFERROR(MATCH(K3,OFFER_METHOD,0),0)</f>
        <v>0</v>
      </c>
      <c r="M3" s="1081">
        <v>2</v>
      </c>
      <c r="N3" s="1165" t="s">
        <v>1240</v>
      </c>
      <c r="O3" s="1080" t="s">
        <v>1241</v>
      </c>
      <c r="P3" s="1083" t="s">
        <v>1242</v>
      </c>
      <c r="Q3" s="1084" t="s">
        <v>1243</v>
      </c>
      <c r="R3" s="146" t="s">
        <v>1244</v>
      </c>
      <c r="S3" s="146" t="s">
        <v>1245</v>
      </c>
      <c r="T3" s="1085" t="s">
        <v>1246</v>
      </c>
      <c r="U3" s="1082" t="s">
        <v>1247</v>
      </c>
      <c r="V3" s="1086">
        <v>2</v>
      </c>
      <c r="W3" s="1087"/>
      <c r="X3" s="1087" t="s">
        <v>1248</v>
      </c>
      <c r="Y3" s="1078" t="s">
        <v>1222</v>
      </c>
      <c r="Z3" s="1088"/>
      <c r="AA3" s="1078" t="s">
        <v>1249</v>
      </c>
      <c r="AB3" s="1089" t="s">
        <v>1249</v>
      </c>
      <c r="AC3" s="1078" t="s">
        <v>1250</v>
      </c>
      <c r="AD3" s="1089" t="s">
        <v>1250</v>
      </c>
      <c r="AF3" s="1080" t="s">
        <v>1247</v>
      </c>
      <c r="AH3" s="1079" t="s">
        <v>1251</v>
      </c>
      <c r="AI3" s="1079" t="s">
        <v>1252</v>
      </c>
      <c r="AK3" s="1079" t="s">
        <v>1253</v>
      </c>
      <c r="AM3" s="1079" t="s">
        <v>1254</v>
      </c>
      <c r="AP3" s="1090" t="s">
        <v>1255</v>
      </c>
      <c r="AQ3" s="1091" t="s">
        <v>1255</v>
      </c>
      <c r="AS3" s="1078" t="s">
        <v>1256</v>
      </c>
      <c r="AU3" s="1123" t="s">
        <v>1257</v>
      </c>
      <c r="AW3" s="1123" t="s">
        <v>1258</v>
      </c>
      <c r="AX3" s="1123" t="s">
        <v>1258</v>
      </c>
      <c r="AZ3" s="1123" t="s">
        <v>1259</v>
      </c>
      <c r="BB3" s="1123" t="s">
        <v>1260</v>
      </c>
      <c r="BC3" s="1123" t="s">
        <v>1232</v>
      </c>
      <c r="BE3" s="1123">
        <v>2001</v>
      </c>
      <c r="BF3" s="1123" t="s">
        <v>1261</v>
      </c>
      <c r="BH3" s="1070" t="s">
        <v>1262</v>
      </c>
      <c r="BJ3" s="1070" t="s">
        <v>1263</v>
      </c>
      <c r="BL3" s="1070" t="s">
        <v>1264</v>
      </c>
      <c r="BN3" s="1070" t="s">
        <v>1265</v>
      </c>
      <c r="BR3" s="1070" t="s">
        <v>1266</v>
      </c>
      <c r="BS3" s="1431"/>
      <c r="BT3" s="1073"/>
      <c r="BU3" s="1070" t="s">
        <v>1267</v>
      </c>
      <c r="BV3" s="1073"/>
      <c r="BW3" s="1693"/>
      <c r="BX3" s="1695" t="s">
        <v>1268</v>
      </c>
      <c r="CA3" s="1070" t="s">
        <v>1269</v>
      </c>
    </row>
    <row customHeight="1" ht="11.25">
      <c r="A4" s="1077" t="s">
        <v>1270</v>
      </c>
      <c r="B4" s="1078">
        <v>2002</v>
      </c>
      <c r="C4" s="1078">
        <v>2024</v>
      </c>
      <c r="E4" s="1079" t="s">
        <v>1271</v>
      </c>
      <c r="F4" s="1079" t="s">
        <v>1272</v>
      </c>
      <c r="H4" s="1080" t="s">
        <v>1273</v>
      </c>
      <c r="I4" s="1079" t="s">
        <v>90</v>
      </c>
      <c r="J4" s="1079" t="s">
        <v>1274</v>
      </c>
      <c r="K4" s="1081" t="s">
        <v>1275</v>
      </c>
      <c r="L4" s="1082">
        <f>_xlfn.IFERROR(MATCH(K4,OFFER_METHOD,0),0)</f>
        <v>0</v>
      </c>
      <c r="M4" s="1081">
        <v>3</v>
      </c>
      <c r="N4" s="1165" t="s">
        <v>1276</v>
      </c>
      <c r="O4" s="1079" t="s">
        <v>1277</v>
      </c>
      <c r="Q4" s="1084" t="s">
        <v>1278</v>
      </c>
      <c r="R4" s="146" t="s">
        <v>1279</v>
      </c>
      <c r="S4" s="146" t="s">
        <v>1280</v>
      </c>
      <c r="T4" s="1085" t="s">
        <v>1281</v>
      </c>
      <c r="U4" s="1082" t="s">
        <v>1282</v>
      </c>
      <c r="V4" s="1086">
        <v>3</v>
      </c>
      <c r="W4" s="1087"/>
      <c r="X4" s="1087" t="s">
        <v>1283</v>
      </c>
      <c r="Y4" s="1078" t="s">
        <v>1222</v>
      </c>
      <c r="Z4" s="1094"/>
      <c r="AC4" s="1078" t="s">
        <v>1284</v>
      </c>
      <c r="AD4" s="1089" t="s">
        <v>1284</v>
      </c>
      <c r="AF4" s="1080" t="s">
        <v>1282</v>
      </c>
      <c r="AH4" s="1080" t="s">
        <v>1285</v>
      </c>
      <c r="AK4" s="1079" t="s">
        <v>1286</v>
      </c>
      <c r="AM4" s="1079" t="s">
        <v>1287</v>
      </c>
      <c r="AP4" s="1090" t="s">
        <v>1248</v>
      </c>
      <c r="AQ4" s="1091" t="s">
        <v>1248</v>
      </c>
      <c r="AS4" s="1078" t="s">
        <v>1288</v>
      </c>
      <c r="AU4" s="1123" t="s">
        <v>1289</v>
      </c>
      <c r="AW4" s="1123" t="s">
        <v>1290</v>
      </c>
      <c r="AX4" s="1123" t="s">
        <v>1290</v>
      </c>
      <c r="AZ4" s="1123" t="s">
        <v>1291</v>
      </c>
      <c r="BB4" s="1123" t="s">
        <v>1292</v>
      </c>
      <c r="BC4" s="1123" t="s">
        <v>1293</v>
      </c>
      <c r="BE4" s="1123">
        <v>2002</v>
      </c>
      <c r="BF4" s="1123" t="s">
        <v>1294</v>
      </c>
      <c r="BH4" s="1071" t="s">
        <v>1295</v>
      </c>
      <c r="BJ4" s="1071" t="s">
        <v>1295</v>
      </c>
      <c r="BL4" s="1071" t="s">
        <v>1295</v>
      </c>
      <c r="BN4" s="1071" t="s">
        <v>1295</v>
      </c>
      <c r="BQ4" s="1435" t="s">
        <v>1296</v>
      </c>
      <c r="BR4" s="1162" t="s">
        <v>1297</v>
      </c>
      <c r="BS4" s="277"/>
      <c r="BT4" s="1435" t="s">
        <v>1298</v>
      </c>
      <c r="BU4" s="1162" t="s">
        <v>1299</v>
      </c>
      <c r="BV4" s="1073"/>
      <c r="BW4" s="1700" t="s">
        <v>1300</v>
      </c>
      <c r="BX4" s="1694" t="s">
        <v>1301</v>
      </c>
      <c r="BZ4" s="1435" t="s">
        <v>1302</v>
      </c>
      <c r="CA4" s="1162" t="s">
        <v>1303</v>
      </c>
    </row>
    <row customHeight="1" ht="11.25">
      <c r="A5" s="1077" t="s">
        <v>1304</v>
      </c>
      <c r="B5" s="1078">
        <v>2003</v>
      </c>
      <c r="C5" s="1078">
        <v>2025</v>
      </c>
      <c r="E5" s="1079" t="s">
        <v>1305</v>
      </c>
      <c r="F5" s="1079" t="s">
        <v>1306</v>
      </c>
      <c r="H5" s="1080" t="s">
        <v>1307</v>
      </c>
      <c r="I5" s="1079" t="s">
        <v>91</v>
      </c>
      <c r="K5" s="1081" t="s">
        <v>1308</v>
      </c>
      <c r="L5" s="1082">
        <f>_xlfn.IFERROR(MATCH(K5,OFFER_METHOD,0),0)</f>
        <v>0</v>
      </c>
      <c r="M5" s="1081">
        <v>4</v>
      </c>
      <c r="N5" s="1095" t="s">
        <v>1309</v>
      </c>
      <c r="O5" s="1079" t="s">
        <v>1310</v>
      </c>
      <c r="Q5" s="1084" t="s">
        <v>1311</v>
      </c>
      <c r="R5" s="146" t="s">
        <v>1312</v>
      </c>
      <c r="T5" s="1080" t="s">
        <v>1313</v>
      </c>
      <c r="U5" s="1082" t="s">
        <v>1314</v>
      </c>
      <c r="V5" s="1086">
        <v>4</v>
      </c>
      <c r="W5" s="1087"/>
      <c r="X5" s="1087" t="s">
        <v>167</v>
      </c>
      <c r="Y5" s="1078" t="s">
        <v>1315</v>
      </c>
      <c r="Z5" s="1094">
        <v>1</v>
      </c>
      <c r="AF5" s="1080" t="s">
        <v>1316</v>
      </c>
      <c r="AH5" s="1079" t="s">
        <v>1317</v>
      </c>
      <c r="AK5" s="1079" t="s">
        <v>1318</v>
      </c>
      <c r="AM5" s="1079" t="s">
        <v>1319</v>
      </c>
      <c r="AP5" s="1090" t="s">
        <v>167</v>
      </c>
      <c r="AQ5" s="1091" t="s">
        <v>167</v>
      </c>
      <c r="AU5" s="1123" t="s">
        <v>1320</v>
      </c>
      <c r="AW5" s="1123" t="s">
        <v>1321</v>
      </c>
      <c r="AX5" s="1123" t="s">
        <v>1321</v>
      </c>
      <c r="AZ5" s="1123" t="s">
        <v>1322</v>
      </c>
      <c r="BB5" s="1123" t="s">
        <v>1323</v>
      </c>
      <c r="BC5" s="1123" t="s">
        <v>1324</v>
      </c>
      <c r="BE5" s="1123">
        <v>2003</v>
      </c>
      <c r="BF5" s="1123" t="s">
        <v>1325</v>
      </c>
      <c r="BH5" s="1071" t="s">
        <v>1326</v>
      </c>
      <c r="BJ5" s="1071" t="s">
        <v>1326</v>
      </c>
      <c r="BL5" s="1071" t="s">
        <v>1326</v>
      </c>
      <c r="BN5" s="1071" t="s">
        <v>1327</v>
      </c>
      <c r="BQ5" s="1284">
        <v>4213775</v>
      </c>
      <c r="BR5" s="1071" t="s">
        <v>1221</v>
      </c>
      <c r="BS5" s="1432"/>
      <c r="BT5" s="1284">
        <v>64236871</v>
      </c>
      <c r="BU5" s="1071" t="s">
        <v>228</v>
      </c>
      <c r="BV5" s="1073"/>
      <c r="BW5" s="1698">
        <v>4213767</v>
      </c>
      <c r="BX5" s="1696" t="s">
        <v>1328</v>
      </c>
      <c r="BZ5" s="1284">
        <v>64237509</v>
      </c>
      <c r="CA5" s="1298" t="s">
        <v>1329</v>
      </c>
    </row>
    <row customHeight="1" ht="11.25">
      <c r="A6" s="1077" t="s">
        <v>1330</v>
      </c>
      <c r="B6" s="1078">
        <v>2004</v>
      </c>
      <c r="C6" s="1078">
        <v>2026</v>
      </c>
      <c r="E6" s="1079" t="s">
        <v>1331</v>
      </c>
      <c r="F6" s="1096"/>
      <c r="H6" s="1080" t="s">
        <v>1332</v>
      </c>
      <c r="I6" s="1079" t="s">
        <v>111</v>
      </c>
      <c r="J6" s="1070" t="s">
        <v>1333</v>
      </c>
      <c r="L6" s="1082">
        <f>SUM(kind_of_control_method_filter)</f>
        <v>0</v>
      </c>
      <c r="N6" s="1095" t="s">
        <v>1334</v>
      </c>
      <c r="O6" s="1079" t="s">
        <v>1335</v>
      </c>
      <c r="R6" s="146" t="s">
        <v>1216</v>
      </c>
      <c r="T6" s="1080" t="s">
        <v>1336</v>
      </c>
      <c r="U6" s="1082" t="s">
        <v>1316</v>
      </c>
      <c r="V6" s="1086">
        <v>5</v>
      </c>
      <c r="W6" s="1087"/>
      <c r="X6" s="1078" t="s">
        <v>173</v>
      </c>
      <c r="Y6" s="1078" t="s">
        <v>1337</v>
      </c>
      <c r="Z6" s="1094"/>
      <c r="AA6" s="1097"/>
      <c r="AH6" s="1079" t="s">
        <v>1338</v>
      </c>
      <c r="AK6" s="1079" t="s">
        <v>1339</v>
      </c>
      <c r="AM6" s="1079" t="s">
        <v>1340</v>
      </c>
      <c r="AP6" s="1090" t="s">
        <v>173</v>
      </c>
      <c r="AQ6" s="1091" t="s">
        <v>173</v>
      </c>
      <c r="AU6" s="1123" t="s">
        <v>1341</v>
      </c>
      <c r="AW6" s="1123" t="s">
        <v>1342</v>
      </c>
      <c r="AX6" s="1123" t="s">
        <v>1342</v>
      </c>
      <c r="BB6" s="1123" t="s">
        <v>1343</v>
      </c>
      <c r="BC6" s="1123" t="s">
        <v>1324</v>
      </c>
      <c r="BE6" s="1123">
        <v>2004</v>
      </c>
      <c r="BF6" s="1123" t="s">
        <v>1344</v>
      </c>
      <c r="BH6" s="1071" t="s">
        <v>1345</v>
      </c>
      <c r="BJ6" s="1071" t="s">
        <v>1346</v>
      </c>
      <c r="BL6" s="1071" t="s">
        <v>1346</v>
      </c>
      <c r="BN6" s="1071" t="s">
        <v>1347</v>
      </c>
      <c r="BQ6" s="1284">
        <v>4213784</v>
      </c>
      <c r="BR6" s="1298" t="s">
        <v>1255</v>
      </c>
      <c r="BS6" s="1433"/>
      <c r="BT6" s="1284">
        <v>64236872</v>
      </c>
      <c r="BU6" s="1071" t="s">
        <v>233</v>
      </c>
      <c r="BV6" s="1073"/>
      <c r="BW6" s="1698">
        <v>4213768</v>
      </c>
      <c r="BX6" s="1696" t="s">
        <v>253</v>
      </c>
      <c r="BZ6" s="1284">
        <v>64237510</v>
      </c>
      <c r="CA6" s="1071" t="s">
        <v>1348</v>
      </c>
    </row>
    <row customHeight="1" ht="11.25">
      <c r="A7" s="1077" t="s">
        <v>1349</v>
      </c>
      <c r="B7" s="1078">
        <v>2005</v>
      </c>
      <c r="E7" s="1079" t="s">
        <v>1350</v>
      </c>
      <c r="F7" s="1096"/>
      <c r="H7" s="1080" t="s">
        <v>1351</v>
      </c>
      <c r="I7" s="1079" t="s">
        <v>92</v>
      </c>
      <c r="J7" s="1079" t="s">
        <v>1352</v>
      </c>
      <c r="N7" s="1099" t="s">
        <v>1353</v>
      </c>
      <c r="O7" s="1079" t="s">
        <v>1354</v>
      </c>
      <c r="U7" s="1082" t="s">
        <v>19</v>
      </c>
      <c r="V7" s="373" t="s">
        <v>92</v>
      </c>
      <c r="W7" s="1087"/>
      <c r="X7" s="1078" t="s">
        <v>179</v>
      </c>
      <c r="Y7" s="1078" t="s">
        <v>1315</v>
      </c>
      <c r="Z7" s="1094"/>
      <c r="AA7" s="1097"/>
      <c r="AH7" s="1079" t="s">
        <v>1355</v>
      </c>
      <c r="AK7" s="1079" t="s">
        <v>1356</v>
      </c>
      <c r="AM7" s="1079" t="s">
        <v>1357</v>
      </c>
      <c r="AP7" s="1090" t="s">
        <v>179</v>
      </c>
      <c r="AQ7" s="1091" t="s">
        <v>179</v>
      </c>
      <c r="AU7" s="1123" t="s">
        <v>1358</v>
      </c>
      <c r="AW7" s="1123" t="s">
        <v>1359</v>
      </c>
      <c r="AX7" s="1123" t="s">
        <v>1359</v>
      </c>
      <c r="AZ7" s="1070" t="s">
        <v>1360</v>
      </c>
      <c r="BB7" s="1123" t="s">
        <v>1361</v>
      </c>
      <c r="BC7" s="1123" t="s">
        <v>1324</v>
      </c>
      <c r="BE7" s="1123">
        <v>2005</v>
      </c>
      <c r="BF7" s="1123" t="s">
        <v>1362</v>
      </c>
      <c r="BH7" s="1071" t="s">
        <v>1363</v>
      </c>
      <c r="BJ7" s="1071" t="s">
        <v>1345</v>
      </c>
      <c r="BL7" s="1071" t="s">
        <v>1345</v>
      </c>
      <c r="BN7" s="1071" t="s">
        <v>1364</v>
      </c>
      <c r="BQ7" s="1284">
        <v>4213781</v>
      </c>
      <c r="BR7" s="1071" t="s">
        <v>1248</v>
      </c>
      <c r="BS7" s="1432"/>
      <c r="BT7" s="1284">
        <v>64236873</v>
      </c>
      <c r="BU7" s="1071" t="s">
        <v>238</v>
      </c>
      <c r="BV7" s="1073"/>
      <c r="BW7" s="1698">
        <v>4213769</v>
      </c>
      <c r="BX7" s="1696" t="s">
        <v>1365</v>
      </c>
      <c r="BZ7" s="1284">
        <v>64237511</v>
      </c>
      <c r="CA7" s="1071" t="s">
        <v>268</v>
      </c>
    </row>
    <row customHeight="1" ht="11.25">
      <c r="A8" s="1077" t="s">
        <v>1366</v>
      </c>
      <c r="B8" s="1078">
        <v>2006</v>
      </c>
      <c r="E8" s="1079" t="s">
        <v>1367</v>
      </c>
      <c r="F8" s="1096"/>
      <c r="H8" s="1080" t="s">
        <v>1368</v>
      </c>
      <c r="I8" s="1079" t="s">
        <v>93</v>
      </c>
      <c r="J8" s="1079" t="s">
        <v>1369</v>
      </c>
      <c r="N8" s="1166" t="s">
        <v>1370</v>
      </c>
      <c r="O8" s="1079" t="s">
        <v>1371</v>
      </c>
      <c r="V8" s="373" t="s">
        <v>93</v>
      </c>
      <c r="W8" s="1087"/>
      <c r="X8" s="1078" t="s">
        <v>185</v>
      </c>
      <c r="Y8" s="1078" t="s">
        <v>1315</v>
      </c>
      <c r="Z8" s="1094"/>
      <c r="AA8" s="1097"/>
      <c r="AK8" s="1079" t="s">
        <v>1372</v>
      </c>
      <c r="AP8" s="1090" t="s">
        <v>185</v>
      </c>
      <c r="AQ8" s="1091" t="s">
        <v>185</v>
      </c>
      <c r="AU8" s="1123" t="s">
        <v>1373</v>
      </c>
      <c r="AW8" s="1123" t="s">
        <v>1374</v>
      </c>
      <c r="AX8" s="1123" t="s">
        <v>1374</v>
      </c>
      <c r="AZ8" s="1123" t="s">
        <v>1375</v>
      </c>
      <c r="BB8" s="1123" t="s">
        <v>1376</v>
      </c>
      <c r="BC8" s="1123" t="s">
        <v>1324</v>
      </c>
      <c r="BE8" s="1123">
        <v>2006</v>
      </c>
      <c r="BF8" s="1123" t="s">
        <v>1377</v>
      </c>
      <c r="BH8" s="1071" t="s">
        <v>1378</v>
      </c>
      <c r="BJ8" s="1071" t="s">
        <v>1379</v>
      </c>
      <c r="BL8" s="1071" t="s">
        <v>1379</v>
      </c>
      <c r="BN8" s="1071" t="s">
        <v>1380</v>
      </c>
      <c r="BQ8" s="1284">
        <v>4213776</v>
      </c>
      <c r="BR8" s="1071" t="s">
        <v>167</v>
      </c>
      <c r="BS8" s="1432"/>
      <c r="BT8" s="1284">
        <v>64236874</v>
      </c>
      <c r="BU8" s="1298" t="s">
        <v>1381</v>
      </c>
      <c r="BV8" s="1073"/>
      <c r="BW8" s="1698">
        <v>4213770</v>
      </c>
      <c r="BX8" s="1699" t="s">
        <v>1382</v>
      </c>
      <c r="BZ8" s="1284">
        <v>64237512</v>
      </c>
      <c r="CA8" s="1071" t="s">
        <v>263</v>
      </c>
    </row>
    <row customHeight="1" ht="11.25">
      <c r="A9" s="1077" t="s">
        <v>1383</v>
      </c>
      <c r="B9" s="1078">
        <v>2007</v>
      </c>
      <c r="E9" s="1079" t="s">
        <v>1384</v>
      </c>
      <c r="F9" s="1096"/>
      <c r="G9" s="1070" t="s">
        <v>1385</v>
      </c>
      <c r="H9" s="1070" t="s">
        <v>1386</v>
      </c>
      <c r="I9" s="1079" t="s">
        <v>99</v>
      </c>
      <c r="O9" s="1079" t="s">
        <v>1387</v>
      </c>
      <c r="V9" s="373" t="s">
        <v>99</v>
      </c>
      <c r="W9" s="1087"/>
      <c r="X9" s="1078" t="s">
        <v>191</v>
      </c>
      <c r="Y9" s="1078" t="s">
        <v>1222</v>
      </c>
      <c r="Z9" s="1094">
        <v>1</v>
      </c>
      <c r="AA9" s="1097"/>
      <c r="AK9" s="1079" t="s">
        <v>1388</v>
      </c>
      <c r="AP9" s="1090" t="s">
        <v>1389</v>
      </c>
      <c r="AQ9" s="1091" t="s">
        <v>1389</v>
      </c>
      <c r="AW9" s="1123" t="s">
        <v>1390</v>
      </c>
      <c r="AX9" s="1123" t="s">
        <v>1390</v>
      </c>
      <c r="AZ9" s="1123" t="s">
        <v>1391</v>
      </c>
      <c r="BB9" s="1123" t="s">
        <v>1392</v>
      </c>
      <c r="BC9" s="1123" t="s">
        <v>1324</v>
      </c>
      <c r="BE9" s="1123">
        <v>2007</v>
      </c>
      <c r="BF9" s="1123" t="s">
        <v>1393</v>
      </c>
      <c r="BH9" s="1071" t="s">
        <v>1394</v>
      </c>
      <c r="BJ9" s="1071" t="s">
        <v>1395</v>
      </c>
      <c r="BL9" s="1071" t="s">
        <v>1395</v>
      </c>
      <c r="BN9" s="1071" t="s">
        <v>1396</v>
      </c>
      <c r="BQ9" s="1284">
        <v>4213777</v>
      </c>
      <c r="BR9" s="1071" t="s">
        <v>173</v>
      </c>
      <c r="BS9" s="1432"/>
      <c r="BT9" s="1284">
        <v>64236875</v>
      </c>
      <c r="BU9" s="1071" t="s">
        <v>243</v>
      </c>
      <c r="BV9" s="1073"/>
      <c r="BW9" s="1693"/>
      <c r="BX9" s="1693"/>
    </row>
    <row customHeight="1" ht="11.25">
      <c r="A10" s="1077" t="s">
        <v>1397</v>
      </c>
      <c r="B10" s="1078">
        <v>2008</v>
      </c>
      <c r="E10" s="1079" t="s">
        <v>1398</v>
      </c>
      <c r="F10" s="1096"/>
      <c r="G10" s="1079" t="s">
        <v>1399</v>
      </c>
      <c r="H10" s="1079" t="s">
        <v>1400</v>
      </c>
      <c r="I10" s="1079" t="s">
        <v>149</v>
      </c>
      <c r="J10" s="1070" t="s">
        <v>1401</v>
      </c>
      <c r="K10" s="1070" t="s">
        <v>1402</v>
      </c>
      <c r="O10" s="1079" t="s">
        <v>1403</v>
      </c>
      <c r="V10" s="374" t="s">
        <v>149</v>
      </c>
      <c r="W10" s="1100"/>
      <c r="X10" s="1100" t="s">
        <v>1404</v>
      </c>
      <c r="Y10" s="1101" t="s">
        <v>1405</v>
      </c>
      <c r="Z10" s="1094"/>
      <c r="AP10" s="1090" t="s">
        <v>1404</v>
      </c>
      <c r="AQ10" s="1091" t="s">
        <v>1404</v>
      </c>
      <c r="AW10" s="1123" t="s">
        <v>1406</v>
      </c>
      <c r="AX10" s="1123" t="s">
        <v>1406</v>
      </c>
      <c r="AZ10" s="1123" t="s">
        <v>1407</v>
      </c>
      <c r="BB10" s="1123" t="s">
        <v>1408</v>
      </c>
      <c r="BC10" s="1123" t="s">
        <v>1324</v>
      </c>
      <c r="BE10" s="1123">
        <v>2008</v>
      </c>
      <c r="BF10" s="1123" t="s">
        <v>1409</v>
      </c>
      <c r="BH10" s="1071" t="s">
        <v>1410</v>
      </c>
      <c r="BJ10" s="1071" t="s">
        <v>1411</v>
      </c>
      <c r="BL10" s="1071" t="s">
        <v>1411</v>
      </c>
      <c r="BN10" s="1071" t="s">
        <v>1412</v>
      </c>
      <c r="BQ10" s="1284">
        <v>4213778</v>
      </c>
      <c r="BR10" s="1071" t="s">
        <v>179</v>
      </c>
      <c r="BS10" s="1432"/>
      <c r="BT10" s="1284">
        <v>64236876</v>
      </c>
      <c r="BU10" s="1071" t="s">
        <v>223</v>
      </c>
      <c r="BV10" s="1073"/>
      <c r="BW10" s="1693"/>
      <c r="BX10" s="1693"/>
    </row>
    <row customHeight="1" ht="11.25">
      <c r="A11" s="1077" t="s">
        <v>1413</v>
      </c>
      <c r="B11" s="1078">
        <v>2009</v>
      </c>
      <c r="E11" s="1079" t="s">
        <v>1414</v>
      </c>
      <c r="F11" s="1096"/>
      <c r="G11" s="1079" t="s">
        <v>1415</v>
      </c>
      <c r="H11" s="1079" t="s">
        <v>1416</v>
      </c>
      <c r="I11" s="1079" t="s">
        <v>150</v>
      </c>
      <c r="J11" s="1080" t="s">
        <v>1417</v>
      </c>
      <c r="K11" s="1102" t="s">
        <v>1418</v>
      </c>
      <c r="O11" s="1080" t="s">
        <v>1419</v>
      </c>
      <c r="V11" s="373" t="s">
        <v>150</v>
      </c>
      <c r="W11" s="278"/>
      <c r="X11" s="1087" t="s">
        <v>1389</v>
      </c>
      <c r="Y11" s="1078" t="s">
        <v>1420</v>
      </c>
      <c r="Z11" s="1094"/>
      <c r="AP11" s="1090" t="s">
        <v>191</v>
      </c>
      <c r="AQ11" s="1092" t="s">
        <v>191</v>
      </c>
      <c r="AW11" s="1123" t="s">
        <v>1421</v>
      </c>
      <c r="AX11" s="1123" t="s">
        <v>1421</v>
      </c>
      <c r="AZ11" s="1123" t="s">
        <v>1422</v>
      </c>
      <c r="BB11" s="1123" t="s">
        <v>1423</v>
      </c>
      <c r="BC11" s="1123" t="s">
        <v>1324</v>
      </c>
      <c r="BE11" s="1123">
        <v>2009</v>
      </c>
      <c r="BF11" s="1123" t="s">
        <v>1424</v>
      </c>
      <c r="BH11" s="1071" t="s">
        <v>1425</v>
      </c>
      <c r="BJ11" s="1071" t="s">
        <v>1394</v>
      </c>
      <c r="BL11" s="1071" t="s">
        <v>1394</v>
      </c>
      <c r="BN11" s="1071" t="s">
        <v>1426</v>
      </c>
      <c r="BQ11" s="1284">
        <v>4213780</v>
      </c>
      <c r="BR11" s="1071" t="s">
        <v>185</v>
      </c>
      <c r="BS11" s="1432"/>
      <c r="BW11" s="1693"/>
      <c r="BX11" s="1693"/>
    </row>
    <row customHeight="1" ht="11.25">
      <c r="A12" s="1077" t="s">
        <v>1427</v>
      </c>
      <c r="B12" s="1078">
        <v>2010</v>
      </c>
      <c r="E12" s="1079" t="s">
        <v>1428</v>
      </c>
      <c r="F12" s="1096"/>
      <c r="G12" s="1079" t="s">
        <v>1416</v>
      </c>
      <c r="I12" s="1079" t="s">
        <v>151</v>
      </c>
      <c r="J12" s="1080" t="s">
        <v>1429</v>
      </c>
      <c r="K12" s="1102" t="s">
        <v>1430</v>
      </c>
      <c r="O12" s="1080" t="s">
        <v>1216</v>
      </c>
      <c r="V12" s="373" t="s">
        <v>151</v>
      </c>
      <c r="W12" s="1092"/>
      <c r="X12" s="1087" t="s">
        <v>1431</v>
      </c>
      <c r="Y12" s="1078" t="s">
        <v>1222</v>
      </c>
      <c r="AP12" s="1090"/>
      <c r="AW12" s="1123" t="s">
        <v>150</v>
      </c>
      <c r="AX12" s="1123" t="s">
        <v>150</v>
      </c>
      <c r="AZ12" s="1123" t="s">
        <v>1432</v>
      </c>
      <c r="BB12" s="1123" t="s">
        <v>1433</v>
      </c>
      <c r="BC12" s="1123" t="s">
        <v>1324</v>
      </c>
      <c r="BE12" s="1123">
        <v>2010</v>
      </c>
      <c r="BF12" s="1123" t="s">
        <v>1434</v>
      </c>
      <c r="BH12" s="1071" t="s">
        <v>1435</v>
      </c>
      <c r="BJ12" s="1071" t="s">
        <v>1436</v>
      </c>
      <c r="BL12" s="1071" t="s">
        <v>1436</v>
      </c>
      <c r="BN12" s="1071" t="s">
        <v>1437</v>
      </c>
      <c r="BQ12" s="1284">
        <v>4213779</v>
      </c>
      <c r="BR12" s="1071" t="s">
        <v>1389</v>
      </c>
      <c r="BS12" s="1432"/>
      <c r="BT12" s="1073"/>
      <c r="BU12" s="1073"/>
      <c r="BV12" s="1073"/>
      <c r="BW12" s="1693"/>
      <c r="BX12" s="1693"/>
    </row>
    <row customHeight="1" ht="11.25">
      <c r="A13" s="1077" t="s">
        <v>1438</v>
      </c>
      <c r="B13" s="1078">
        <v>2011</v>
      </c>
      <c r="E13" s="1079" t="s">
        <v>1439</v>
      </c>
      <c r="F13" s="1096"/>
      <c r="I13" s="1079" t="s">
        <v>152</v>
      </c>
      <c r="K13" s="1102" t="s">
        <v>1388</v>
      </c>
      <c r="V13" s="373" t="s">
        <v>152</v>
      </c>
      <c r="W13" s="1092"/>
      <c r="X13" s="1092"/>
      <c r="Y13" s="1092"/>
      <c r="AW13" s="1123" t="s">
        <v>151</v>
      </c>
      <c r="AX13" s="1123" t="s">
        <v>151</v>
      </c>
      <c r="BB13" s="1123" t="s">
        <v>1440</v>
      </c>
      <c r="BC13" s="1123" t="s">
        <v>1441</v>
      </c>
      <c r="BE13" s="1123">
        <v>2011</v>
      </c>
      <c r="BF13" s="1123" t="s">
        <v>1442</v>
      </c>
      <c r="BH13" s="1071" t="s">
        <v>1443</v>
      </c>
      <c r="BJ13" s="1071" t="s">
        <v>1425</v>
      </c>
      <c r="BL13" s="1071" t="s">
        <v>1425</v>
      </c>
      <c r="BN13" s="1071" t="s">
        <v>1444</v>
      </c>
      <c r="BQ13" s="1284">
        <v>4213783</v>
      </c>
      <c r="BR13" s="1071" t="s">
        <v>1404</v>
      </c>
      <c r="BS13" s="1432"/>
      <c r="BT13" s="1073"/>
      <c r="BU13" s="1073"/>
      <c r="BV13" s="1073"/>
      <c r="BW13" s="1697"/>
      <c r="BX13" s="1693"/>
    </row>
    <row customHeight="1" ht="11.25">
      <c r="A14" s="1077" t="s">
        <v>1445</v>
      </c>
      <c r="B14" s="1078">
        <v>2012</v>
      </c>
      <c r="I14" s="1079" t="s">
        <v>153</v>
      </c>
      <c r="J14" s="1070" t="s">
        <v>1446</v>
      </c>
      <c r="N14" s="1070" t="s">
        <v>1447</v>
      </c>
      <c r="V14" s="1086">
        <v>13</v>
      </c>
      <c r="W14" s="1087"/>
      <c r="X14" s="1087" t="s">
        <v>1255</v>
      </c>
      <c r="Y14" s="1078" t="s">
        <v>1222</v>
      </c>
      <c r="AW14" s="1123" t="s">
        <v>152</v>
      </c>
      <c r="AX14" s="1123" t="s">
        <v>152</v>
      </c>
      <c r="AZ14" s="1070" t="s">
        <v>1448</v>
      </c>
      <c r="BB14" s="1123" t="s">
        <v>1449</v>
      </c>
      <c r="BC14" s="1123" t="s">
        <v>1441</v>
      </c>
      <c r="BE14" s="1123">
        <v>2012</v>
      </c>
      <c r="BH14" s="1071" t="s">
        <v>1364</v>
      </c>
      <c r="BJ14" s="1220" t="s">
        <v>1450</v>
      </c>
      <c r="BL14" s="1220" t="s">
        <v>1450</v>
      </c>
      <c r="BN14" s="1071" t="s">
        <v>1451</v>
      </c>
      <c r="BQ14" s="1284">
        <v>4213782</v>
      </c>
      <c r="BR14" s="1071" t="s">
        <v>191</v>
      </c>
      <c r="BS14" s="1432"/>
      <c r="BT14" s="1073"/>
      <c r="BU14" s="1073"/>
      <c r="BV14" s="1073"/>
      <c r="BW14" s="1697"/>
      <c r="BX14" s="1693"/>
    </row>
    <row customHeight="1" ht="19.5">
      <c r="A15" s="1077" t="s">
        <v>1452</v>
      </c>
      <c r="B15" s="1078">
        <v>2013</v>
      </c>
      <c r="E15" s="1701" t="s">
        <v>1453</v>
      </c>
      <c r="G15" s="1070" t="s">
        <v>1454</v>
      </c>
      <c r="H15" s="1070" t="s">
        <v>1455</v>
      </c>
      <c r="I15" s="1081" t="s">
        <v>154</v>
      </c>
      <c r="J15" s="1092" t="s">
        <v>582</v>
      </c>
      <c r="N15" s="1161" t="s">
        <v>1456</v>
      </c>
      <c r="X15" s="1090"/>
      <c r="AW15" s="1123" t="s">
        <v>153</v>
      </c>
      <c r="AX15" s="1123" t="s">
        <v>153</v>
      </c>
      <c r="AZ15" s="1123" t="s">
        <v>1375</v>
      </c>
      <c r="BB15" s="1123" t="s">
        <v>1457</v>
      </c>
      <c r="BC15" s="1123" t="s">
        <v>1441</v>
      </c>
      <c r="BE15" s="1123">
        <v>2013</v>
      </c>
      <c r="BH15" s="1071" t="s">
        <v>1380</v>
      </c>
      <c r="BJ15" s="1220" t="s">
        <v>1458</v>
      </c>
      <c r="BL15" s="1220" t="s">
        <v>1458</v>
      </c>
      <c r="BN15" s="1071" t="s">
        <v>1459</v>
      </c>
      <c r="BR15" s="1073"/>
      <c r="BS15" s="1434"/>
      <c r="BT15" s="1073"/>
      <c r="BU15" s="1073"/>
      <c r="BV15" s="1073"/>
      <c r="BW15" s="1697"/>
      <c r="BX15" s="1693"/>
    </row>
    <row customHeight="1" ht="21">
      <c r="A16" s="1873" t="s">
        <v>1460</v>
      </c>
      <c r="B16" s="1078">
        <v>2014</v>
      </c>
      <c r="E16" s="1702" t="s">
        <v>1461</v>
      </c>
      <c r="G16" s="1079" t="s">
        <v>1462</v>
      </c>
      <c r="H16" s="1079" t="s">
        <v>1463</v>
      </c>
      <c r="I16" s="1081" t="s">
        <v>1464</v>
      </c>
      <c r="J16" s="1092" t="s">
        <v>555</v>
      </c>
      <c r="N16" s="1161" t="s">
        <v>1465</v>
      </c>
      <c r="AW16" s="1123" t="s">
        <v>154</v>
      </c>
      <c r="AX16" s="1123" t="s">
        <v>154</v>
      </c>
      <c r="AZ16" s="1123" t="s">
        <v>1391</v>
      </c>
      <c r="BB16" s="1123" t="s">
        <v>1466</v>
      </c>
      <c r="BC16" s="1123" t="s">
        <v>1441</v>
      </c>
      <c r="BE16" s="1123">
        <v>2014</v>
      </c>
      <c r="BH16" s="1071" t="s">
        <v>1396</v>
      </c>
      <c r="BJ16" s="1220" t="s">
        <v>1467</v>
      </c>
      <c r="BL16" s="1220" t="s">
        <v>1467</v>
      </c>
      <c r="BN16" s="1071" t="s">
        <v>1468</v>
      </c>
      <c r="BR16" s="1073"/>
      <c r="BS16" s="1434"/>
      <c r="BT16" s="1073"/>
      <c r="BU16" s="1073"/>
      <c r="BV16" s="1073"/>
      <c r="BW16" s="1697"/>
      <c r="BX16" s="1693"/>
    </row>
    <row customHeight="1" ht="21">
      <c r="A17" s="1077" t="s">
        <v>16</v>
      </c>
      <c r="B17" s="1078">
        <v>2015</v>
      </c>
      <c r="G17" s="1079" t="s">
        <v>1416</v>
      </c>
      <c r="H17" s="1079" t="s">
        <v>1416</v>
      </c>
      <c r="I17" s="1079" t="s">
        <v>1469</v>
      </c>
      <c r="N17" s="1161" t="s">
        <v>1470</v>
      </c>
      <c r="X17" s="1090"/>
      <c r="AW17" s="1123" t="s">
        <v>1464</v>
      </c>
      <c r="AX17" s="1123" t="s">
        <v>1464</v>
      </c>
      <c r="AZ17" s="1123" t="s">
        <v>1471</v>
      </c>
      <c r="BB17" s="1123" t="s">
        <v>1472</v>
      </c>
      <c r="BC17" s="1123" t="s">
        <v>1324</v>
      </c>
      <c r="BE17" s="1123">
        <v>2015</v>
      </c>
      <c r="BH17" s="1071" t="s">
        <v>1412</v>
      </c>
      <c r="BJ17" s="1220" t="s">
        <v>1473</v>
      </c>
      <c r="BL17" s="1220" t="s">
        <v>1473</v>
      </c>
      <c r="BN17" s="1071" t="s">
        <v>1474</v>
      </c>
      <c r="BR17" s="1070" t="s">
        <v>1266</v>
      </c>
      <c r="BS17" s="1431"/>
      <c r="BU17" s="1070" t="s">
        <v>1475</v>
      </c>
      <c r="BV17" s="1073"/>
      <c r="BW17" s="1693"/>
      <c r="BX17" s="1695" t="s">
        <v>1476</v>
      </c>
      <c r="CA17" s="1070" t="s">
        <v>1477</v>
      </c>
      <c r="CD17" s="1070" t="s">
        <v>1478</v>
      </c>
    </row>
    <row customHeight="1" ht="21">
      <c r="A18" s="1077" t="s">
        <v>1479</v>
      </c>
      <c r="B18" s="1078">
        <v>2016</v>
      </c>
      <c r="E18" s="2008" t="s">
        <v>1480</v>
      </c>
      <c r="I18" s="1079" t="s">
        <v>1481</v>
      </c>
      <c r="N18" s="1161" t="s">
        <v>1482</v>
      </c>
      <c r="X18" s="1090"/>
      <c r="AW18" s="1123" t="s">
        <v>1469</v>
      </c>
      <c r="AX18" s="1123" t="s">
        <v>1469</v>
      </c>
      <c r="BB18" s="1123" t="s">
        <v>1483</v>
      </c>
      <c r="BC18" s="1123" t="s">
        <v>1324</v>
      </c>
      <c r="BE18" s="1123">
        <v>2016</v>
      </c>
      <c r="BH18" s="1071" t="s">
        <v>1426</v>
      </c>
      <c r="BJ18" s="1220" t="s">
        <v>1484</v>
      </c>
      <c r="BL18" s="1220" t="s">
        <v>1484</v>
      </c>
      <c r="BN18" s="1071" t="s">
        <v>1485</v>
      </c>
      <c r="BQ18" s="1435" t="s">
        <v>1296</v>
      </c>
      <c r="BR18" s="1162" t="s">
        <v>1297</v>
      </c>
      <c r="BS18" s="277"/>
      <c r="BT18" s="1435" t="s">
        <v>1486</v>
      </c>
      <c r="BU18" s="1162" t="s">
        <v>1487</v>
      </c>
      <c r="BV18" s="1073"/>
      <c r="BW18" s="1700" t="s">
        <v>1488</v>
      </c>
      <c r="BX18" s="1694" t="s">
        <v>1489</v>
      </c>
      <c r="BZ18" s="1435" t="s">
        <v>1490</v>
      </c>
      <c r="CA18" s="1162" t="s">
        <v>1491</v>
      </c>
      <c r="CC18" s="1435" t="s">
        <v>1492</v>
      </c>
      <c r="CD18" s="1162" t="s">
        <v>1493</v>
      </c>
    </row>
    <row customHeight="1" ht="21">
      <c r="A19" s="1873" t="s">
        <v>1494</v>
      </c>
      <c r="B19" s="1078">
        <v>2017</v>
      </c>
      <c r="E19" s="1077" t="s">
        <v>166</v>
      </c>
      <c r="I19" s="1079" t="s">
        <v>1495</v>
      </c>
      <c r="N19" s="1161" t="s">
        <v>1496</v>
      </c>
      <c r="X19" s="1090"/>
      <c r="AW19" s="1123" t="s">
        <v>1481</v>
      </c>
      <c r="AX19" s="1123" t="s">
        <v>1481</v>
      </c>
      <c r="AZ19" s="1070" t="s">
        <v>1497</v>
      </c>
      <c r="BB19" s="1123" t="s">
        <v>1498</v>
      </c>
      <c r="BC19" s="1123" t="s">
        <v>1324</v>
      </c>
      <c r="BE19" s="1123">
        <v>2017</v>
      </c>
      <c r="BH19" s="1071" t="s">
        <v>1499</v>
      </c>
      <c r="BJ19" s="1220" t="s">
        <v>1500</v>
      </c>
      <c r="BL19" s="1220" t="s">
        <v>1500</v>
      </c>
      <c r="BQ19" s="1284">
        <v>4190064</v>
      </c>
      <c r="BR19" s="1071" t="s">
        <v>1501</v>
      </c>
      <c r="BS19" s="1432"/>
      <c r="BT19" s="1284">
        <v>4189671</v>
      </c>
      <c r="BU19" s="1071" t="s">
        <v>1502</v>
      </c>
      <c r="BV19" s="1073"/>
      <c r="BW19" s="1698">
        <v>4189706</v>
      </c>
      <c r="BX19" s="1696" t="s">
        <v>1503</v>
      </c>
      <c r="BZ19" s="1284">
        <v>4189714</v>
      </c>
      <c r="CA19" s="1071" t="s">
        <v>1504</v>
      </c>
      <c r="CC19" s="1284">
        <v>4189708</v>
      </c>
      <c r="CD19" s="1071" t="s">
        <v>1505</v>
      </c>
    </row>
    <row customHeight="1" ht="21">
      <c r="A20" s="1077" t="s">
        <v>1506</v>
      </c>
      <c r="B20" s="1078">
        <v>2018</v>
      </c>
      <c r="E20" s="1077" t="s">
        <v>1255</v>
      </c>
      <c r="I20" s="1079" t="s">
        <v>1507</v>
      </c>
      <c r="N20" s="1161" t="s">
        <v>1508</v>
      </c>
      <c r="AW20" s="1123" t="s">
        <v>1495</v>
      </c>
      <c r="AX20" s="1123" t="s">
        <v>1495</v>
      </c>
      <c r="AZ20" s="1123" t="s">
        <v>1509</v>
      </c>
      <c r="BB20" s="1123" t="s">
        <v>1510</v>
      </c>
      <c r="BC20" s="1123" t="s">
        <v>1441</v>
      </c>
      <c r="BE20" s="1123">
        <v>2018</v>
      </c>
      <c r="BH20" s="1071" t="s">
        <v>1437</v>
      </c>
      <c r="BJ20" s="1071" t="s">
        <v>1364</v>
      </c>
      <c r="BL20" s="1071" t="s">
        <v>1364</v>
      </c>
      <c r="BQ20" s="1284">
        <v>4190065</v>
      </c>
      <c r="BR20" s="1071" t="s">
        <v>1511</v>
      </c>
      <c r="BS20" s="1432"/>
      <c r="BT20" s="1284">
        <v>4189672</v>
      </c>
      <c r="BU20" s="1071" t="s">
        <v>1512</v>
      </c>
      <c r="BV20" s="1073"/>
      <c r="BW20" s="1698">
        <v>4189705</v>
      </c>
      <c r="BX20" s="1696" t="s">
        <v>1513</v>
      </c>
      <c r="BZ20" s="1284">
        <v>4189713</v>
      </c>
      <c r="CA20" s="1071" t="s">
        <v>1513</v>
      </c>
      <c r="CC20" s="1284">
        <v>4189709</v>
      </c>
      <c r="CD20" s="1071" t="s">
        <v>1514</v>
      </c>
    </row>
    <row customHeight="1" ht="21">
      <c r="A21" s="1077" t="s">
        <v>1515</v>
      </c>
      <c r="B21" s="1078">
        <v>2019</v>
      </c>
      <c r="I21" s="1079" t="s">
        <v>1516</v>
      </c>
      <c r="N21" s="1161" t="s">
        <v>1517</v>
      </c>
      <c r="AW21" s="1123" t="s">
        <v>1507</v>
      </c>
      <c r="AX21" s="1123" t="s">
        <v>1507</v>
      </c>
      <c r="AZ21" s="1123" t="s">
        <v>1518</v>
      </c>
      <c r="BB21" s="1123" t="s">
        <v>1519</v>
      </c>
      <c r="BC21" s="1123" t="s">
        <v>1324</v>
      </c>
      <c r="BE21" s="1123">
        <v>2019</v>
      </c>
      <c r="BH21" s="1071" t="s">
        <v>1444</v>
      </c>
      <c r="BJ21" s="1071" t="s">
        <v>1380</v>
      </c>
      <c r="BL21" s="1071" t="s">
        <v>1380</v>
      </c>
      <c r="BQ21" s="1284">
        <v>4190066</v>
      </c>
      <c r="BR21" s="1071" t="s">
        <v>1520</v>
      </c>
      <c r="BS21" s="1432"/>
      <c r="BT21" s="1284">
        <v>4189673</v>
      </c>
      <c r="BU21" s="1071" t="s">
        <v>1521</v>
      </c>
      <c r="BV21" s="1073"/>
      <c r="BW21" s="1698">
        <v>4189707</v>
      </c>
      <c r="BX21" s="1696" t="s">
        <v>1522</v>
      </c>
      <c r="BZ21" s="1284">
        <v>4189712</v>
      </c>
      <c r="CA21" s="1071" t="s">
        <v>1523</v>
      </c>
      <c r="CC21" s="1284">
        <v>4189710</v>
      </c>
      <c r="CD21" s="1071" t="s">
        <v>1524</v>
      </c>
    </row>
    <row customHeight="1" ht="21">
      <c r="A22" s="1077" t="s">
        <v>1525</v>
      </c>
      <c r="B22" s="1078">
        <v>2020</v>
      </c>
      <c r="N22" s="1161" t="s">
        <v>1526</v>
      </c>
      <c r="AW22" s="1123" t="s">
        <v>1516</v>
      </c>
      <c r="AX22" s="1123" t="s">
        <v>1516</v>
      </c>
      <c r="AZ22" s="1123" t="s">
        <v>1527</v>
      </c>
      <c r="BB22" s="1123" t="s">
        <v>1528</v>
      </c>
      <c r="BC22" s="1123" t="s">
        <v>1324</v>
      </c>
      <c r="BE22" s="1123">
        <v>2020</v>
      </c>
      <c r="BH22" s="1071" t="s">
        <v>1451</v>
      </c>
      <c r="BJ22" s="1071" t="s">
        <v>1396</v>
      </c>
      <c r="BL22" s="1071" t="s">
        <v>1396</v>
      </c>
      <c r="BQ22" s="1284">
        <v>4190067</v>
      </c>
      <c r="BR22" s="1071" t="s">
        <v>1529</v>
      </c>
      <c r="BS22" s="1432"/>
      <c r="BT22" s="1284">
        <v>4189674</v>
      </c>
      <c r="BU22" s="1071" t="s">
        <v>1530</v>
      </c>
      <c r="BV22" s="1073"/>
      <c r="BW22" s="1073"/>
      <c r="CC22" s="1284">
        <v>4189711</v>
      </c>
      <c r="CD22" s="1071" t="s">
        <v>292</v>
      </c>
    </row>
    <row customHeight="1" ht="21">
      <c r="A23" s="1077" t="s">
        <v>1531</v>
      </c>
      <c r="B23" s="1078">
        <v>2021</v>
      </c>
      <c r="AW23" s="1123" t="s">
        <v>1532</v>
      </c>
      <c r="AX23" s="1123" t="s">
        <v>1532</v>
      </c>
      <c r="AZ23" s="1123" t="s">
        <v>1533</v>
      </c>
      <c r="BB23" s="1123" t="s">
        <v>1534</v>
      </c>
      <c r="BC23" s="1123" t="s">
        <v>1232</v>
      </c>
      <c r="BE23" s="1123">
        <v>2021</v>
      </c>
      <c r="BH23" s="1071" t="s">
        <v>1459</v>
      </c>
      <c r="BJ23" s="1071" t="s">
        <v>1412</v>
      </c>
      <c r="BL23" s="1071" t="s">
        <v>1412</v>
      </c>
      <c r="BQ23" s="1284">
        <v>4190068</v>
      </c>
      <c r="BR23" s="1071" t="s">
        <v>1535</v>
      </c>
      <c r="BS23" s="1432"/>
      <c r="BT23" s="1284">
        <v>4189675</v>
      </c>
      <c r="BU23" s="1071" t="s">
        <v>1536</v>
      </c>
      <c r="BV23" s="1073"/>
      <c r="BW23" s="1073"/>
      <c r="CC23" s="1284">
        <v>5110778</v>
      </c>
      <c r="CD23" s="1071" t="s">
        <v>1537</v>
      </c>
    </row>
    <row customHeight="1" ht="21">
      <c r="A24" s="1077" t="s">
        <v>1538</v>
      </c>
      <c r="B24" s="1078">
        <v>2022</v>
      </c>
      <c r="AW24" s="1123" t="s">
        <v>1539</v>
      </c>
      <c r="AX24" s="1123" t="s">
        <v>1539</v>
      </c>
      <c r="AZ24" s="1123" t="s">
        <v>1540</v>
      </c>
      <c r="BB24" s="1123" t="s">
        <v>1541</v>
      </c>
      <c r="BC24" s="1123" t="s">
        <v>1542</v>
      </c>
      <c r="BE24" s="1123">
        <v>2022</v>
      </c>
      <c r="BH24" s="1071" t="s">
        <v>1468</v>
      </c>
      <c r="BJ24" s="1071" t="s">
        <v>1426</v>
      </c>
      <c r="BL24" s="1071" t="s">
        <v>1426</v>
      </c>
      <c r="BQ24" s="1284">
        <v>4190069</v>
      </c>
      <c r="BR24" s="1071" t="s">
        <v>1543</v>
      </c>
      <c r="BS24" s="1432"/>
      <c r="BT24" s="1284">
        <v>4189676</v>
      </c>
      <c r="BU24" s="1071" t="s">
        <v>1544</v>
      </c>
      <c r="BV24" s="1073"/>
      <c r="BW24" s="1073"/>
      <c r="CC24" s="1284">
        <v>25575374</v>
      </c>
      <c r="CD24" s="1071" t="s">
        <v>1545</v>
      </c>
    </row>
    <row customHeight="1" ht="11.25">
      <c r="A25" s="1077" t="s">
        <v>1546</v>
      </c>
      <c r="B25" s="1078">
        <v>2023</v>
      </c>
      <c r="AW25" s="1123" t="s">
        <v>1547</v>
      </c>
      <c r="AX25" s="1123" t="s">
        <v>1547</v>
      </c>
      <c r="AZ25" s="1123" t="s">
        <v>1548</v>
      </c>
      <c r="BB25" s="1123" t="s">
        <v>1549</v>
      </c>
      <c r="BC25" s="1123" t="s">
        <v>1542</v>
      </c>
      <c r="BE25" s="1123">
        <v>2023</v>
      </c>
      <c r="BH25" s="1071" t="s">
        <v>1474</v>
      </c>
      <c r="BJ25" s="1071" t="s">
        <v>1499</v>
      </c>
      <c r="BL25" s="1071" t="s">
        <v>1499</v>
      </c>
      <c r="BQ25" s="1284">
        <v>4190070</v>
      </c>
      <c r="BR25" s="1071" t="s">
        <v>1550</v>
      </c>
      <c r="BS25" s="1432"/>
      <c r="BT25" s="1284">
        <v>4189677</v>
      </c>
      <c r="BU25" s="1071" t="s">
        <v>1551</v>
      </c>
      <c r="BV25" s="1073"/>
      <c r="BW25" s="1073"/>
    </row>
    <row customHeight="1" ht="11.25">
      <c r="A26" s="1077" t="s">
        <v>1552</v>
      </c>
      <c r="B26" s="1078">
        <v>2024</v>
      </c>
      <c r="J26" s="1734" t="s">
        <v>1553</v>
      </c>
      <c r="AX26" s="1123" t="s">
        <v>1554</v>
      </c>
      <c r="AZ26" s="1123" t="s">
        <v>1419</v>
      </c>
      <c r="BB26" s="1123" t="s">
        <v>1555</v>
      </c>
      <c r="BC26" s="1123" t="s">
        <v>1542</v>
      </c>
      <c r="BE26" s="1123">
        <v>2024</v>
      </c>
      <c r="BH26" s="1071" t="s">
        <v>1485</v>
      </c>
      <c r="BJ26" s="1071" t="s">
        <v>1437</v>
      </c>
      <c r="BL26" s="1071" t="s">
        <v>1437</v>
      </c>
      <c r="BQ26" s="1284">
        <v>4190071</v>
      </c>
      <c r="BR26" s="1071" t="s">
        <v>1556</v>
      </c>
      <c r="BS26" s="1432"/>
      <c r="BV26" s="1073"/>
      <c r="BW26" s="1073"/>
    </row>
    <row customHeight="1" ht="11.25">
      <c r="A27" s="1077" t="s">
        <v>1557</v>
      </c>
      <c r="B27" s="1078">
        <v>2025</v>
      </c>
      <c r="J27" s="179" t="s">
        <v>688</v>
      </c>
      <c r="AX27" s="1123" t="s">
        <v>1558</v>
      </c>
      <c r="BB27" s="1123" t="s">
        <v>1559</v>
      </c>
      <c r="BC27" s="1123" t="s">
        <v>1542</v>
      </c>
      <c r="BE27" s="1123">
        <v>2025</v>
      </c>
      <c r="BH27" s="1073" t="s">
        <v>22</v>
      </c>
      <c r="BJ27" s="1071" t="s">
        <v>1444</v>
      </c>
      <c r="BL27" s="1071" t="s">
        <v>1444</v>
      </c>
      <c r="BN27" s="1073" t="s">
        <v>22</v>
      </c>
      <c r="BQ27" s="1284">
        <v>4190072</v>
      </c>
      <c r="BR27" s="1071" t="s">
        <v>1560</v>
      </c>
      <c r="BS27" s="1432"/>
      <c r="BV27" s="1073"/>
      <c r="BW27" s="1073"/>
    </row>
    <row customHeight="1" ht="11.25">
      <c r="A28" s="1077" t="s">
        <v>1561</v>
      </c>
      <c r="D28" s="1104"/>
      <c r="E28" s="1105"/>
      <c r="F28" s="1105"/>
      <c r="H28" s="1106" t="s">
        <v>1562</v>
      </c>
      <c r="AX28" s="1123" t="s">
        <v>1563</v>
      </c>
      <c r="AZ28" s="1070" t="s">
        <v>1564</v>
      </c>
      <c r="BB28" s="1123" t="s">
        <v>1565</v>
      </c>
      <c r="BC28" s="1123" t="s">
        <v>1566</v>
      </c>
      <c r="BE28" s="1123">
        <v>2026</v>
      </c>
      <c r="BH28" s="1073" t="s">
        <v>22</v>
      </c>
      <c r="BJ28" s="1071" t="s">
        <v>1451</v>
      </c>
      <c r="BL28" s="1071" t="s">
        <v>1451</v>
      </c>
      <c r="BN28" s="1073" t="s">
        <v>22</v>
      </c>
      <c r="BQ28" s="1284">
        <v>4190073</v>
      </c>
      <c r="BR28" s="1071" t="s">
        <v>1567</v>
      </c>
      <c r="BS28" s="1432"/>
      <c r="BV28" s="1073"/>
      <c r="BW28" s="1073"/>
    </row>
    <row customHeight="1" ht="11.25">
      <c r="A29" s="1077" t="s">
        <v>1568</v>
      </c>
      <c r="D29" s="1107" t="s">
        <v>1569</v>
      </c>
      <c r="E29" s="1108" t="str">
        <f>IF(TEMPLATE_GROUP="","",INDEX(StartDateList,MATCH(TEMPLATE_GROUP,CodeTemplateList,0),1))</f>
        <v>01.01.2025</v>
      </c>
      <c r="F29" s="1108" t="str">
        <f>IF(TEMPLATE_GROUP="","",INDEX(EndDateList,MATCH(TEMPLATE_GROUP,CodeTemplateList,0),1))</f>
        <v>31.03.2025</v>
      </c>
      <c r="H29" s="1109" t="s">
        <v>1570</v>
      </c>
      <c r="AX29" s="1123" t="s">
        <v>1571</v>
      </c>
      <c r="AZ29" s="1123" t="s">
        <v>1217</v>
      </c>
      <c r="BB29" s="1123" t="s">
        <v>1419</v>
      </c>
      <c r="BC29" s="1094"/>
      <c r="BE29" s="1123">
        <v>2027</v>
      </c>
      <c r="BJ29" s="1071" t="s">
        <v>1459</v>
      </c>
      <c r="BL29" s="1071" t="s">
        <v>1459</v>
      </c>
    </row>
    <row customHeight="1" ht="11.25">
      <c r="A30" s="1077" t="s">
        <v>1572</v>
      </c>
      <c r="D30" s="1110"/>
      <c r="E30" s="1111"/>
      <c r="F30" s="1111"/>
      <c r="AX30" s="1123" t="s">
        <v>1573</v>
      </c>
      <c r="AZ30" s="1123" t="s">
        <v>1244</v>
      </c>
      <c r="BE30" s="1123">
        <v>2028</v>
      </c>
      <c r="BJ30" s="1071" t="s">
        <v>1574</v>
      </c>
      <c r="BL30" s="1071" t="s">
        <v>1574</v>
      </c>
    </row>
    <row customHeight="1" ht="12.75">
      <c r="A31" s="1077" t="s">
        <v>1575</v>
      </c>
      <c r="D31" s="1104"/>
      <c r="E31" s="1105"/>
      <c r="F31" s="1105"/>
      <c r="H31" s="1112"/>
      <c r="AX31" s="1123" t="s">
        <v>1576</v>
      </c>
      <c r="AZ31" s="1123" t="s">
        <v>1577</v>
      </c>
      <c r="BE31" s="1123">
        <v>2029</v>
      </c>
      <c r="BJ31" s="1071" t="s">
        <v>1578</v>
      </c>
      <c r="BL31" s="1071" t="s">
        <v>1578</v>
      </c>
    </row>
    <row customHeight="1" ht="11.25">
      <c r="A32" s="1077" t="s">
        <v>1579</v>
      </c>
      <c r="D32" s="1107" t="s">
        <v>1580</v>
      </c>
      <c r="E32" s="1108" t="str">
        <f>IF(TEMPLATE_GROUP="","",INDEX(StartDateList,MATCH(TEMPLATE_GROUP,CodeTemplateList,0),1))</f>
        <v>01.01.2025</v>
      </c>
      <c r="F32" s="1108" t="str">
        <f>IF(TEMPLATE_GROUP="","",INDEX(EndDateList,MATCH(TEMPLATE_GROUP,CodeTemplateList,0),1))</f>
        <v>31.03.2025</v>
      </c>
      <c r="H32" s="1113" t="s">
        <v>1581</v>
      </c>
      <c r="O32" s="1077" t="s">
        <v>1215</v>
      </c>
      <c r="AX32" s="1123" t="s">
        <v>1582</v>
      </c>
      <c r="AZ32" s="1123" t="s">
        <v>1312</v>
      </c>
      <c r="BE32" s="1123">
        <v>2030</v>
      </c>
      <c r="BJ32" s="1071" t="s">
        <v>1468</v>
      </c>
      <c r="BL32" s="1071" t="s">
        <v>1468</v>
      </c>
    </row>
    <row customHeight="1" ht="11.25">
      <c r="A33" s="1077" t="s">
        <v>1583</v>
      </c>
      <c r="O33" s="1077" t="s">
        <v>1241</v>
      </c>
      <c r="AX33" s="1123" t="s">
        <v>1584</v>
      </c>
      <c r="AZ33" s="1123" t="s">
        <v>1216</v>
      </c>
      <c r="BE33" s="1123">
        <v>2031</v>
      </c>
      <c r="BJ33" s="1071" t="s">
        <v>1474</v>
      </c>
      <c r="BL33" s="1071" t="s">
        <v>1474</v>
      </c>
    </row>
    <row customHeight="1" ht="11.25">
      <c r="A34" s="1077" t="s">
        <v>1585</v>
      </c>
      <c r="O34" s="1077" t="s">
        <v>1277</v>
      </c>
      <c r="AX34" s="1123" t="s">
        <v>1586</v>
      </c>
      <c r="BE34" s="1123">
        <v>2032</v>
      </c>
      <c r="BJ34" s="1071" t="s">
        <v>1485</v>
      </c>
      <c r="BL34" s="1071" t="s">
        <v>1485</v>
      </c>
    </row>
    <row customHeight="1" ht="11.25">
      <c r="A35" s="1077" t="s">
        <v>1587</v>
      </c>
      <c r="O35" s="1077" t="s">
        <v>1310</v>
      </c>
      <c r="AX35" s="1123" t="s">
        <v>1588</v>
      </c>
      <c r="AZ35" s="1070" t="s">
        <v>1589</v>
      </c>
      <c r="BE35" s="1123">
        <v>2033</v>
      </c>
      <c r="BL35" s="1071" t="s">
        <v>1590</v>
      </c>
    </row>
    <row customHeight="1" ht="11.25">
      <c r="A36" s="1873" t="s">
        <v>1591</v>
      </c>
      <c r="D36" s="1114" t="s">
        <v>1592</v>
      </c>
      <c r="E36" s="1115" t="s">
        <v>807</v>
      </c>
      <c r="F36" s="1116" t="str">
        <f>INDEX(E37:E41,MATCH(TEMPLATE_SPHERE,F37:F41,0))</f>
        <v>теплоснабжения</v>
      </c>
      <c r="G36" s="1116" t="str">
        <f>INDEX(G37:G41,MATCH(TEMPLATE_SPHERE,F37:F41,0))</f>
        <v>теплоснабжение</v>
      </c>
      <c r="O36" s="1077" t="s">
        <v>1335</v>
      </c>
      <c r="AX36" s="1123" t="s">
        <v>1593</v>
      </c>
      <c r="AZ36" s="1123" t="s">
        <v>1216</v>
      </c>
      <c r="BE36" s="1123">
        <v>2034</v>
      </c>
      <c r="BL36" s="1071" t="s">
        <v>1594</v>
      </c>
    </row>
    <row customHeight="1" ht="11.25">
      <c r="A37" s="1077" t="s">
        <v>1595</v>
      </c>
      <c r="E37" s="410" t="s">
        <v>1596</v>
      </c>
      <c r="F37" s="1117" t="s">
        <v>807</v>
      </c>
      <c r="G37" s="410" t="s">
        <v>1597</v>
      </c>
      <c r="O37" s="1077" t="s">
        <v>1354</v>
      </c>
      <c r="AX37" s="1123" t="s">
        <v>1598</v>
      </c>
      <c r="AZ37" s="1123" t="s">
        <v>1243</v>
      </c>
      <c r="BE37" s="1123">
        <v>2035</v>
      </c>
    </row>
    <row customHeight="1" ht="11.25">
      <c r="A38" s="1077" t="s">
        <v>1599</v>
      </c>
      <c r="E38" s="410" t="s">
        <v>1600</v>
      </c>
      <c r="F38" s="1118" t="s">
        <v>853</v>
      </c>
      <c r="G38" s="410" t="s">
        <v>1601</v>
      </c>
      <c r="O38" s="1077" t="s">
        <v>1371</v>
      </c>
      <c r="AX38" s="1123" t="s">
        <v>1602</v>
      </c>
      <c r="AZ38" s="1123" t="s">
        <v>1278</v>
      </c>
      <c r="BE38" s="1123">
        <v>2036</v>
      </c>
      <c r="BH38" s="1070" t="s">
        <v>1603</v>
      </c>
      <c r="BJ38" s="1070" t="s">
        <v>1604</v>
      </c>
      <c r="BL38" s="1070" t="s">
        <v>1605</v>
      </c>
      <c r="BN38" s="1070" t="s">
        <v>1606</v>
      </c>
    </row>
    <row customHeight="1" ht="11.25">
      <c r="A39" s="1077" t="s">
        <v>1607</v>
      </c>
      <c r="E39" s="410" t="s">
        <v>1608</v>
      </c>
      <c r="F39" s="1118" t="s">
        <v>906</v>
      </c>
      <c r="G39" s="410" t="s">
        <v>1609</v>
      </c>
      <c r="O39" s="1077" t="s">
        <v>1387</v>
      </c>
      <c r="AX39" s="1123" t="s">
        <v>1610</v>
      </c>
      <c r="AZ39" s="1123" t="s">
        <v>1311</v>
      </c>
      <c r="BE39" s="1123">
        <v>2037</v>
      </c>
      <c r="BH39" s="1071" t="s">
        <v>1611</v>
      </c>
      <c r="BJ39" s="1220" t="s">
        <v>1611</v>
      </c>
      <c r="BL39" s="1220" t="s">
        <v>1611</v>
      </c>
      <c r="BN39" s="1071" t="s">
        <v>1612</v>
      </c>
    </row>
    <row customHeight="1" ht="11.25">
      <c r="A40" s="1077" t="s">
        <v>1613</v>
      </c>
      <c r="E40" s="410" t="s">
        <v>1614</v>
      </c>
      <c r="F40" s="1118" t="s">
        <v>893</v>
      </c>
      <c r="G40" s="410" t="s">
        <v>1615</v>
      </c>
      <c r="O40" s="1077" t="s">
        <v>1403</v>
      </c>
      <c r="AX40" s="1123" t="s">
        <v>1616</v>
      </c>
      <c r="BE40" s="1123">
        <v>2038</v>
      </c>
      <c r="BH40" s="1071" t="s">
        <v>1617</v>
      </c>
      <c r="BJ40" s="1220" t="s">
        <v>1029</v>
      </c>
      <c r="BL40" s="1220" t="s">
        <v>1029</v>
      </c>
      <c r="BN40" s="1071" t="s">
        <v>1063</v>
      </c>
    </row>
    <row customHeight="1" ht="11.25">
      <c r="A41" s="1077" t="s">
        <v>1618</v>
      </c>
      <c r="E41" s="410" t="s">
        <v>1619</v>
      </c>
      <c r="F41" s="1118" t="s">
        <v>1620</v>
      </c>
      <c r="G41" s="410" t="s">
        <v>1619</v>
      </c>
      <c r="O41" s="1077" t="s">
        <v>1419</v>
      </c>
      <c r="AX41" s="1123" t="s">
        <v>1621</v>
      </c>
      <c r="AZ41" s="1070" t="s">
        <v>1622</v>
      </c>
      <c r="BE41" s="1123">
        <v>2039</v>
      </c>
      <c r="BH41" s="1071" t="s">
        <v>1623</v>
      </c>
      <c r="BJ41" s="1220" t="s">
        <v>1025</v>
      </c>
      <c r="BL41" s="1220" t="s">
        <v>1025</v>
      </c>
      <c r="BN41" s="1071" t="s">
        <v>1050</v>
      </c>
    </row>
    <row customHeight="1" ht="11.25">
      <c r="A42" s="1077" t="s">
        <v>1624</v>
      </c>
      <c r="AX42" s="1123" t="s">
        <v>1625</v>
      </c>
      <c r="AZ42" s="1123" t="s">
        <v>1215</v>
      </c>
      <c r="BE42" s="1123">
        <v>2040</v>
      </c>
      <c r="BH42" s="1071" t="s">
        <v>1047</v>
      </c>
      <c r="BJ42" s="1220" t="s">
        <v>1027</v>
      </c>
      <c r="BL42" s="1220" t="s">
        <v>1027</v>
      </c>
      <c r="BN42" s="1071" t="s">
        <v>1626</v>
      </c>
    </row>
    <row customHeight="1" ht="11.25">
      <c r="A43" s="1077" t="s">
        <v>1627</v>
      </c>
      <c r="AX43" s="1123" t="s">
        <v>1628</v>
      </c>
      <c r="AZ43" s="1123" t="s">
        <v>1241</v>
      </c>
      <c r="BE43" s="1123">
        <v>2041</v>
      </c>
      <c r="BH43" s="1071" t="s">
        <v>1629</v>
      </c>
      <c r="BJ43" s="1220" t="s">
        <v>1623</v>
      </c>
      <c r="BL43" s="1220" t="s">
        <v>1623</v>
      </c>
      <c r="BN43" s="1071" t="s">
        <v>1630</v>
      </c>
    </row>
    <row customHeight="1" ht="11.25">
      <c r="A44" s="1077" t="s">
        <v>1631</v>
      </c>
      <c r="G44" s="1097">
        <f>YEAR(TODAY())</f>
        <v>2025</v>
      </c>
      <c r="I44" s="802" t="s">
        <v>1632</v>
      </c>
      <c r="J44" s="1092" t="s">
        <v>1633</v>
      </c>
      <c r="K44" s="1092" t="s">
        <v>1634</v>
      </c>
      <c r="AX44" s="1123" t="s">
        <v>1635</v>
      </c>
      <c r="AZ44" s="1123" t="s">
        <v>1277</v>
      </c>
      <c r="BE44" s="1123">
        <v>2042</v>
      </c>
      <c r="BH44" s="1071" t="s">
        <v>1636</v>
      </c>
      <c r="BJ44" s="1220" t="s">
        <v>1047</v>
      </c>
      <c r="BL44" s="1220" t="s">
        <v>1047</v>
      </c>
      <c r="BN44" s="1071" t="s">
        <v>1637</v>
      </c>
    </row>
    <row customHeight="1" ht="11.25">
      <c r="A45" s="1077" t="s">
        <v>1638</v>
      </c>
      <c r="D45" s="1114" t="s">
        <v>1639</v>
      </c>
      <c r="E45" s="1115" t="s">
        <v>1640</v>
      </c>
      <c r="F45" s="800" t="s">
        <v>1641</v>
      </c>
      <c r="G45" s="799" t="s">
        <v>1642</v>
      </c>
      <c r="H45" s="802" t="s">
        <v>1643</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1644</v>
      </c>
      <c r="AZ45" s="1123" t="s">
        <v>1310</v>
      </c>
      <c r="BE45" s="1123">
        <v>2043</v>
      </c>
      <c r="BH45" s="1071" t="s">
        <v>1645</v>
      </c>
      <c r="BJ45" s="1220" t="s">
        <v>1041</v>
      </c>
      <c r="BL45" s="1220" t="s">
        <v>1041</v>
      </c>
      <c r="BN45" s="1071" t="s">
        <v>1646</v>
      </c>
    </row>
    <row customHeight="1" ht="11.25">
      <c r="A46" s="1077" t="s">
        <v>1647</v>
      </c>
      <c r="E46" s="410" t="s">
        <v>27</v>
      </c>
      <c r="F46" s="1117" t="s">
        <v>1648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1649</v>
      </c>
      <c r="AZ46" s="1123" t="s">
        <v>1335</v>
      </c>
      <c r="BE46" s="1123">
        <v>2044</v>
      </c>
      <c r="BH46" s="1071" t="s">
        <v>1050</v>
      </c>
      <c r="BJ46" s="1220" t="s">
        <v>1031</v>
      </c>
      <c r="BL46" s="1220" t="s">
        <v>1031</v>
      </c>
      <c r="BN46" s="1071" t="s">
        <v>1650</v>
      </c>
    </row>
    <row customHeight="1" ht="11.25">
      <c r="A47" s="1077" t="s">
        <v>1651</v>
      </c>
      <c r="E47" s="410" t="s">
        <v>33</v>
      </c>
      <c r="F47" s="1118" t="s">
        <v>1640</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31.03.2025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1652</v>
      </c>
      <c r="AZ47" s="1123" t="s">
        <v>1354</v>
      </c>
      <c r="BE47" s="1123">
        <v>2045</v>
      </c>
      <c r="BH47" s="1071" t="s">
        <v>1626</v>
      </c>
      <c r="BJ47" s="1220" t="s">
        <v>1033</v>
      </c>
      <c r="BL47" s="1220" t="s">
        <v>1033</v>
      </c>
      <c r="BN47" s="1071" t="s">
        <v>1653</v>
      </c>
    </row>
    <row customHeight="1" ht="11.25">
      <c r="A48" s="1077" t="s">
        <v>1654</v>
      </c>
      <c r="E48" s="410" t="s">
        <v>1655</v>
      </c>
      <c r="F48" s="1118" t="s">
        <v>1656</v>
      </c>
      <c r="G48" s="1119" t="str">
        <f>_xlfn.IFERROR(IF(f_year="","01.01."&amp;CURRENT_YEAR,"01.01."&amp;f_year),"01.01."&amp;CURRENT_YEAR)</f>
        <v>01.01.2025</v>
      </c>
      <c r="H48" s="1119" t="str">
        <f>_xlfn.IFERROR(IF(f_year="","31.12."&amp;CURRENT_YEAR,"31.12."&amp;f_year),"31.12."&amp;CURRENT_YEAR)</f>
        <v>31.12.2025</v>
      </c>
      <c r="I48" s="1745">
        <f>IF(f_year="",TRUE,FALSE)</f>
        <v>0</v>
      </c>
      <c r="J48" s="1748" t="s">
        <v>1657</v>
      </c>
      <c r="K48" s="1749"/>
      <c r="AX48" s="1123" t="s">
        <v>1658</v>
      </c>
      <c r="AZ48" s="1123" t="s">
        <v>1371</v>
      </c>
      <c r="BE48" s="1123">
        <v>2046</v>
      </c>
      <c r="BH48" s="1071" t="s">
        <v>1630</v>
      </c>
      <c r="BJ48" s="1220" t="s">
        <v>1035</v>
      </c>
      <c r="BL48" s="1220" t="s">
        <v>1035</v>
      </c>
      <c r="BN48" s="1071" t="s">
        <v>1659</v>
      </c>
    </row>
    <row customHeight="1" ht="11.25">
      <c r="A49" s="1077" t="s">
        <v>1660</v>
      </c>
      <c r="E49" s="410" t="s">
        <v>1661</v>
      </c>
      <c r="F49" s="1118" t="s">
        <v>1662</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1663</v>
      </c>
      <c r="AZ49" s="1123" t="s">
        <v>1387</v>
      </c>
      <c r="BE49" s="1123">
        <v>2047</v>
      </c>
      <c r="BH49" s="1071" t="s">
        <v>1051</v>
      </c>
      <c r="BJ49" s="1220" t="s">
        <v>1037</v>
      </c>
      <c r="BL49" s="1220" t="s">
        <v>1037</v>
      </c>
    </row>
    <row customHeight="1" ht="11.25">
      <c r="A50" s="1077" t="s">
        <v>1664</v>
      </c>
      <c r="E50" s="410" t="s">
        <v>1665</v>
      </c>
      <c r="F50" s="1118" t="s">
        <v>1021</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1666</v>
      </c>
      <c r="AZ50" s="1123" t="s">
        <v>1403</v>
      </c>
      <c r="BE50" s="1123">
        <v>2048</v>
      </c>
      <c r="BH50" s="1071" t="s">
        <v>1637</v>
      </c>
      <c r="BJ50" s="1220" t="s">
        <v>1039</v>
      </c>
      <c r="BL50" s="1220" t="s">
        <v>1039</v>
      </c>
    </row>
    <row customHeight="1" ht="11.25">
      <c r="A51" s="1077" t="s">
        <v>1667</v>
      </c>
      <c r="E51" s="410" t="s">
        <v>1668</v>
      </c>
      <c r="F51" s="1118" t="s">
        <v>1669</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1670</v>
      </c>
      <c r="AZ51" s="1123" t="s">
        <v>1419</v>
      </c>
      <c r="BE51" s="1123">
        <v>2049</v>
      </c>
      <c r="BH51" s="1071" t="s">
        <v>1646</v>
      </c>
      <c r="BJ51" s="1220" t="s">
        <v>1671</v>
      </c>
      <c r="BL51" s="1220" t="s">
        <v>1671</v>
      </c>
    </row>
    <row customHeight="1" ht="11.25">
      <c r="A52" s="1077" t="s">
        <v>1672</v>
      </c>
      <c r="E52" s="410" t="s">
        <v>1673</v>
      </c>
      <c r="F52" s="1118" t="s">
        <v>1674</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1675</v>
      </c>
      <c r="AZ52" s="1123" t="s">
        <v>1216</v>
      </c>
      <c r="BE52" s="1123">
        <v>2050</v>
      </c>
      <c r="BH52" s="1071" t="s">
        <v>1650</v>
      </c>
      <c r="BJ52" s="1220" t="s">
        <v>1050</v>
      </c>
      <c r="BL52" s="1220" t="s">
        <v>1050</v>
      </c>
    </row>
    <row customHeight="1" ht="11.25">
      <c r="A53" s="1077" t="s">
        <v>1676</v>
      </c>
      <c r="E53" s="410" t="s">
        <v>1677</v>
      </c>
      <c r="F53" s="1118" t="s">
        <v>1677</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1678</v>
      </c>
      <c r="K53" s="1749"/>
      <c r="AX53" s="1123" t="s">
        <v>1679</v>
      </c>
      <c r="BE53" s="1123">
        <v>2051</v>
      </c>
      <c r="BH53" s="1071" t="s">
        <v>1653</v>
      </c>
      <c r="BJ53" s="1220" t="s">
        <v>1626</v>
      </c>
      <c r="BL53" s="1220" t="s">
        <v>1626</v>
      </c>
    </row>
    <row customHeight="1" ht="11.25">
      <c r="A54" s="1077" t="s">
        <v>1680</v>
      </c>
      <c r="AX54" s="1123" t="s">
        <v>1681</v>
      </c>
      <c r="AZ54" s="1070" t="s">
        <v>1682</v>
      </c>
      <c r="BE54" s="1123">
        <v>2052</v>
      </c>
      <c r="BH54" s="1071" t="s">
        <v>1659</v>
      </c>
      <c r="BJ54" s="1220" t="s">
        <v>1630</v>
      </c>
      <c r="BL54" s="1220" t="s">
        <v>1630</v>
      </c>
    </row>
    <row customHeight="1" ht="11.25">
      <c r="A55" s="1077" t="s">
        <v>1683</v>
      </c>
      <c r="AX55" s="1123" t="s">
        <v>1684</v>
      </c>
      <c r="AZ55" s="1123" t="s">
        <v>1218</v>
      </c>
      <c r="BE55" s="1123">
        <v>2053</v>
      </c>
      <c r="BH55" s="1073" t="s">
        <v>22</v>
      </c>
      <c r="BJ55" s="1220" t="s">
        <v>1051</v>
      </c>
      <c r="BL55" s="1220" t="s">
        <v>1051</v>
      </c>
    </row>
    <row customHeight="1" ht="11.25">
      <c r="A56" s="1077" t="s">
        <v>1685</v>
      </c>
      <c r="D56" s="1121" t="s">
        <v>1686</v>
      </c>
      <c r="E56" s="1098" t="s">
        <v>111</v>
      </c>
      <c r="F56" s="1077" t="s">
        <v>1687</v>
      </c>
      <c r="AX56" s="1123" t="s">
        <v>1688</v>
      </c>
      <c r="AZ56" s="1123" t="s">
        <v>1245</v>
      </c>
      <c r="BE56" s="1123">
        <v>2054</v>
      </c>
      <c r="BH56" s="1073" t="s">
        <v>22</v>
      </c>
      <c r="BJ56" s="1220" t="s">
        <v>1637</v>
      </c>
      <c r="BL56" s="1220" t="s">
        <v>1637</v>
      </c>
    </row>
    <row customHeight="1" ht="11.25">
      <c r="A57" s="1077" t="s">
        <v>1689</v>
      </c>
      <c r="D57" s="1121" t="s">
        <v>1690</v>
      </c>
      <c r="E57" s="1098" t="s">
        <v>111</v>
      </c>
      <c r="F57" s="1077" t="s">
        <v>1687</v>
      </c>
      <c r="AX57" s="1123" t="s">
        <v>1691</v>
      </c>
      <c r="AZ57" s="1123" t="s">
        <v>1280</v>
      </c>
      <c r="BE57" s="1123">
        <v>2055</v>
      </c>
      <c r="BJ57" s="1220" t="s">
        <v>1646</v>
      </c>
      <c r="BL57" s="1220" t="s">
        <v>1646</v>
      </c>
    </row>
    <row customHeight="1" ht="11.25">
      <c r="A58" s="1077" t="s">
        <v>1692</v>
      </c>
      <c r="D58" s="1121" t="s">
        <v>1693</v>
      </c>
      <c r="E58" s="1098" t="s">
        <v>111</v>
      </c>
      <c r="F58" s="1077" t="s">
        <v>1687</v>
      </c>
      <c r="AX58" s="1123" t="s">
        <v>1694</v>
      </c>
      <c r="BE58" s="1123">
        <v>2056</v>
      </c>
      <c r="BJ58" s="1220" t="s">
        <v>1650</v>
      </c>
      <c r="BL58" s="1220" t="s">
        <v>1650</v>
      </c>
    </row>
    <row customHeight="1" ht="11.25">
      <c r="A59" s="1077" t="s">
        <v>1695</v>
      </c>
      <c r="D59" s="1121" t="s">
        <v>132</v>
      </c>
      <c r="E59" s="1098" t="s">
        <v>1582</v>
      </c>
      <c r="F59" s="1077" t="s">
        <v>1696</v>
      </c>
      <c r="AX59" s="1123" t="s">
        <v>1697</v>
      </c>
      <c r="AZ59" s="1070" t="s">
        <v>1698</v>
      </c>
      <c r="BE59" s="1123">
        <v>2057</v>
      </c>
      <c r="BJ59" s="1220" t="s">
        <v>1653</v>
      </c>
      <c r="BL59" s="1220" t="s">
        <v>1653</v>
      </c>
    </row>
    <row customHeight="1" ht="11.25">
      <c r="A60" s="1077" t="s">
        <v>1699</v>
      </c>
      <c r="D60" s="1121" t="s">
        <v>1700</v>
      </c>
      <c r="E60" s="1098" t="s">
        <v>1582</v>
      </c>
      <c r="F60" s="1077" t="s">
        <v>1696</v>
      </c>
      <c r="AX60" s="1123" t="s">
        <v>1701</v>
      </c>
      <c r="AZ60" s="1123" t="s">
        <v>1219</v>
      </c>
      <c r="BE60" s="1123">
        <v>2058</v>
      </c>
      <c r="BJ60" s="1220" t="s">
        <v>1659</v>
      </c>
      <c r="BL60" s="1220" t="s">
        <v>1659</v>
      </c>
    </row>
    <row customHeight="1" ht="11.25">
      <c r="A61" s="1077" t="s">
        <v>1702</v>
      </c>
      <c r="D61" s="1121" t="s">
        <v>1703</v>
      </c>
      <c r="E61" s="1098" t="s">
        <v>1582</v>
      </c>
      <c r="F61" s="1077" t="s">
        <v>1696</v>
      </c>
      <c r="AX61" s="1123" t="s">
        <v>1704</v>
      </c>
      <c r="AZ61" s="1123" t="s">
        <v>1246</v>
      </c>
      <c r="BE61" s="1123">
        <v>2059</v>
      </c>
      <c r="BL61" s="1220" t="s">
        <v>1043</v>
      </c>
    </row>
    <row customHeight="1" ht="11.25">
      <c r="A62" s="1077" t="s">
        <v>1705</v>
      </c>
      <c r="D62" s="1121" t="s">
        <v>131</v>
      </c>
      <c r="E62" s="1098">
        <v>30</v>
      </c>
      <c r="F62" s="1077" t="s">
        <v>1696</v>
      </c>
      <c r="AZ62" s="1123" t="s">
        <v>1281</v>
      </c>
      <c r="BE62" s="1123">
        <v>2060</v>
      </c>
      <c r="BL62" s="1220" t="s">
        <v>1045</v>
      </c>
    </row>
    <row customHeight="1" ht="11.25">
      <c r="A63" s="1077" t="s">
        <v>1706</v>
      </c>
      <c r="D63" s="1121" t="s">
        <v>1707</v>
      </c>
      <c r="E63" s="1098">
        <v>30</v>
      </c>
      <c r="F63" s="1077" t="s">
        <v>1696</v>
      </c>
      <c r="AZ63" s="1123" t="s">
        <v>1313</v>
      </c>
      <c r="BE63" s="1123">
        <v>2061</v>
      </c>
    </row>
    <row customHeight="1" ht="11.25">
      <c r="A64" s="1077" t="s">
        <v>1708</v>
      </c>
      <c r="D64" s="1121" t="s">
        <v>1709</v>
      </c>
      <c r="E64" s="1098">
        <v>30</v>
      </c>
      <c r="F64" s="1077" t="s">
        <v>1696</v>
      </c>
      <c r="AZ64" s="1123" t="s">
        <v>1336</v>
      </c>
      <c r="BE64" s="1123">
        <v>2062</v>
      </c>
    </row>
    <row customHeight="1" ht="11.25">
      <c r="A65" s="1077" t="s">
        <v>1710</v>
      </c>
      <c r="D65" s="1077"/>
      <c r="BE65" s="1123">
        <v>2063</v>
      </c>
    </row>
    <row customHeight="1" ht="11.25">
      <c r="A66" s="1077" t="s">
        <v>1711</v>
      </c>
      <c r="AZ66" s="1070" t="s">
        <v>1712</v>
      </c>
      <c r="BE66" s="1123">
        <v>2064</v>
      </c>
    </row>
    <row customHeight="1" ht="11.25">
      <c r="A67" s="1077" t="s">
        <v>1713</v>
      </c>
      <c r="AZ67" s="1123" t="s">
        <v>1220</v>
      </c>
      <c r="BE67" s="1123">
        <v>2065</v>
      </c>
    </row>
    <row customHeight="1" ht="11.25">
      <c r="A68" s="1077" t="s">
        <v>1714</v>
      </c>
      <c r="AZ68" s="1123" t="s">
        <v>1247</v>
      </c>
      <c r="BE68" s="1123">
        <v>2066</v>
      </c>
      <c r="BH68" s="1070" t="s">
        <v>1715</v>
      </c>
      <c r="BJ68" s="1070" t="s">
        <v>1716</v>
      </c>
      <c r="BL68" s="1070" t="s">
        <v>1717</v>
      </c>
      <c r="BN68" s="1070" t="s">
        <v>1718</v>
      </c>
    </row>
    <row customHeight="1" ht="11.25">
      <c r="A69" s="1077" t="s">
        <v>1719</v>
      </c>
      <c r="AZ69" s="1123" t="s">
        <v>1282</v>
      </c>
      <c r="BE69" s="1123">
        <v>2067</v>
      </c>
      <c r="BH69" s="1071" t="s">
        <v>1720</v>
      </c>
      <c r="BI69" s="1120" t="s">
        <v>109</v>
      </c>
      <c r="BJ69" s="1071" t="s">
        <v>1721</v>
      </c>
      <c r="BK69" s="1120" t="s">
        <v>109</v>
      </c>
      <c r="BL69" s="1071" t="s">
        <v>1722</v>
      </c>
      <c r="BM69" s="1073" t="s">
        <v>109</v>
      </c>
      <c r="BN69" s="1071" t="s">
        <v>1723</v>
      </c>
    </row>
    <row customHeight="1" ht="11.25">
      <c r="A70" s="1077" t="s">
        <v>1724</v>
      </c>
      <c r="AZ70" s="1123" t="s">
        <v>1314</v>
      </c>
      <c r="BE70" s="1123">
        <v>2068</v>
      </c>
      <c r="BH70" s="1071" t="s">
        <v>1725</v>
      </c>
      <c r="BJ70" s="1071" t="s">
        <v>1726</v>
      </c>
      <c r="BL70" s="1071" t="s">
        <v>1727</v>
      </c>
      <c r="BN70" s="1071" t="s">
        <v>1728</v>
      </c>
    </row>
    <row customHeight="1" ht="11.25">
      <c r="A71" s="1077" t="s">
        <v>1729</v>
      </c>
      <c r="AZ71" s="1123" t="s">
        <v>1316</v>
      </c>
      <c r="BE71" s="1123">
        <v>2069</v>
      </c>
      <c r="BH71" s="1071" t="s">
        <v>1730</v>
      </c>
      <c r="BI71" s="1120" t="s">
        <v>90</v>
      </c>
      <c r="BJ71" s="1071" t="s">
        <v>1731</v>
      </c>
      <c r="BK71" s="1120" t="s">
        <v>90</v>
      </c>
      <c r="BL71" s="1071" t="s">
        <v>1732</v>
      </c>
      <c r="BM71" s="1073" t="s">
        <v>90</v>
      </c>
      <c r="BN71" s="1071" t="s">
        <v>1733</v>
      </c>
    </row>
    <row customHeight="1" ht="11.25">
      <c r="A72" s="1077" t="s">
        <v>1734</v>
      </c>
      <c r="AZ72" s="1123" t="s">
        <v>19</v>
      </c>
      <c r="BE72" s="1123">
        <v>2070</v>
      </c>
      <c r="BH72" s="1071" t="s">
        <v>1735</v>
      </c>
      <c r="BJ72" s="1071" t="s">
        <v>1735</v>
      </c>
      <c r="BL72" s="1071" t="s">
        <v>1735</v>
      </c>
      <c r="BN72" s="1071" t="s">
        <v>1736</v>
      </c>
    </row>
    <row customHeight="1" ht="11.25">
      <c r="A73" s="1077" t="s">
        <v>1737</v>
      </c>
      <c r="BH73" s="1071" t="s">
        <v>1738</v>
      </c>
      <c r="BI73" s="1120" t="s">
        <v>111</v>
      </c>
      <c r="BJ73" s="1071" t="s">
        <v>1739</v>
      </c>
      <c r="BK73" s="1120" t="s">
        <v>111</v>
      </c>
      <c r="BL73" s="1071" t="s">
        <v>1740</v>
      </c>
      <c r="BM73" s="1073" t="s">
        <v>111</v>
      </c>
      <c r="BN73" s="1071" t="s">
        <v>1741</v>
      </c>
    </row>
    <row customHeight="1" ht="11.25">
      <c r="A74" s="1077" t="s">
        <v>1742</v>
      </c>
      <c r="BH74" s="1071" t="s">
        <v>1743</v>
      </c>
      <c r="BJ74" s="1071" t="s">
        <v>1744</v>
      </c>
      <c r="BL74" s="1071" t="s">
        <v>1745</v>
      </c>
      <c r="BN74" s="1071" t="s">
        <v>1746</v>
      </c>
    </row>
    <row customHeight="1" ht="11.25">
      <c r="A75" s="1077" t="s">
        <v>1747</v>
      </c>
      <c r="AZ75" s="1070" t="s">
        <v>1748</v>
      </c>
      <c r="BH75" s="1071" t="s">
        <v>1749</v>
      </c>
      <c r="BJ75" s="1071" t="s">
        <v>1749</v>
      </c>
      <c r="BL75" s="1071" t="s">
        <v>1749</v>
      </c>
    </row>
    <row customHeight="1" ht="11.25">
      <c r="A76" s="1077" t="s">
        <v>1750</v>
      </c>
      <c r="AZ76" s="1123" t="s">
        <v>1229</v>
      </c>
      <c r="BH76" s="1071" t="s">
        <v>1751</v>
      </c>
      <c r="BJ76" s="1071" t="s">
        <v>1752</v>
      </c>
      <c r="BL76" s="1071" t="s">
        <v>1753</v>
      </c>
    </row>
    <row customHeight="1" ht="11.25">
      <c r="A77" s="1077" t="s">
        <v>1754</v>
      </c>
      <c r="AZ77" s="1123" t="s">
        <v>1257</v>
      </c>
    </row>
    <row customHeight="1" ht="11.25">
      <c r="A78" s="1077" t="s">
        <v>1755</v>
      </c>
      <c r="AZ78" s="1123" t="s">
        <v>1289</v>
      </c>
    </row>
    <row customHeight="1" ht="11.25">
      <c r="A79" s="1077" t="s">
        <v>1756</v>
      </c>
      <c r="AZ79" s="1123" t="s">
        <v>1320</v>
      </c>
      <c r="BH79" s="1070" t="s">
        <v>1757</v>
      </c>
      <c r="BJ79" s="1070" t="s">
        <v>1758</v>
      </c>
      <c r="BL79" s="1070" t="s">
        <v>1759</v>
      </c>
    </row>
    <row customHeight="1" ht="11.25">
      <c r="A80" s="1077" t="s">
        <v>1760</v>
      </c>
      <c r="AZ80" s="1123" t="s">
        <v>1341</v>
      </c>
      <c r="BH80" s="1071" t="s">
        <v>1761</v>
      </c>
      <c r="BJ80" s="1071" t="s">
        <v>1762</v>
      </c>
      <c r="BL80" s="1071" t="s">
        <v>1763</v>
      </c>
    </row>
    <row customHeight="1" ht="11.25">
      <c r="A81" s="1077" t="s">
        <v>1764</v>
      </c>
      <c r="AZ81" s="1123" t="s">
        <v>1358</v>
      </c>
      <c r="BH81" s="1071" t="s">
        <v>1765</v>
      </c>
      <c r="BJ81" s="1071" t="s">
        <v>1766</v>
      </c>
      <c r="BL81" s="1071" t="s">
        <v>1767</v>
      </c>
    </row>
    <row customHeight="1" ht="11.25">
      <c r="A82" s="1077" t="s">
        <v>1768</v>
      </c>
      <c r="AZ82" s="1123" t="s">
        <v>1373</v>
      </c>
      <c r="BH82" s="1071" t="s">
        <v>1769</v>
      </c>
      <c r="BJ82" s="1071" t="s">
        <v>1770</v>
      </c>
      <c r="BL82" s="1071" t="s">
        <v>1771</v>
      </c>
    </row>
    <row customHeight="1" ht="11.25">
      <c r="A83" s="1077" t="s">
        <v>1772</v>
      </c>
      <c r="BH83" s="1071" t="s">
        <v>1773</v>
      </c>
      <c r="BJ83" s="1071" t="s">
        <v>1774</v>
      </c>
      <c r="BL83" s="1071" t="s">
        <v>1775</v>
      </c>
    </row>
    <row customHeight="1" ht="11.25">
      <c r="A84" s="1077" t="s">
        <v>1776</v>
      </c>
      <c r="AZ84" s="1070" t="s">
        <v>1777</v>
      </c>
    </row>
    <row customHeight="1" ht="11.25">
      <c r="A85" s="1873" t="s">
        <v>1778</v>
      </c>
      <c r="AZ85" s="1123" t="s">
        <v>1779</v>
      </c>
    </row>
    <row customHeight="1" ht="11.25">
      <c r="A86" s="1077" t="s">
        <v>1780</v>
      </c>
      <c r="AZ86" s="1123" t="s">
        <v>1781</v>
      </c>
      <c r="BH86" s="1070" t="s">
        <v>1782</v>
      </c>
      <c r="BJ86" s="1070" t="s">
        <v>1783</v>
      </c>
      <c r="BL86" s="1070" t="s">
        <v>1784</v>
      </c>
    </row>
    <row customHeight="1" ht="11.25">
      <c r="A87" s="1077" t="s">
        <v>1785</v>
      </c>
      <c r="AZ87" s="1123" t="s">
        <v>1786</v>
      </c>
      <c r="BH87" s="1071" t="s">
        <v>1787</v>
      </c>
      <c r="BJ87" s="1071" t="s">
        <v>1788</v>
      </c>
      <c r="BL87" s="1071" t="s">
        <v>1789</v>
      </c>
    </row>
    <row customHeight="1" ht="11.25">
      <c r="A88" s="1077" t="s">
        <v>1790</v>
      </c>
      <c r="AZ88" s="1609"/>
      <c r="BH88" s="1071" t="s">
        <v>1791</v>
      </c>
      <c r="BJ88" s="1071" t="s">
        <v>1792</v>
      </c>
      <c r="BL88" s="1071" t="s">
        <v>1793</v>
      </c>
    </row>
    <row customHeight="1" ht="11.25">
      <c r="A89" s="1077" t="s">
        <v>1794</v>
      </c>
      <c r="AZ89" s="1070" t="s">
        <v>1795</v>
      </c>
    </row>
    <row customHeight="1" ht="11.25">
      <c r="A90" s="1077" t="s">
        <v>1796</v>
      </c>
      <c r="AZ90" s="1123" t="s">
        <v>1021</v>
      </c>
    </row>
    <row customHeight="1" ht="11.25">
      <c r="A91" s="1077" t="s">
        <v>1797</v>
      </c>
      <c r="AZ91" s="1123" t="s">
        <v>1057</v>
      </c>
      <c r="BH91" s="1070" t="s">
        <v>1798</v>
      </c>
      <c r="BJ91" s="1070" t="s">
        <v>1799</v>
      </c>
      <c r="BL91" s="1070" t="s">
        <v>1800</v>
      </c>
    </row>
    <row customHeight="1" ht="11.25">
      <c r="AZ92" s="1123" t="s">
        <v>1801</v>
      </c>
      <c r="BH92" s="1071" t="s">
        <v>1802</v>
      </c>
      <c r="BJ92" s="1071" t="s">
        <v>1803</v>
      </c>
      <c r="BL92" s="1071" t="s">
        <v>1804</v>
      </c>
    </row>
    <row customHeight="1" ht="11.25">
      <c r="AZ93" s="1123" t="s">
        <v>1805</v>
      </c>
      <c r="BH93" s="1071" t="s">
        <v>1806</v>
      </c>
      <c r="BJ93" s="1071" t="s">
        <v>1807</v>
      </c>
      <c r="BL93" s="1071" t="s">
        <v>1808</v>
      </c>
    </row>
    <row customHeight="1" ht="11.25">
      <c r="AZ94" s="1123" t="s">
        <v>1809</v>
      </c>
    </row>
    <row r="96" customHeight="1" ht="11.25">
      <c r="AZ96" s="1070" t="s">
        <v>1810</v>
      </c>
      <c r="BH96" s="1070" t="s">
        <v>1811</v>
      </c>
      <c r="BJ96" s="1070" t="s">
        <v>1812</v>
      </c>
      <c r="BL96" s="1070" t="s">
        <v>1813</v>
      </c>
      <c r="BN96" s="1070" t="s">
        <v>1814</v>
      </c>
    </row>
    <row customHeight="1" ht="11.25">
      <c r="AZ97" s="1904" t="s">
        <v>1815</v>
      </c>
      <c r="BA97" s="1905" t="s">
        <v>1816</v>
      </c>
      <c r="BH97" s="1071" t="s">
        <v>1817</v>
      </c>
      <c r="BJ97" s="1071" t="s">
        <v>1818</v>
      </c>
      <c r="BL97" s="1071" t="s">
        <v>1819</v>
      </c>
      <c r="BN97" s="1071" t="s">
        <v>1820</v>
      </c>
    </row>
    <row customHeight="1" ht="11.25">
      <c r="AZ98" s="1904" t="s">
        <v>1821</v>
      </c>
      <c r="BA98" s="1905" t="s">
        <v>1822</v>
      </c>
      <c r="BH98" s="1071" t="s">
        <v>1823</v>
      </c>
      <c r="BJ98" s="1071" t="s">
        <v>1824</v>
      </c>
      <c r="BL98" s="1071" t="s">
        <v>1825</v>
      </c>
      <c r="BN98" s="1071" t="s">
        <v>1826</v>
      </c>
    </row>
    <row customHeight="1" ht="22.5">
      <c r="AZ99" s="1904" t="s">
        <v>1827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1828</v>
      </c>
      <c r="BJ99" s="1071" t="s">
        <v>1829</v>
      </c>
      <c r="BL99" s="1071" t="s">
        <v>1830</v>
      </c>
      <c r="BN99" s="1071" t="s">
        <v>1831</v>
      </c>
    </row>
    <row customHeight="1" ht="22.5">
      <c r="AZ100" s="1904" t="s">
        <v>1832</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1419</v>
      </c>
      <c r="BL100" s="1071" t="s">
        <v>1419</v>
      </c>
      <c r="BN100" s="1071" t="s">
        <v>1833</v>
      </c>
    </row>
    <row customHeight="1" ht="22.5">
      <c r="AZ101" s="1904" t="s">
        <v>1834</v>
      </c>
      <c r="BA101" s="1905" t="s">
        <v>1835</v>
      </c>
      <c r="BN101" s="1071" t="s">
        <v>1836</v>
      </c>
    </row>
    <row customHeight="1" ht="22.5">
      <c r="AZ102" s="1904" t="s">
        <v>1837</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1838</v>
      </c>
    </row>
    <row customHeight="1" ht="11.25">
      <c r="AZ103" s="1904" t="s">
        <v>1839</v>
      </c>
      <c r="BA103" s="1905" t="s">
        <v>1840</v>
      </c>
      <c r="BN103" s="1071" t="s">
        <v>1841</v>
      </c>
    </row>
    <row customHeight="1" ht="11.25">
      <c r="BN104" s="1071" t="s">
        <v>1842</v>
      </c>
    </row>
    <row customHeight="1" ht="11.25">
      <c r="AZ105" s="1695" t="s">
        <v>1843</v>
      </c>
    </row>
    <row customHeight="1" ht="11.25">
      <c r="AZ106" s="1123" t="s">
        <v>1844</v>
      </c>
    </row>
    <row customHeight="1" ht="11.25">
      <c r="AZ107" s="1123" t="s">
        <v>1845</v>
      </c>
      <c r="BH107" s="1070" t="s">
        <v>1846</v>
      </c>
      <c r="BJ107" s="1070" t="s">
        <v>1847</v>
      </c>
      <c r="BL107" s="1070" t="s">
        <v>1848</v>
      </c>
      <c r="BN107" s="1070" t="s">
        <v>1849</v>
      </c>
    </row>
    <row customHeight="1" ht="11.25">
      <c r="AZ108" s="1123" t="s">
        <v>570</v>
      </c>
      <c r="BH108" s="1071" t="s">
        <v>1850</v>
      </c>
      <c r="BJ108" s="1071" t="s">
        <v>1851</v>
      </c>
      <c r="BL108" s="1071" t="s">
        <v>1504</v>
      </c>
      <c r="BN108" s="1071" t="s">
        <v>1852</v>
      </c>
    </row>
    <row customHeight="1" ht="11.25">
      <c r="BH109" s="1071" t="s">
        <v>1853</v>
      </c>
    </row>
    <row customHeight="1" ht="11.25">
      <c r="AZ110" s="1695" t="s">
        <v>1854</v>
      </c>
      <c r="BH110" s="1071" t="s">
        <v>1853</v>
      </c>
    </row>
    <row customHeight="1" ht="11.25">
      <c r="AZ111" s="1904" t="s">
        <v>1815</v>
      </c>
      <c r="BA111" s="1905" t="s">
        <v>1816</v>
      </c>
    </row>
    <row customHeight="1" ht="11.25">
      <c r="AZ112" s="1904" t="s">
        <v>1821</v>
      </c>
      <c r="BA112" s="1905" t="s">
        <v>1822</v>
      </c>
    </row>
    <row customHeight="1" ht="22.5">
      <c r="AZ113" s="1904" t="s">
        <v>1827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1832</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1855</v>
      </c>
    </row>
    <row customHeight="1" ht="22.5">
      <c r="AZ115" s="1904" t="s">
        <v>1837</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1216</v>
      </c>
    </row>
    <row customHeight="1" ht="11.25">
      <c r="AZ116" s="1904" t="s">
        <v>1839</v>
      </c>
      <c r="BA116" s="1905" t="s">
        <v>1840</v>
      </c>
      <c r="BH116" s="1071" t="s">
        <v>1243</v>
      </c>
    </row>
    <row customHeight="1" ht="11.25">
      <c r="BH117" s="1071" t="s">
        <v>1278</v>
      </c>
    </row>
    <row customHeight="1" ht="11.25">
      <c r="BH118" s="1071" t="s">
        <v>1311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E80B6-2B0D-622E-B892-9318194AEEA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Еврейская автономная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299</v>
      </c>
      <c r="E9" s="2208"/>
      <c r="F9" s="2208"/>
      <c r="G9" s="2211" t="s">
        <v>300</v>
      </c>
      <c r="J9" s="458">
        <v>11</v>
      </c>
    </row>
    <row customHeight="1" ht="11.549999999999999">
      <c r="A10" s="505"/>
      <c r="B10" s="505"/>
      <c r="C10" s="460"/>
      <c r="D10" s="1477" t="s">
        <v>88</v>
      </c>
      <c r="E10" s="1479" t="s">
        <v>301</v>
      </c>
      <c r="F10" s="1479" t="s">
        <v>302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 СП "Биробиджанская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1856</v>
      </c>
      <c r="F13" s="1524" t="s">
        <v>305</v>
      </c>
      <c r="G13" s="477"/>
      <c r="H13" s="1536"/>
      <c r="J13" s="458">
        <v>19</v>
      </c>
    </row>
    <row customHeight="1" ht="19.95">
      <c r="A14" s="505"/>
      <c r="B14" s="505"/>
      <c r="C14" s="460"/>
      <c r="D14" s="1526" t="s">
        <v>708</v>
      </c>
      <c r="E14" s="1527" t="s">
        <v>1857</v>
      </c>
      <c r="F14" s="1529"/>
      <c r="G14" s="1528" t="s">
        <v>1858</v>
      </c>
      <c r="H14" s="1536"/>
      <c r="J14" s="458">
        <v>19</v>
      </c>
    </row>
    <row customHeight="1" ht="19.95">
      <c r="A15" s="505"/>
      <c r="B15" s="505"/>
      <c r="C15" s="460"/>
      <c r="D15" s="1526" t="s">
        <v>306</v>
      </c>
      <c r="E15" s="1527" t="s">
        <v>1859</v>
      </c>
      <c r="F15" s="1529"/>
      <c r="G15" s="1528" t="s">
        <v>1860</v>
      </c>
      <c r="H15" s="1536"/>
      <c r="J15" s="458">
        <v>19</v>
      </c>
    </row>
    <row customHeight="1" ht="24">
      <c r="A16" s="505"/>
      <c r="B16" s="505"/>
      <c r="C16" s="460"/>
      <c r="D16" s="1526" t="s">
        <v>309</v>
      </c>
      <c r="E16" s="1525" t="s">
        <v>1861</v>
      </c>
      <c r="F16" s="1534"/>
      <c r="G16" s="477" t="s">
        <v>1862</v>
      </c>
      <c r="H16" s="1536"/>
      <c r="J16" s="458">
        <v>23</v>
      </c>
    </row>
    <row customHeight="1" ht="48.29999999999999">
      <c r="A17" s="505"/>
      <c r="B17" s="505"/>
      <c r="C17" s="460"/>
      <c r="D17" s="1523">
        <v>3</v>
      </c>
      <c r="E17" s="1530" t="s">
        <v>1863</v>
      </c>
      <c r="F17" s="1529"/>
      <c r="G17" s="477" t="s">
        <v>1864</v>
      </c>
      <c r="H17" s="1536"/>
      <c r="J17" s="458">
        <v>46</v>
      </c>
    </row>
    <row customHeight="1" ht="48.29999999999999">
      <c r="A18" s="1478">
        <v>1</v>
      </c>
      <c r="B18" s="505"/>
      <c r="C18" s="1480"/>
      <c r="D18" s="1523" t="s">
        <v>91</v>
      </c>
      <c r="E18" s="1530" t="s">
        <v>1865</v>
      </c>
      <c r="F18" s="1529"/>
      <c r="G18" s="477" t="s">
        <v>1864</v>
      </c>
      <c r="H18" s="1536"/>
      <c r="I18" s="855"/>
      <c r="J18" s="458">
        <v>46</v>
      </c>
    </row>
    <row customHeight="1" ht="23.25">
      <c r="A19" s="505"/>
      <c r="B19" s="505"/>
      <c r="C19" s="460"/>
      <c r="D19" s="1523" t="s">
        <v>111</v>
      </c>
      <c r="E19" s="1530" t="s">
        <v>1866</v>
      </c>
      <c r="F19" s="1524" t="s">
        <v>305</v>
      </c>
      <c r="G19" s="2474" t="s">
        <v>1867</v>
      </c>
      <c r="H19" s="478"/>
      <c r="J19" s="458">
        <v>22</v>
      </c>
    </row>
    <row s="1533" customFormat="1" customHeight="1" ht="5.25" hidden="1">
      <c r="A20" s="505"/>
      <c r="B20" s="505"/>
      <c r="C20" s="1532"/>
      <c r="D20" s="1531" t="s">
        <v>1118</v>
      </c>
      <c r="E20" s="1017"/>
      <c r="F20" s="1016"/>
      <c r="G20" s="2475"/>
      <c r="J20" s="1533">
        <v>0</v>
      </c>
    </row>
    <row customHeight="1" ht="15.75">
      <c r="A21" s="505"/>
      <c r="B21" s="505"/>
      <c r="C21" s="460"/>
      <c r="D21" s="470"/>
      <c r="E21" s="418" t="s">
        <v>338</v>
      </c>
      <c r="F21" s="472"/>
      <c r="G21" s="2476"/>
      <c r="H21" s="1536"/>
      <c r="J21" s="458">
        <v>15</v>
      </c>
    </row>
    <row s="504" customFormat="1" customHeight="1" ht="26.25">
      <c r="A22" s="505"/>
      <c r="B22" s="505"/>
      <c r="C22" s="505"/>
      <c r="D22" s="1523" t="s">
        <v>92</v>
      </c>
      <c r="E22" s="477" t="s">
        <v>1868</v>
      </c>
      <c r="F22" s="1529"/>
      <c r="G22" s="477" t="s">
        <v>1869</v>
      </c>
      <c r="H22" s="1535"/>
      <c r="J22" s="504">
        <v>25</v>
      </c>
    </row>
    <row s="504" customFormat="1" customHeight="1" ht="19.95">
      <c r="A23" s="505"/>
      <c r="B23" s="505"/>
      <c r="C23" s="505"/>
      <c r="D23" s="1523" t="s">
        <v>93</v>
      </c>
      <c r="E23" s="1530" t="s">
        <v>1870</v>
      </c>
      <c r="F23" s="1534"/>
      <c r="G23" s="477" t="s">
        <v>1871</v>
      </c>
      <c r="H23" s="1535"/>
      <c r="J23" s="504">
        <v>19</v>
      </c>
    </row>
    <row s="504" customFormat="1" customHeight="1" ht="144" hidden="1">
      <c r="A24" s="505"/>
      <c r="B24" s="505"/>
      <c r="C24" s="505"/>
      <c r="D24" s="1523" t="s">
        <v>99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B678C-39A3-9E37-A8C4-B7BA316AD96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1872</v>
      </c>
      <c r="G1" s="1634" t="s">
        <v>48</v>
      </c>
      <c r="H1" s="1634" t="s">
        <v>50</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299</v>
      </c>
      <c r="F7" s="2105"/>
      <c r="G7" s="2105"/>
      <c r="H7" s="2105"/>
      <c r="I7" s="2105"/>
      <c r="J7" s="2477" t="s">
        <v>300</v>
      </c>
      <c r="K7" s="503"/>
      <c r="L7" s="503"/>
      <c r="M7" s="503"/>
      <c r="N7" s="503"/>
      <c r="O7" s="229"/>
      <c r="P7" s="503"/>
      <c r="Q7" s="228"/>
      <c r="R7" s="228"/>
      <c r="S7" s="228"/>
      <c r="T7" s="228"/>
      <c r="IU7" s="510">
        <v>14</v>
      </c>
    </row>
    <row s="1822" customFormat="1" customHeight="1" ht="21">
      <c r="A8" s="1158"/>
      <c r="B8" s="1163"/>
      <c r="C8" s="1158"/>
      <c r="D8" s="1498"/>
      <c r="E8" s="1551" t="s">
        <v>88</v>
      </c>
      <c r="F8" s="1543" t="s">
        <v>1872</v>
      </c>
      <c r="G8" s="1543" t="s">
        <v>48</v>
      </c>
      <c r="H8" s="1543" t="s">
        <v>50</v>
      </c>
      <c r="I8" s="1543" t="s">
        <v>1873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81E47-559E-F647-273F-EEFD852BAD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АО "ДГК" СП "Биробиджанская ТЭЦ"</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299</v>
      </c>
      <c r="F7" s="2105"/>
      <c r="G7" s="2105"/>
      <c r="H7" s="2105"/>
      <c r="I7" s="2105"/>
      <c r="J7" s="2105"/>
      <c r="K7" s="2105"/>
      <c r="L7" s="2477" t="s">
        <v>300</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1875</v>
      </c>
      <c r="H9" s="1540" t="s">
        <v>1876</v>
      </c>
      <c r="I9" s="1540" t="s">
        <v>1877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"Биробиджанская ТЭЦ"</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AC9DF-5555-D0EC-10F2-139C13CF315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АО "ДГК" СП "Биробиджанская ТЭЦ"</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299</v>
      </c>
      <c r="F7" s="2105"/>
      <c r="G7" s="2105"/>
      <c r="H7" s="2105"/>
      <c r="I7" s="2105"/>
      <c r="J7" s="2105"/>
      <c r="K7" s="2105"/>
      <c r="L7" s="2477" t="s">
        <v>300</v>
      </c>
      <c r="M7" s="1627"/>
      <c r="N7" s="1627"/>
      <c r="O7" s="1627"/>
      <c r="P7" s="1627"/>
      <c r="Q7" s="1627"/>
      <c r="R7" s="1627"/>
      <c r="S7" s="228"/>
      <c r="T7" s="228"/>
      <c r="U7" s="228"/>
      <c r="V7" s="228"/>
      <c r="IW7" s="1612">
        <v>14</v>
      </c>
    </row>
    <row s="1822" customFormat="1" customHeight="1" ht="67.2">
      <c r="A8" s="1634"/>
      <c r="B8" s="1369"/>
      <c r="C8" s="1634"/>
      <c r="D8" s="1518"/>
      <c r="E8" s="2481" t="s">
        <v>88</v>
      </c>
      <c r="F8" s="2481" t="s">
        <v>1879</v>
      </c>
      <c r="G8" s="2483" t="s">
        <v>1880</v>
      </c>
      <c r="H8" s="2484"/>
      <c r="I8" s="2485"/>
      <c r="J8" s="2481" t="s">
        <v>1881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1875</v>
      </c>
      <c r="H9" s="1897" t="s">
        <v>1876</v>
      </c>
      <c r="I9" s="1897" t="s">
        <v>1877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"Биробиджанская ТЭЦ"</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8F6BB-DC3D-A925-2022-C3A101C743C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Еврейская автономная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1882</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299</v>
      </c>
      <c r="F10" s="2130"/>
      <c r="G10" s="2130"/>
      <c r="H10" s="2130"/>
      <c r="I10" s="2130"/>
      <c r="J10" s="2130"/>
      <c r="K10" s="2130"/>
      <c r="L10" s="2130"/>
      <c r="M10" s="2104"/>
      <c r="N10" s="2481" t="s">
        <v>300</v>
      </c>
      <c r="O10" s="503"/>
      <c r="P10" s="503"/>
      <c r="Q10" s="510">
        <v>14</v>
      </c>
    </row>
    <row s="1822" customFormat="1" customHeight="1" ht="44.25">
      <c r="A11" s="1634"/>
      <c r="B11" s="1369"/>
      <c r="C11" s="1634"/>
      <c r="D11" s="1518"/>
      <c r="E11" s="2495" t="s">
        <v>88</v>
      </c>
      <c r="F11" s="2495" t="s">
        <v>303</v>
      </c>
      <c r="G11" s="2495" t="s">
        <v>1883</v>
      </c>
      <c r="H11" s="2495"/>
      <c r="I11" s="2495" t="s">
        <v>1884</v>
      </c>
      <c r="J11" s="2495"/>
      <c r="K11" s="2495"/>
      <c r="L11" s="2495" t="s">
        <v>1885</v>
      </c>
      <c r="M11" s="2483" t="s">
        <v>1886</v>
      </c>
      <c r="N11" s="2494"/>
      <c r="O11" s="1627"/>
      <c r="P11" s="1627"/>
      <c r="Q11" s="1612">
        <v>42</v>
      </c>
    </row>
    <row s="1822" customFormat="1" customHeight="1" ht="29.25">
      <c r="A12" s="1158"/>
      <c r="B12" s="1163"/>
      <c r="C12" s="1158"/>
      <c r="D12" s="1498"/>
      <c r="E12" s="2481"/>
      <c r="F12" s="2495"/>
      <c r="G12" s="1912" t="s">
        <v>1887</v>
      </c>
      <c r="H12" s="1912" t="s">
        <v>307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Еврейская автономная область</v>
      </c>
      <c r="G13" s="2490"/>
      <c r="H13" s="2497"/>
      <c r="I13" s="477"/>
      <c r="J13" s="1908">
        <v>1</v>
      </c>
      <c r="K13" s="1921"/>
      <c r="L13" s="1922"/>
      <c r="M13" s="1922"/>
      <c r="N13" s="2491" t="s">
        <v>1888</v>
      </c>
      <c r="O13" s="1538"/>
      <c r="P13" s="514"/>
      <c r="Q13" s="426">
        <v>22</v>
      </c>
    </row>
    <row s="1853" customFormat="1" customHeight="1" ht="23.25">
      <c r="A14" s="2102"/>
      <c r="B14" s="1163"/>
      <c r="C14" s="1163"/>
      <c r="D14" s="804"/>
      <c r="E14" s="2130"/>
      <c r="F14" s="2489"/>
      <c r="G14" s="2490"/>
      <c r="H14" s="2498"/>
      <c r="I14" s="424"/>
      <c r="J14" s="1503"/>
      <c r="K14" s="1503" t="s">
        <v>1882</v>
      </c>
      <c r="L14" s="1546"/>
      <c r="M14" s="1546"/>
      <c r="N14" s="2492"/>
      <c r="O14" s="1538"/>
      <c r="P14" s="514"/>
      <c r="Q14" s="426">
        <v>22</v>
      </c>
    </row>
    <row s="1853" customFormat="1" customHeight="1" ht="23.25">
      <c r="A15" s="2102"/>
      <c r="B15" s="1163"/>
      <c r="C15" s="415"/>
      <c r="D15" s="804"/>
      <c r="E15" s="424"/>
      <c r="F15" s="1503" t="s">
        <v>1874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6A6F-FBCD-331E-C68F-DA467A63AFA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299</v>
      </c>
      <c r="E8" s="2212"/>
      <c r="F8" s="2212"/>
      <c r="G8" s="2212"/>
      <c r="H8" s="2212"/>
      <c r="I8" s="2212" t="s">
        <v>300</v>
      </c>
      <c r="M8" s="124">
        <v>14</v>
      </c>
    </row>
    <row customHeight="1" ht="29.25">
      <c r="D9" s="2212" t="s">
        <v>88</v>
      </c>
      <c r="E9" s="2212" t="s">
        <v>1890</v>
      </c>
      <c r="F9" s="2212"/>
      <c r="G9" s="2212"/>
      <c r="H9" s="2212"/>
      <c r="I9" s="2212"/>
      <c r="M9" s="124">
        <v>28</v>
      </c>
    </row>
    <row customHeight="1" ht="24">
      <c r="D10" s="2212"/>
      <c r="E10" s="130" t="s">
        <v>1891</v>
      </c>
      <c r="F10" s="130" t="s">
        <v>1892</v>
      </c>
      <c r="G10" s="130" t="s">
        <v>1893</v>
      </c>
      <c r="H10" s="130" t="s">
        <v>389</v>
      </c>
      <c r="I10" s="2212"/>
      <c r="M10" s="124">
        <v>23</v>
      </c>
    </row>
    <row customHeight="1" ht="12" hidden="1">
      <c r="D11" s="90" t="s">
        <v>109</v>
      </c>
      <c r="E11" s="90" t="s">
        <v>91</v>
      </c>
      <c r="F11" s="90" t="s">
        <v>111</v>
      </c>
      <c r="G11" s="90" t="s">
        <v>92</v>
      </c>
      <c r="H11" s="90" t="s">
        <v>93</v>
      </c>
      <c r="I11" s="90" t="s">
        <v>99</v>
      </c>
      <c r="M11" s="124">
        <v>0</v>
      </c>
    </row>
    <row s="1826" customFormat="1" customHeight="1" ht="26.25">
      <c r="A12" s="148" t="s">
        <v>90</v>
      </c>
      <c r="B12" s="128" t="s">
        <v>22</v>
      </c>
      <c r="C12" s="129"/>
      <c r="D12" s="131" t="s">
        <v>109</v>
      </c>
      <c r="E12" s="384"/>
      <c r="F12" s="384"/>
      <c r="G12" s="1737" t="s">
        <v>22</v>
      </c>
      <c r="H12" s="385"/>
      <c r="I12" s="2172" t="s">
        <v>1894</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1895</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8CC9-AE77-84F3-B341-52090BEA23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1896</v>
      </c>
      <c r="E7" s="2501"/>
      <c r="F7" s="270"/>
      <c r="J7" s="72">
        <v>22</v>
      </c>
    </row>
    <row customHeight="1" ht="3">
      <c r="C8" s="95"/>
      <c r="D8" s="73"/>
      <c r="E8" s="73"/>
      <c r="J8" s="72">
        <v>3</v>
      </c>
    </row>
    <row customHeight="1" ht="16.8">
      <c r="C9" s="95"/>
      <c r="D9" s="108" t="s">
        <v>88</v>
      </c>
      <c r="E9" s="263" t="s">
        <v>1897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1898</v>
      </c>
      <c r="J13" s="72">
        <v>12</v>
      </c>
    </row>
    <row customHeight="1" ht="3">
      <c r="J14" s="72">
        <v>3</v>
      </c>
    </row>
    <row customHeight="1" ht="23.25">
      <c r="C15" s="140"/>
      <c r="D15" s="2502" t="s">
        <v>1899</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8C25-D67B-C20B-C23E-B967AB932F9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1900</v>
      </c>
      <c r="E7" s="2103"/>
      <c r="F7" s="270"/>
      <c r="M7" s="72">
        <v>22</v>
      </c>
    </row>
    <row customHeight="1" ht="3">
      <c r="C8" s="95"/>
      <c r="D8" s="73"/>
      <c r="E8" s="73"/>
      <c r="M8" s="72">
        <v>3</v>
      </c>
    </row>
    <row customHeight="1" ht="16.8">
      <c r="C9" s="95"/>
      <c r="D9" s="108" t="s">
        <v>88</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1898</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B9C05-BC2A-E381-10DF-3A69D1B01B2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"Биробиджанская ТЭЦ"</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123</v>
      </c>
      <c r="G8" s="2196"/>
      <c r="H8" s="2195" t="s">
        <v>88</v>
      </c>
      <c r="I8" s="2196"/>
      <c r="J8" s="2130" t="s">
        <v>124</v>
      </c>
      <c r="K8" s="1559"/>
      <c r="L8" s="2199" t="s">
        <v>282</v>
      </c>
      <c r="M8" s="2199"/>
      <c r="N8" s="2199"/>
      <c r="O8" s="2199"/>
      <c r="P8" s="2199"/>
      <c r="Q8" s="1560"/>
      <c r="R8" s="2099" t="s">
        <v>283</v>
      </c>
      <c r="S8" s="2200"/>
      <c r="T8" s="2200"/>
      <c r="U8" s="2200"/>
      <c r="V8" s="2200"/>
      <c r="W8" s="1560"/>
      <c r="X8" s="2201" t="s">
        <v>284</v>
      </c>
      <c r="Y8" s="2201"/>
      <c r="Z8" s="2201"/>
      <c r="AA8" s="2201"/>
      <c r="AB8" s="2201"/>
      <c r="AC8" s="1561"/>
      <c r="AD8" s="2130" t="s">
        <v>285</v>
      </c>
      <c r="AE8" s="2130"/>
      <c r="AF8" s="2130"/>
      <c r="AG8" s="2130"/>
      <c r="AH8" s="2104"/>
      <c r="AI8" s="2130" t="s">
        <v>286</v>
      </c>
      <c r="AJ8" s="1577"/>
      <c r="BM8" s="296">
        <v>32</v>
      </c>
    </row>
    <row customHeight="1" ht="23.25">
      <c r="D9" s="2130"/>
      <c r="E9" s="2130"/>
      <c r="F9" s="2178" t="s">
        <v>89</v>
      </c>
      <c r="G9" s="2178" t="s">
        <v>129</v>
      </c>
      <c r="H9" s="2197"/>
      <c r="I9" s="2198"/>
      <c r="J9" s="2104"/>
      <c r="K9" s="1562"/>
      <c r="L9" s="2130" t="s">
        <v>287</v>
      </c>
      <c r="M9" s="2104"/>
      <c r="N9" s="2195" t="s">
        <v>88</v>
      </c>
      <c r="O9" s="2196"/>
      <c r="P9" s="2130" t="s">
        <v>130</v>
      </c>
      <c r="Q9" s="1559"/>
      <c r="R9" s="2130" t="s">
        <v>287</v>
      </c>
      <c r="S9" s="2104"/>
      <c r="T9" s="2195" t="s">
        <v>88</v>
      </c>
      <c r="U9" s="2196"/>
      <c r="V9" s="2130" t="s">
        <v>130</v>
      </c>
      <c r="W9" s="1559"/>
      <c r="X9" s="2130" t="s">
        <v>287</v>
      </c>
      <c r="Y9" s="2104"/>
      <c r="Z9" s="2195" t="s">
        <v>88</v>
      </c>
      <c r="AA9" s="2196"/>
      <c r="AB9" s="2130" t="s">
        <v>288</v>
      </c>
      <c r="AC9" s="1559"/>
      <c r="AD9" s="2130" t="s">
        <v>287</v>
      </c>
      <c r="AE9" s="2104"/>
      <c r="AF9" s="2195" t="s">
        <v>88</v>
      </c>
      <c r="AG9" s="2196"/>
      <c r="AH9" s="2104" t="s">
        <v>288</v>
      </c>
      <c r="AI9" s="2130"/>
      <c r="AJ9" s="1577"/>
      <c r="BM9" s="296">
        <v>22</v>
      </c>
    </row>
    <row customHeight="1" ht="24">
      <c r="D10" s="2178"/>
      <c r="E10" s="2178"/>
      <c r="F10" s="2202"/>
      <c r="G10" s="2202"/>
      <c r="H10" s="2203"/>
      <c r="I10" s="2204"/>
      <c r="J10" s="2195"/>
      <c r="K10" s="1562"/>
      <c r="L10" s="1581" t="s">
        <v>289</v>
      </c>
      <c r="M10" s="1576" t="s">
        <v>290</v>
      </c>
      <c r="N10" s="2197"/>
      <c r="O10" s="2198"/>
      <c r="P10" s="2178"/>
      <c r="Q10" s="1559"/>
      <c r="R10" s="1581" t="s">
        <v>289</v>
      </c>
      <c r="S10" s="1576" t="s">
        <v>290</v>
      </c>
      <c r="T10" s="2197"/>
      <c r="U10" s="2198"/>
      <c r="V10" s="2178"/>
      <c r="W10" s="1559"/>
      <c r="X10" s="1581" t="s">
        <v>289</v>
      </c>
      <c r="Y10" s="1576" t="s">
        <v>290</v>
      </c>
      <c r="Z10" s="2197"/>
      <c r="AA10" s="2198"/>
      <c r="AB10" s="2178"/>
      <c r="AC10" s="1559"/>
      <c r="AD10" s="1581" t="s">
        <v>289</v>
      </c>
      <c r="AE10" s="1576" t="s">
        <v>290</v>
      </c>
      <c r="AF10" s="2197"/>
      <c r="AG10" s="2198"/>
      <c r="AH10" s="2195"/>
      <c r="AI10" s="2178"/>
      <c r="AJ10" s="1577"/>
      <c r="AK10" s="257" t="s">
        <v>291</v>
      </c>
      <c r="AL10" s="257" t="s">
        <v>131</v>
      </c>
      <c r="BM10" s="296">
        <v>23</v>
      </c>
    </row>
    <row customHeight="1" ht="15">
      <c r="D11" s="2186" t="s">
        <v>109</v>
      </c>
      <c r="E11" s="2182" t="s">
        <v>292</v>
      </c>
      <c r="F11" s="2182" t="s">
        <v>293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292</v>
      </c>
      <c r="F17" s="2182" t="s">
        <v>294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292</v>
      </c>
      <c r="F23" s="2182" t="s">
        <v>295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292</v>
      </c>
      <c r="F29" s="2182" t="s">
        <v>296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292</v>
      </c>
      <c r="F35" s="2182" t="s">
        <v>297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D3BA2-AD38-6EA2-AD6D-23397CF045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1901</v>
      </c>
      <c r="C2" s="2503"/>
      <c r="D2" s="2503"/>
      <c r="E2" s="271"/>
      <c r="F2" s="92">
        <v>22</v>
      </c>
    </row>
    <row customHeight="1" ht="3">
      <c r="F3" s="92">
        <v>3</v>
      </c>
    </row>
    <row customHeight="1" ht="23.25">
      <c r="B4" s="2617" t="s">
        <v>1902</v>
      </c>
      <c r="C4" s="386" t="s">
        <v>1903</v>
      </c>
      <c r="D4" s="386" t="s">
        <v>1904</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93BEB-E14C-486C-499A-3400BC6E96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1905</v>
      </c>
    </row>
    <row r="4" s="267" customFormat="1" customHeight="1" ht="15">
      <c r="C4" s="1819"/>
      <c r="D4" s="116"/>
      <c r="E4" s="380"/>
    </row>
    <row r="6" s="1818" customFormat="1" customHeight="1" ht="17.25">
      <c r="A6" s="1818" t="s">
        <v>1906</v>
      </c>
    </row>
    <row r="8" s="267" customFormat="1" customHeight="1" ht="17.25">
      <c r="C8" s="1820"/>
      <c r="D8" s="116"/>
      <c r="E8" s="117"/>
    </row>
    <row r="11" s="1818" customFormat="1" customHeight="1" ht="17.25">
      <c r="A11" s="1818" t="s">
        <v>1907</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1908</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1912</v>
      </c>
    </row>
    <row customHeight="1" ht="11.25"/>
    <row s="458" customFormat="1" customHeight="1" ht="22.5">
      <c r="A39" s="1794"/>
      <c r="B39" s="460"/>
      <c r="C39" s="862"/>
      <c r="D39" s="443"/>
      <c r="E39" s="863"/>
      <c r="F39" s="1815"/>
      <c r="G39" s="1825"/>
      <c r="H39" s="478"/>
    </row>
    <row customHeight="1" ht="11.25"/>
    <row s="1818" customFormat="1" customHeight="1" ht="11.25">
      <c r="A41" s="1818" t="s">
        <v>1913</v>
      </c>
    </row>
    <row customHeight="1" ht="11.25"/>
    <row s="458" customFormat="1" customHeight="1" ht="22.5">
      <c r="A43" s="460"/>
      <c r="B43" s="460"/>
      <c r="C43" s="460"/>
      <c r="D43" s="443"/>
      <c r="E43" s="863"/>
      <c r="F43" s="864"/>
      <c r="G43" s="1825"/>
      <c r="H43" s="478"/>
    </row>
    <row customHeight="1" ht="11.25"/>
    <row s="1818" customFormat="1" customHeight="1" ht="11.25">
      <c r="A45" s="1818" t="s">
        <v>1914</v>
      </c>
    </row>
    <row customHeight="1" ht="11.25"/>
    <row s="458" customFormat="1" customHeight="1" ht="24">
      <c r="A47" s="2205" t="s">
        <v>312</v>
      </c>
      <c r="B47" s="505"/>
      <c r="C47" s="2216"/>
      <c r="D47" s="448" t="str">
        <f>A47</f>
        <v>5.1</v>
      </c>
      <c r="E47" s="445" t="s">
        <v>313</v>
      </c>
      <c r="F47" s="1979" t="s">
        <v>305</v>
      </c>
      <c r="G47" s="447" t="s">
        <v>314</v>
      </c>
      <c r="H47" s="478"/>
      <c r="I47" s="855"/>
    </row>
    <row s="458" customFormat="1" customHeight="1" ht="22.5">
      <c r="A48" s="2205"/>
      <c r="B48" s="505"/>
      <c r="C48" s="2216"/>
      <c r="D48" s="443" t="str">
        <f>D47&amp;".1"</f>
        <v>5.1.1</v>
      </c>
      <c r="E48" s="442" t="s">
        <v>315</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319</v>
      </c>
      <c r="F51" s="1980" t="s">
        <v>22</v>
      </c>
      <c r="G51" s="447" t="s">
        <v>320</v>
      </c>
      <c r="H51" s="478"/>
      <c r="I51" s="855"/>
    </row>
    <row r="54" s="1818" customFormat="1" customHeight="1" ht="17.25">
      <c r="A54" s="1818" t="s">
        <v>1915</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391</v>
      </c>
      <c r="Q56" s="519" t="s">
        <v>392</v>
      </c>
      <c r="R56" s="520" t="s">
        <v>393</v>
      </c>
      <c r="S56" s="1639" t="s">
        <v>394</v>
      </c>
      <c r="T56" s="1639"/>
      <c r="U56" s="1639"/>
      <c r="V56" s="1639"/>
    </row>
    <row r="58" s="1818" customFormat="1" customHeight="1" ht="11.25">
      <c r="A58" s="1818" t="s">
        <v>1916</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380</v>
      </c>
      <c r="AQ60" s="1627" t="s">
        <v>380</v>
      </c>
      <c r="AR60" s="1639"/>
      <c r="AS60" s="1639"/>
    </row>
    <row r="62" s="1818" customFormat="1" customHeight="1" ht="11.25">
      <c r="A62" s="1818" t="s">
        <v>1917</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1918</v>
      </c>
    </row>
    <row r="68" s="1638" customFormat="1" customHeight="1" ht="14.25">
      <c r="A68" s="346"/>
      <c r="B68" s="1163"/>
      <c r="C68" s="379"/>
      <c r="D68" s="1813"/>
      <c r="E68" s="889"/>
      <c r="F68" s="1828"/>
      <c r="G68" s="92"/>
      <c r="I68" s="1627"/>
      <c r="J68" s="1627"/>
    </row>
    <row r="70" s="1818" customFormat="1" customHeight="1" ht="11.25">
      <c r="A70" s="1818" t="s">
        <v>1919</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1921</v>
      </c>
    </row>
    <row r="75" s="1818" customFormat="1" customHeight="1" ht="11.25">
      <c r="A75" s="1818" t="s">
        <v>1922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1920</v>
      </c>
    </row>
    <row r="79" s="1818" customFormat="1" customHeight="1" ht="11.25">
      <c r="A79" s="1818" t="s">
        <v>1923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1928</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1932</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1933</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1933</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1933</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109</v>
      </c>
      <c r="G139" s="2578" t="s">
        <v>22</v>
      </c>
      <c r="H139" s="292"/>
      <c r="I139" s="640" t="s">
        <v>109</v>
      </c>
      <c r="J139" s="1810" t="s">
        <v>1936</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1024</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1024</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7213C-6AAF-BCCD-FED6-913983761C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807</v>
      </c>
      <c r="E1" s="983" t="s">
        <v>853</v>
      </c>
      <c r="F1" s="983" t="s">
        <v>906</v>
      </c>
      <c r="G1" s="983" t="s">
        <v>893</v>
      </c>
      <c r="H1" s="983" t="s">
        <v>1620</v>
      </c>
    </row>
    <row customHeight="1" ht="9">
      <c r="A2" s="986" t="s">
        <v>1947</v>
      </c>
      <c r="B2" s="986"/>
      <c r="C2" s="987" t="str">
        <f>INDEX(TEMPLATE_NUMBER_FORM_LIST,MATCH(TEMPLATE_SPHERE,TEMPLATE_SPHERE_LIST,0))</f>
        <v>16</v>
      </c>
      <c r="D2" s="986" t="s">
        <v>1469</v>
      </c>
      <c r="E2" s="986" t="s">
        <v>150</v>
      </c>
      <c r="F2" s="988" t="s">
        <v>150</v>
      </c>
      <c r="G2" s="986" t="s">
        <v>150</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1949</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1951</v>
      </c>
    </row>
    <row customHeight="1" ht="117">
      <c r="A5" s="849" t="s">
        <v>1952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1954</v>
      </c>
    </row>
    <row customHeight="1" ht="90">
      <c r="A6" s="849" t="s">
        <v>1955</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1956</v>
      </c>
      <c r="B7" s="849" t="s">
        <v>111</v>
      </c>
      <c r="C7" s="987" t="str">
        <f>IF(TEMPLATE_SPHERE="HEAT",D7,E7)</f>
        <v>Форма 11. Информация о расходах на капитальный и текущий ремонт основных средств</v>
      </c>
      <c r="D7" s="849" t="s">
        <v>1957</v>
      </c>
      <c r="E7" s="849" t="s">
        <v>1958</v>
      </c>
      <c r="F7" s="989"/>
      <c r="G7" s="989"/>
      <c r="H7" s="989"/>
    </row>
    <row customHeight="1" ht="108">
      <c r="A8" s="849" t="s">
        <v>1959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1158</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1507</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125E32-6F39-1598-786F-8E144FE346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807</v>
      </c>
      <c r="D2" s="844" t="s">
        <v>853</v>
      </c>
      <c r="E2" s="844" t="s">
        <v>906</v>
      </c>
      <c r="F2" s="844" t="s">
        <v>893</v>
      </c>
      <c r="G2" s="844" t="s">
        <v>1620</v>
      </c>
      <c r="H2" s="846"/>
      <c r="I2" s="846"/>
      <c r="J2" s="846"/>
      <c r="K2" s="846"/>
      <c r="L2" s="846"/>
      <c r="M2" s="846"/>
      <c r="N2" s="846"/>
      <c r="O2" s="844" t="s">
        <v>807</v>
      </c>
      <c r="P2" s="844" t="s">
        <v>853</v>
      </c>
      <c r="Q2" s="844" t="s">
        <v>893</v>
      </c>
      <c r="R2" s="844" t="s">
        <v>906</v>
      </c>
      <c r="S2" s="844" t="s">
        <v>1620</v>
      </c>
      <c r="T2" s="844" t="s">
        <v>807</v>
      </c>
      <c r="U2" s="844" t="s">
        <v>853</v>
      </c>
      <c r="V2" s="844" t="s">
        <v>893</v>
      </c>
      <c r="W2" s="844" t="s">
        <v>906</v>
      </c>
      <c r="X2" s="844" t="s">
        <v>1620</v>
      </c>
      <c r="Y2" s="844"/>
      <c r="Z2" s="844" t="s">
        <v>807</v>
      </c>
      <c r="AA2" s="853" t="s">
        <v>853</v>
      </c>
      <c r="AB2" s="844" t="s">
        <v>893</v>
      </c>
      <c r="AC2" s="844" t="s">
        <v>906</v>
      </c>
      <c r="AD2" s="844" t="s">
        <v>1620</v>
      </c>
    </row>
    <row customHeight="1" ht="162">
      <c r="A3" s="848" t="s">
        <v>27</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1558</v>
      </c>
      <c r="D11" s="2602" t="s">
        <v>1554</v>
      </c>
      <c r="E11" s="2602" t="s">
        <v>1652</v>
      </c>
      <c r="F11" s="2602" t="s">
        <v>2022</v>
      </c>
      <c r="G11" s="2602"/>
      <c r="H11" s="901" t="s">
        <v>2023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1655</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708</v>
      </c>
      <c r="P20" s="960" t="s">
        <v>708</v>
      </c>
      <c r="Q20" s="960" t="s">
        <v>708</v>
      </c>
      <c r="R20" s="960" t="s">
        <v>708</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306</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2060</v>
      </c>
      <c r="U25" s="849" t="s">
        <v>2060</v>
      </c>
      <c r="V25" s="849" t="s">
        <v>2060</v>
      </c>
      <c r="W25" s="849" t="s">
        <v>2060</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724</v>
      </c>
      <c r="P26" s="960" t="s">
        <v>718</v>
      </c>
      <c r="Q26" s="960" t="s">
        <v>2061</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2062</v>
      </c>
      <c r="V26" s="967" t="s">
        <v>2062</v>
      </c>
      <c r="W26" s="967" t="s">
        <v>2062</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726</v>
      </c>
      <c r="P27" s="960" t="s">
        <v>720</v>
      </c>
      <c r="Q27" s="960" t="s">
        <v>2063</v>
      </c>
      <c r="R27" s="960" t="s">
        <v>720</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728</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737</v>
      </c>
      <c r="P30" s="960" t="s">
        <v>728</v>
      </c>
      <c r="Q30" s="960" t="s">
        <v>737</v>
      </c>
      <c r="R30" s="960" t="s">
        <v>728</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2070</v>
      </c>
      <c r="P31" s="960" t="s">
        <v>731</v>
      </c>
      <c r="Q31" s="960" t="s">
        <v>2070</v>
      </c>
      <c r="R31" s="960" t="s">
        <v>731</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733</v>
      </c>
      <c r="Q32" s="960" t="s">
        <v>2073</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745</v>
      </c>
      <c r="P39" s="960" t="s">
        <v>739</v>
      </c>
      <c r="Q39" s="960" t="s">
        <v>745</v>
      </c>
      <c r="R39" s="960" t="s">
        <v>739</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741</v>
      </c>
      <c r="Q40" s="960" t="s">
        <v>2096</v>
      </c>
      <c r="R40" s="960" t="s">
        <v>741</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745</v>
      </c>
      <c r="Q43" s="960" t="s">
        <v>2107</v>
      </c>
      <c r="R43" s="960" t="s">
        <v>745</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2139</v>
      </c>
      <c r="U52" s="846" t="s">
        <v>2140</v>
      </c>
      <c r="V52" s="846" t="s">
        <v>2141</v>
      </c>
      <c r="W52" s="846" t="s">
        <v>2142</v>
      </c>
      <c r="X52" s="846"/>
      <c r="Y52" s="1003"/>
      <c r="Z52" s="849" t="s">
        <v>749</v>
      </c>
      <c r="AA52" s="852" t="s">
        <v>749</v>
      </c>
      <c r="AB52" s="852" t="s">
        <v>749</v>
      </c>
      <c r="AC52" s="852" t="s">
        <v>749</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323</v>
      </c>
      <c r="Q53" s="960" t="s">
        <v>323</v>
      </c>
      <c r="R53" s="960" t="s">
        <v>323</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751</v>
      </c>
      <c r="U54" s="846" t="s">
        <v>751</v>
      </c>
      <c r="V54" s="846" t="s">
        <v>751</v>
      </c>
      <c r="W54" s="846" t="s">
        <v>751</v>
      </c>
      <c r="X54" s="846"/>
      <c r="Y54" s="1003"/>
      <c r="Z54" s="849" t="s">
        <v>752</v>
      </c>
      <c r="AA54" s="849" t="s">
        <v>752</v>
      </c>
      <c r="AB54" s="849" t="s">
        <v>752</v>
      </c>
      <c r="AC54" s="849" t="s">
        <v>752</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1024</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2146</v>
      </c>
      <c r="V56" s="846" t="s">
        <v>2146</v>
      </c>
      <c r="W56" s="846" t="s">
        <v>2146</v>
      </c>
      <c r="X56" s="846"/>
      <c r="Y56" s="1003"/>
      <c r="Z56" s="849" t="s">
        <v>758</v>
      </c>
      <c r="AA56" s="849" t="s">
        <v>758</v>
      </c>
      <c r="AB56" s="849" t="s">
        <v>758</v>
      </c>
      <c r="AC56" s="849" t="s">
        <v>758</v>
      </c>
      <c r="AD56" s="849"/>
    </row>
    <row customHeight="1" ht="27">
      <c r="A57" s="848"/>
      <c r="B57" s="902">
        <v>40</v>
      </c>
      <c r="C57" s="846" t="s">
        <v>1026</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2148</v>
      </c>
      <c r="V57" s="846" t="s">
        <v>2148</v>
      </c>
      <c r="W57" s="846" t="s">
        <v>2148</v>
      </c>
      <c r="X57" s="846"/>
      <c r="Y57" s="1003"/>
      <c r="Z57" s="849" t="s">
        <v>761</v>
      </c>
      <c r="AA57" s="849" t="s">
        <v>761</v>
      </c>
      <c r="AB57" s="849" t="s">
        <v>761</v>
      </c>
      <c r="AC57" s="849" t="s">
        <v>761</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628</v>
      </c>
      <c r="U60" s="846" t="s">
        <v>628</v>
      </c>
      <c r="V60" s="846" t="s">
        <v>628</v>
      </c>
      <c r="W60" s="846" t="s">
        <v>628</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99</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99</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99</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633</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99</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665</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673</v>
      </c>
      <c r="U89" s="846" t="s">
        <v>673</v>
      </c>
      <c r="V89" s="846" t="s">
        <v>673</v>
      </c>
      <c r="W89" s="846" t="s">
        <v>673</v>
      </c>
      <c r="X89" s="846"/>
      <c r="Y89" s="1003"/>
      <c r="Z89" s="849"/>
      <c r="AA89" s="852"/>
      <c r="AB89" s="849"/>
      <c r="AC89" s="849"/>
      <c r="AD89" s="849"/>
    </row>
    <row customHeight="1" ht="27">
      <c r="A90" s="848"/>
      <c r="B90" s="902">
        <v>73</v>
      </c>
      <c r="C90" s="846" t="s">
        <v>2201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1464</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1464</v>
      </c>
      <c r="P95" s="960"/>
      <c r="Q95" s="960"/>
      <c r="R95" s="960"/>
      <c r="S95" s="960"/>
      <c r="T95" s="846" t="s">
        <v>2210</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1469</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1481</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1495</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1507</v>
      </c>
      <c r="P99" s="960"/>
      <c r="Q99" s="960"/>
      <c r="R99" s="960"/>
      <c r="S99" s="960"/>
      <c r="T99" s="846" t="s">
        <v>2219</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2220</v>
      </c>
      <c r="P100" s="960"/>
      <c r="Q100" s="960"/>
      <c r="R100" s="960"/>
      <c r="S100" s="960"/>
      <c r="T100" s="846" t="s">
        <v>2221</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2222</v>
      </c>
      <c r="P101" s="960"/>
      <c r="Q101" s="960"/>
      <c r="R101" s="960"/>
      <c r="S101" s="960"/>
      <c r="T101" s="846" t="s">
        <v>2223</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1661</v>
      </c>
      <c r="B148" s="848"/>
      <c r="C148" s="846" t="s">
        <v>2224</v>
      </c>
      <c r="D148" s="846" t="s">
        <v>1563</v>
      </c>
      <c r="E148" s="846" t="s">
        <v>1663</v>
      </c>
      <c r="F148" s="846" t="s">
        <v>2225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D7EDA-B97A-9D22-D5E9-25D01ADF996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"Биробиджанская ТЭЦ"</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299</v>
      </c>
      <c r="M14" s="2130"/>
      <c r="N14" s="2130"/>
      <c r="O14" s="2130"/>
      <c r="P14" s="2130"/>
      <c r="Q14" s="2130"/>
      <c r="R14" s="2130"/>
      <c r="S14" s="2130"/>
      <c r="T14" s="2130"/>
      <c r="U14" s="2130"/>
      <c r="V14" s="2130"/>
      <c r="W14" s="2130"/>
      <c r="X14" s="2130" t="s">
        <v>300</v>
      </c>
      <c r="AD14" s="1158">
        <v>14</v>
      </c>
    </row>
    <row customHeight="1" ht="14.699999999999998">
      <c r="J15" s="379"/>
      <c r="K15" s="379"/>
      <c r="L15" s="2276" t="s">
        <v>88</v>
      </c>
      <c r="M15" s="2212" t="s">
        <v>427</v>
      </c>
      <c r="N15" s="304"/>
      <c r="O15" s="2277" t="s">
        <v>2229</v>
      </c>
      <c r="P15" s="2278"/>
      <c r="Q15" s="2278"/>
      <c r="R15" s="2278"/>
      <c r="S15" s="2278"/>
      <c r="T15" s="2278"/>
      <c r="U15" s="2279"/>
      <c r="V15" s="2280" t="s">
        <v>429</v>
      </c>
      <c r="W15" s="2283" t="s">
        <v>1148</v>
      </c>
      <c r="X15" s="2130"/>
      <c r="AD15" s="1158">
        <v>14</v>
      </c>
    </row>
    <row customHeight="1" ht="35.699999999999996">
      <c r="J16" s="379"/>
      <c r="K16" s="379"/>
      <c r="L16" s="2276"/>
      <c r="M16" s="2212"/>
      <c r="N16" s="1034"/>
      <c r="O16" s="2263" t="s">
        <v>432</v>
      </c>
      <c r="P16" s="2263" t="s">
        <v>433</v>
      </c>
      <c r="Q16" s="2265" t="s">
        <v>434</v>
      </c>
      <c r="R16" s="2266"/>
      <c r="S16" s="2265" t="s">
        <v>448</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09" t="str">
        <f>INDEX(PT_DIFFERENTIATION_TER,MATCH(B19,PT_DIFFERENTIATION_TER_ID,0))</f>
        <v/>
      </c>
      <c r="P20" s="2609"/>
      <c r="Q20" s="2609"/>
      <c r="R20" s="2609"/>
      <c r="S20" s="2609"/>
      <c r="T20" s="2609"/>
      <c r="U20" s="2609"/>
      <c r="V20" s="2609"/>
      <c r="W20" s="2609"/>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09" t="str">
        <f>INDEX(PT_DIFFERENTIATION_CS,MATCH(C19,PT_DIFFERENTIATION_CS_ID,0))</f>
        <v/>
      </c>
      <c r="P21" s="2609"/>
      <c r="Q21" s="2609"/>
      <c r="R21" s="2609"/>
      <c r="S21" s="2609"/>
      <c r="T21" s="2609"/>
      <c r="U21" s="2609"/>
      <c r="V21" s="2609"/>
      <c r="W21" s="2609"/>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09" t="str">
        <f>INDEX(PT_DIFFERENTIATION_IST_TE,MATCH(D19,PT_DIFFERENTIATION_IST_TE_ID,0))</f>
        <v/>
      </c>
      <c r="P22" s="2609"/>
      <c r="Q22" s="2609"/>
      <c r="R22" s="2609"/>
      <c r="S22" s="2609"/>
      <c r="T22" s="2609"/>
      <c r="U22" s="2609"/>
      <c r="V22" s="2609"/>
      <c r="W22" s="2609"/>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403</v>
      </c>
      <c r="N23" s="303"/>
      <c r="O23" s="2308"/>
      <c r="P23" s="2308"/>
      <c r="Q23" s="2308"/>
      <c r="R23" s="2308"/>
      <c r="S23" s="2308"/>
      <c r="T23" s="2308"/>
      <c r="U23" s="2308"/>
      <c r="V23" s="2308"/>
      <c r="W23" s="2308"/>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406</v>
      </c>
      <c r="N24" s="303"/>
      <c r="O24" s="2248"/>
      <c r="P24" s="2249"/>
      <c r="Q24" s="2249"/>
      <c r="R24" s="2249"/>
      <c r="S24" s="2249"/>
      <c r="T24" s="2249"/>
      <c r="U24" s="2249"/>
      <c r="V24" s="2249"/>
      <c r="W24" s="2250"/>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803</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14685-6EA2-B218-EF0A-595558E75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3F85-504A-AFF3-5C17-C0F4B4815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D3808-E4FA-935E-9967-1CFEA72CF5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21351-C1C9-AD28-8ED5-1589F5997E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34F3-4FD2-F67B-5056-906CE85BE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02BE8-BB5D-FAAE-8067-E480C3D3038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 СП "Биробиджанская ТЭЦ"</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299</v>
      </c>
      <c r="E8" s="2208"/>
      <c r="F8" s="2208"/>
      <c r="G8" s="2211" t="s">
        <v>300</v>
      </c>
      <c r="J8" s="458">
        <v>11</v>
      </c>
    </row>
    <row customHeight="1" ht="11.549999999999999">
      <c r="A9" s="460"/>
      <c r="B9" s="505"/>
      <c r="C9" s="460"/>
      <c r="D9" s="475" t="s">
        <v>88</v>
      </c>
      <c r="E9" s="449" t="s">
        <v>301</v>
      </c>
      <c r="F9" s="449" t="s">
        <v>302</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Еврейская автономная область</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306</v>
      </c>
      <c r="E14" s="1013" t="s">
        <v>307</v>
      </c>
      <c r="F14" s="1014" t="str">
        <f>IF(inn="","",inn)</f>
        <v>1434031363</v>
      </c>
      <c r="G14" s="1015" t="s">
        <v>308</v>
      </c>
      <c r="H14" s="478"/>
      <c r="J14" s="458">
        <v>0</v>
      </c>
    </row>
    <row customHeight="1" ht="22.5" hidden="1">
      <c r="A15" s="460"/>
      <c r="B15" s="505"/>
      <c r="C15" s="460"/>
      <c r="D15" s="1012" t="s">
        <v>309</v>
      </c>
      <c r="E15" s="1013" t="s">
        <v>310</v>
      </c>
      <c r="F15" s="1014" t="str">
        <f>IF(kpp="","",kpp)</f>
        <v>790145002</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312</v>
      </c>
      <c r="B19" s="505"/>
      <c r="C19" s="2216"/>
      <c r="D19" s="448" t="str">
        <f>A19</f>
        <v>5.1</v>
      </c>
      <c r="E19" s="445" t="s">
        <v>313</v>
      </c>
      <c r="F19" s="446" t="s">
        <v>305</v>
      </c>
      <c r="G19" s="447" t="s">
        <v>314</v>
      </c>
      <c r="H19" s="478"/>
      <c r="I19" s="855"/>
      <c r="J19" s="458">
        <v>0</v>
      </c>
    </row>
    <row customHeight="1" ht="24" hidden="1">
      <c r="A20" s="2205"/>
      <c r="B20" s="505"/>
      <c r="C20" s="2216"/>
      <c r="D20" s="443" t="str">
        <f>D19&amp;".1"</f>
        <v>5.1.1</v>
      </c>
      <c r="E20" s="442" t="s">
        <v>315</v>
      </c>
      <c r="F20" s="884" t="s">
        <v>22</v>
      </c>
      <c r="G20" s="477"/>
      <c r="H20" s="478"/>
      <c r="I20" s="855"/>
      <c r="J20" s="458">
        <v>0</v>
      </c>
    </row>
    <row customHeight="1" ht="22.5" hidden="1">
      <c r="A21" s="2205"/>
      <c r="B21" s="505"/>
      <c r="C21" s="2216"/>
      <c r="D21" s="443" t="str">
        <f>D19&amp;".2"</f>
        <v>5.1.2</v>
      </c>
      <c r="E21" s="442" t="s">
        <v>316</v>
      </c>
      <c r="F21" s="1736" t="s">
        <v>22</v>
      </c>
      <c r="G21" s="447" t="s">
        <v>317</v>
      </c>
      <c r="H21" s="478"/>
      <c r="I21" s="855"/>
      <c r="J21" s="458">
        <v>0</v>
      </c>
    </row>
    <row customHeight="1" ht="22.5" hidden="1">
      <c r="A22" s="2205"/>
      <c r="B22" s="505"/>
      <c r="C22" s="2216"/>
      <c r="D22" s="443" t="str">
        <f>D19&amp;".3"</f>
        <v>5.1.3</v>
      </c>
      <c r="E22" s="442" t="s">
        <v>318</v>
      </c>
      <c r="F22" s="884" t="s">
        <v>22</v>
      </c>
      <c r="G22" s="477"/>
      <c r="H22" s="478"/>
      <c r="I22" s="855"/>
      <c r="J22" s="458">
        <v>0</v>
      </c>
    </row>
    <row customHeight="1" ht="22.5" hidden="1">
      <c r="A23" s="2205"/>
      <c r="B23" s="505"/>
      <c r="C23" s="2216"/>
      <c r="D23" s="443" t="str">
        <f>D19&amp;".4"</f>
        <v>5.1.4</v>
      </c>
      <c r="E23" s="442" t="s">
        <v>319</v>
      </c>
      <c r="F23" s="884" t="s">
        <v>22</v>
      </c>
      <c r="G23" s="447" t="s">
        <v>320</v>
      </c>
      <c r="H23" s="478"/>
      <c r="I23" s="855"/>
      <c r="J23" s="458">
        <v>0</v>
      </c>
    </row>
    <row customHeight="1" ht="22.5" hidden="1">
      <c r="A24" s="1981"/>
      <c r="B24" s="505"/>
      <c r="C24" s="495"/>
      <c r="D24" s="470"/>
      <c r="E24" s="1171" t="s">
        <v>321</v>
      </c>
      <c r="F24" s="471"/>
      <c r="G24" s="472"/>
      <c r="H24" s="478"/>
      <c r="I24" s="855"/>
      <c r="J24" s="458">
        <v>0</v>
      </c>
    </row>
    <row s="504" customFormat="1" customHeight="1" ht="24.75" hidden="1">
      <c r="A25" s="460"/>
      <c r="B25" s="505"/>
      <c r="C25" s="505"/>
      <c r="D25" s="1009" t="s">
        <v>90</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339</v>
      </c>
      <c r="H44" s="478"/>
      <c r="J44" s="458">
        <v>22</v>
      </c>
    </row>
    <row customHeight="1" ht="23.25">
      <c r="A45" s="460"/>
      <c r="B45" s="505"/>
      <c r="C45" s="460"/>
      <c r="D45" s="443">
        <f>D44+1</f>
        <v>12</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341</v>
      </c>
      <c r="H46" s="478"/>
      <c r="J46" s="458">
        <v>23</v>
      </c>
    </row>
    <row customHeight="1" ht="24">
      <c r="A47" s="2205"/>
      <c r="B47" s="505"/>
      <c r="C47" s="495"/>
      <c r="D47" s="443" t="str">
        <f>D45&amp;".2"</f>
        <v>12.2</v>
      </c>
      <c r="E47" s="445" t="s">
        <v>342</v>
      </c>
      <c r="F47" s="493"/>
      <c r="G47" s="440" t="s">
        <v>343</v>
      </c>
      <c r="H47" s="478"/>
      <c r="J47" s="458">
        <v>23</v>
      </c>
    </row>
    <row customHeight="1" ht="24">
      <c r="A48" s="2205"/>
      <c r="B48" s="505"/>
      <c r="C48" s="495"/>
      <c r="D48" s="443" t="str">
        <f>D45&amp;".3"</f>
        <v>12.3</v>
      </c>
      <c r="E48" s="445" t="s">
        <v>344</v>
      </c>
      <c r="F48" s="493"/>
      <c r="G48" s="440" t="s">
        <v>345</v>
      </c>
      <c r="H48" s="478"/>
      <c r="J48" s="458">
        <v>23</v>
      </c>
    </row>
    <row customHeight="1" ht="24">
      <c r="A49" s="2205"/>
      <c r="B49" s="505"/>
      <c r="C49" s="495"/>
      <c r="D49" s="443" t="str">
        <f>IF(TEMPLATE_SPHERE="TKO",D45&amp;".0",D45&amp;".4")</f>
        <v>12.4</v>
      </c>
      <c r="E49" s="439" t="s">
        <v>346</v>
      </c>
      <c r="F49" s="1688"/>
      <c r="G49" s="1765" t="s">
        <v>347</v>
      </c>
      <c r="H49" s="478"/>
      <c r="J49" s="458">
        <v>23</v>
      </c>
    </row>
    <row customHeight="1" ht="24">
      <c r="A50" s="460"/>
      <c r="B50" s="505"/>
      <c r="C50" s="460"/>
      <c r="D50" s="470"/>
      <c r="E50" s="418" t="s">
        <v>348</v>
      </c>
      <c r="F50" s="471"/>
      <c r="G50" s="1765" t="s">
        <v>349</v>
      </c>
      <c r="H50" s="479"/>
      <c r="J50" s="458">
        <v>23</v>
      </c>
    </row>
    <row customHeight="1" ht="24">
      <c r="A51" s="861"/>
      <c r="B51" s="505"/>
      <c r="C51" s="495"/>
      <c r="D51" s="443">
        <f>D45+1</f>
        <v>13</v>
      </c>
      <c r="E51" s="531" t="s">
        <v>350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EA2B5-DA06-6EA7-4BAF-469D2986AC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C5229-DC1E-8CDE-35DE-5C4F9B335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F7424-2836-397D-3EA7-4965A7ED92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E7021-8F42-5B3B-C5BC-894B3335F8D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27</v>
      </c>
      <c r="C2" s="756"/>
      <c r="D2" s="767"/>
      <c r="E2" s="839"/>
    </row>
    <row customHeight="1" ht="11.25">
      <c r="A3" s="2623"/>
      <c r="B3" s="2624" t="s">
        <v>33</v>
      </c>
      <c r="C3" s="756"/>
      <c r="D3" s="767"/>
      <c r="E3" s="839"/>
    </row>
    <row customHeight="1" ht="11.25">
      <c r="A4" s="2625"/>
      <c r="B4" s="769" t="s">
        <v>1661</v>
      </c>
      <c r="C4" s="756"/>
      <c r="D4" s="767"/>
      <c r="E4" s="839"/>
    </row>
    <row customHeight="1" ht="11.25">
      <c r="A5" s="2626"/>
      <c r="B5" s="769" t="s">
        <v>1655</v>
      </c>
      <c r="C5" s="2627" t="s">
        <v>2001</v>
      </c>
      <c r="D5" s="2628" t="s">
        <v>2238</v>
      </c>
      <c r="E5" s="839"/>
    </row>
    <row s="1853" customFormat="1" customHeight="1" ht="11.25">
      <c r="A6" s="2629"/>
      <c r="B6" s="769" t="s">
        <v>1665</v>
      </c>
      <c r="C6" s="756"/>
      <c r="D6" s="767"/>
      <c r="E6" s="839"/>
    </row>
    <row customHeight="1" ht="11.25">
      <c r="A7" s="2630"/>
      <c r="B7" s="769" t="s">
        <v>1673</v>
      </c>
      <c r="C7" s="756"/>
      <c r="D7" s="767"/>
      <c r="E7" s="839"/>
    </row>
    <row customHeight="1" ht="11.25">
      <c r="A8" s="759"/>
      <c r="B8" s="769" t="s">
        <v>1668</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91E72-449C-CE14-C2FC-2432B8BC0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14092-0F4B-887A-C73F-BCCBB9F299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6842E-908B-F461-262A-A40A2297C46A}"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2252</v>
      </c>
      <c r="G2" s="1853" t="s">
        <v>2253</v>
      </c>
      <c r="H2" s="1853" t="s">
        <v>22</v>
      </c>
      <c r="I2" s="1853" t="s">
        <v>807</v>
      </c>
    </row>
    <row customHeight="1" ht="11.25">
      <c r="A3" s="1853" t="s">
        <v>2248</v>
      </c>
      <c r="B3" s="1853" t="s">
        <v>16</v>
      </c>
      <c r="C3" s="1853" t="s">
        <v>13</v>
      </c>
      <c r="D3" s="1853" t="s">
        <v>46</v>
      </c>
      <c r="E3" s="1853" t="s">
        <v>49</v>
      </c>
      <c r="F3" s="1853" t="s">
        <v>51</v>
      </c>
      <c r="G3" s="1853" t="s">
        <v>22</v>
      </c>
      <c r="H3" s="1853" t="s">
        <v>22</v>
      </c>
      <c r="I3" s="1853" t="s">
        <v>807</v>
      </c>
    </row>
    <row customHeight="1" ht="11.25">
      <c r="A4" s="1853" t="s">
        <v>2248</v>
      </c>
      <c r="B4" s="1853" t="s">
        <v>16</v>
      </c>
      <c r="C4" s="1853" t="s">
        <v>2254</v>
      </c>
      <c r="D4" s="1853" t="s">
        <v>2255</v>
      </c>
      <c r="E4" s="1853" t="s">
        <v>2256</v>
      </c>
      <c r="F4" s="1853" t="s">
        <v>2257</v>
      </c>
      <c r="G4" s="1853" t="s">
        <v>2258</v>
      </c>
      <c r="H4" s="1853" t="s">
        <v>22</v>
      </c>
      <c r="I4" s="1853" t="s">
        <v>807</v>
      </c>
    </row>
    <row customHeight="1" ht="11.25">
      <c r="A5" s="1853" t="s">
        <v>2248</v>
      </c>
      <c r="B5" s="1853" t="s">
        <v>16</v>
      </c>
      <c r="C5" s="1853" t="s">
        <v>2259</v>
      </c>
      <c r="D5" s="1853" t="s">
        <v>2260</v>
      </c>
      <c r="E5" s="1853" t="s">
        <v>2261</v>
      </c>
      <c r="F5" s="1853" t="s">
        <v>2262</v>
      </c>
      <c r="G5" s="1853" t="s">
        <v>2263</v>
      </c>
      <c r="H5" s="1853" t="s">
        <v>22</v>
      </c>
      <c r="I5" s="1853" t="s">
        <v>807</v>
      </c>
    </row>
    <row customHeight="1" ht="11.25">
      <c r="A6" s="1853" t="s">
        <v>2248</v>
      </c>
      <c r="B6" s="1853" t="s">
        <v>16</v>
      </c>
      <c r="C6" s="1853" t="s">
        <v>2264</v>
      </c>
      <c r="D6" s="1853" t="s">
        <v>2265</v>
      </c>
      <c r="E6" s="1853" t="s">
        <v>2266</v>
      </c>
      <c r="F6" s="1853" t="s">
        <v>2267</v>
      </c>
      <c r="G6" s="1853" t="s">
        <v>2268</v>
      </c>
      <c r="H6" s="1853" t="s">
        <v>22</v>
      </c>
      <c r="I6" s="1853" t="s">
        <v>807</v>
      </c>
    </row>
    <row customHeight="1" ht="11.25">
      <c r="A7" s="1853" t="s">
        <v>2248</v>
      </c>
      <c r="B7" s="1853" t="s">
        <v>16</v>
      </c>
      <c r="C7" s="1853" t="s">
        <v>2269</v>
      </c>
      <c r="D7" s="1853" t="s">
        <v>2270</v>
      </c>
      <c r="E7" s="1853" t="s">
        <v>2271</v>
      </c>
      <c r="F7" s="1853" t="s">
        <v>2267</v>
      </c>
      <c r="G7" s="1853" t="s">
        <v>2272</v>
      </c>
      <c r="H7" s="1853" t="s">
        <v>22</v>
      </c>
      <c r="I7" s="1853" t="s">
        <v>807</v>
      </c>
    </row>
    <row customHeight="1" ht="11.25">
      <c r="A8" s="1853" t="s">
        <v>2248</v>
      </c>
      <c r="B8" s="1853" t="s">
        <v>16</v>
      </c>
      <c r="C8" s="1853" t="s">
        <v>2273</v>
      </c>
      <c r="D8" s="1853" t="s">
        <v>2274</v>
      </c>
      <c r="E8" s="1853" t="s">
        <v>2275</v>
      </c>
      <c r="F8" s="1853" t="s">
        <v>2276</v>
      </c>
      <c r="G8" s="1853" t="s">
        <v>2277</v>
      </c>
      <c r="H8" s="1853" t="s">
        <v>22</v>
      </c>
      <c r="I8" s="1853" t="s">
        <v>807</v>
      </c>
    </row>
    <row customHeight="1" ht="11.25">
      <c r="A9" s="1853" t="s">
        <v>2248</v>
      </c>
      <c r="B9" s="1853" t="s">
        <v>16</v>
      </c>
      <c r="C9" s="1853" t="s">
        <v>22</v>
      </c>
      <c r="D9" s="1853" t="s">
        <v>2278</v>
      </c>
      <c r="E9" s="1853" t="s">
        <v>2279</v>
      </c>
      <c r="F9" s="1853" t="s">
        <v>2267</v>
      </c>
      <c r="G9" s="1853" t="s">
        <v>22</v>
      </c>
      <c r="H9" s="1853" t="s">
        <v>22</v>
      </c>
      <c r="I9" s="1853" t="s">
        <v>807</v>
      </c>
    </row>
    <row customHeight="1" ht="11.25">
      <c r="A10" s="1853" t="s">
        <v>2248</v>
      </c>
      <c r="B10" s="1853" t="s">
        <v>16</v>
      </c>
      <c r="C10" s="1853" t="s">
        <v>2280</v>
      </c>
      <c r="D10" s="1853" t="s">
        <v>2281</v>
      </c>
      <c r="E10" s="1853" t="s">
        <v>2282</v>
      </c>
      <c r="F10" s="1853" t="s">
        <v>2262</v>
      </c>
      <c r="G10" s="1853" t="s">
        <v>2283</v>
      </c>
      <c r="H10" s="1853" t="s">
        <v>22</v>
      </c>
      <c r="I10" s="1853" t="s">
        <v>807</v>
      </c>
    </row>
    <row customHeight="1" ht="11.25">
      <c r="A11" s="1853" t="s">
        <v>2248</v>
      </c>
      <c r="B11" s="1853" t="s">
        <v>16</v>
      </c>
      <c r="C11" s="1853" t="s">
        <v>2284</v>
      </c>
      <c r="D11" s="1853" t="s">
        <v>2285</v>
      </c>
      <c r="E11" s="1853" t="s">
        <v>2286</v>
      </c>
      <c r="F11" s="1853" t="s">
        <v>2287</v>
      </c>
      <c r="G11" s="1853" t="s">
        <v>2288</v>
      </c>
      <c r="H11" s="1853" t="s">
        <v>22</v>
      </c>
      <c r="I11" s="1853" t="s">
        <v>807</v>
      </c>
    </row>
    <row customHeight="1" ht="11.25">
      <c r="A12" s="1853" t="s">
        <v>2248</v>
      </c>
      <c r="B12" s="1853" t="s">
        <v>16</v>
      </c>
      <c r="C12" s="1853" t="s">
        <v>2289</v>
      </c>
      <c r="D12" s="1853" t="s">
        <v>2290</v>
      </c>
      <c r="E12" s="1853" t="s">
        <v>2291</v>
      </c>
      <c r="F12" s="1853" t="s">
        <v>2262</v>
      </c>
      <c r="G12" s="1853" t="s">
        <v>2292</v>
      </c>
      <c r="H12" s="1853" t="s">
        <v>22</v>
      </c>
      <c r="I12" s="1853" t="s">
        <v>807</v>
      </c>
    </row>
    <row customHeight="1" ht="11.25">
      <c r="A13" s="1853" t="s">
        <v>2248</v>
      </c>
      <c r="B13" s="1853" t="s">
        <v>16</v>
      </c>
      <c r="C13" s="1853" t="s">
        <v>2293</v>
      </c>
      <c r="D13" s="1853" t="s">
        <v>2294</v>
      </c>
      <c r="E13" s="1853" t="s">
        <v>2295</v>
      </c>
      <c r="F13" s="1853" t="s">
        <v>2276</v>
      </c>
      <c r="G13" s="1853" t="s">
        <v>2296</v>
      </c>
      <c r="H13" s="1853" t="s">
        <v>22</v>
      </c>
      <c r="I13" s="1853" t="s">
        <v>807</v>
      </c>
    </row>
    <row customHeight="1" ht="11.25">
      <c r="A14" s="1853" t="s">
        <v>2248</v>
      </c>
      <c r="B14" s="1853" t="s">
        <v>16</v>
      </c>
      <c r="C14" s="1853" t="s">
        <v>2297</v>
      </c>
      <c r="D14" s="1853" t="s">
        <v>2298</v>
      </c>
      <c r="E14" s="1853" t="s">
        <v>2299</v>
      </c>
      <c r="F14" s="1853" t="s">
        <v>2300</v>
      </c>
      <c r="G14" s="1853" t="s">
        <v>2301</v>
      </c>
      <c r="H14" s="1853" t="s">
        <v>22</v>
      </c>
      <c r="I14" s="1853" t="s">
        <v>807</v>
      </c>
    </row>
    <row customHeight="1" ht="11.25">
      <c r="A15" s="1853" t="s">
        <v>2248</v>
      </c>
      <c r="B15" s="1853" t="s">
        <v>16</v>
      </c>
      <c r="C15" s="1853" t="s">
        <v>2302</v>
      </c>
      <c r="D15" s="1853" t="s">
        <v>2303</v>
      </c>
      <c r="E15" s="1853" t="s">
        <v>2304</v>
      </c>
      <c r="F15" s="1853" t="s">
        <v>2305</v>
      </c>
      <c r="G15" s="1853" t="s">
        <v>22</v>
      </c>
      <c r="H15" s="1853" t="s">
        <v>22</v>
      </c>
      <c r="I15" s="1853" t="s">
        <v>807</v>
      </c>
    </row>
    <row customHeight="1" ht="11.25">
      <c r="A16" s="1853" t="s">
        <v>2248</v>
      </c>
      <c r="B16" s="1853" t="s">
        <v>16</v>
      </c>
      <c r="C16" s="1853" t="s">
        <v>2306</v>
      </c>
      <c r="D16" s="1853" t="s">
        <v>2307</v>
      </c>
      <c r="E16" s="1853" t="s">
        <v>2304</v>
      </c>
      <c r="F16" s="1853" t="s">
        <v>2308</v>
      </c>
      <c r="G16" s="1853" t="s">
        <v>2309</v>
      </c>
      <c r="H16" s="1853" t="s">
        <v>22</v>
      </c>
      <c r="I16" s="1853" t="s">
        <v>807</v>
      </c>
    </row>
    <row customHeight="1" ht="11.25">
      <c r="A17" s="1853" t="s">
        <v>2248</v>
      </c>
      <c r="B17" s="1853" t="s">
        <v>16</v>
      </c>
      <c r="C17" s="1853" t="s">
        <v>2310</v>
      </c>
      <c r="D17" s="1853" t="s">
        <v>2311</v>
      </c>
      <c r="E17" s="1853" t="s">
        <v>2312</v>
      </c>
      <c r="F17" s="1853" t="s">
        <v>2276</v>
      </c>
      <c r="G17" s="1853" t="s">
        <v>2313</v>
      </c>
      <c r="H17" s="1853" t="s">
        <v>22</v>
      </c>
      <c r="I17" s="1853" t="s">
        <v>807</v>
      </c>
    </row>
    <row customHeight="1" ht="11.25">
      <c r="A18" s="1853" t="s">
        <v>2248</v>
      </c>
      <c r="B18" s="1853" t="s">
        <v>16</v>
      </c>
      <c r="C18" s="1853" t="s">
        <v>2314</v>
      </c>
      <c r="D18" s="1853" t="s">
        <v>2315</v>
      </c>
      <c r="E18" s="1853" t="s">
        <v>2316</v>
      </c>
      <c r="F18" s="1853" t="s">
        <v>2317</v>
      </c>
      <c r="G18" s="1853" t="s">
        <v>2318</v>
      </c>
      <c r="H18" s="1853" t="s">
        <v>22</v>
      </c>
      <c r="I18" s="1853" t="s">
        <v>807</v>
      </c>
    </row>
    <row customHeight="1" ht="11.25">
      <c r="A19" s="1853" t="s">
        <v>2248</v>
      </c>
      <c r="B19" s="1853" t="s">
        <v>16</v>
      </c>
      <c r="C19" s="1853" t="s">
        <v>2319</v>
      </c>
      <c r="D19" s="1853" t="s">
        <v>2320</v>
      </c>
      <c r="E19" s="1853" t="s">
        <v>2321</v>
      </c>
      <c r="F19" s="1853" t="s">
        <v>2262</v>
      </c>
      <c r="G19" s="1853" t="s">
        <v>2322</v>
      </c>
      <c r="H19" s="1853" t="s">
        <v>22</v>
      </c>
      <c r="I19" s="1853" t="s">
        <v>807</v>
      </c>
    </row>
    <row customHeight="1" ht="11.25">
      <c r="A20" s="1853" t="s">
        <v>2248</v>
      </c>
      <c r="B20" s="1853" t="s">
        <v>16</v>
      </c>
      <c r="C20" s="1853" t="s">
        <v>2323</v>
      </c>
      <c r="D20" s="1853" t="s">
        <v>2324</v>
      </c>
      <c r="E20" s="1853" t="s">
        <v>2325</v>
      </c>
      <c r="F20" s="1853" t="s">
        <v>2326</v>
      </c>
      <c r="G20" s="1853" t="s">
        <v>2327</v>
      </c>
      <c r="H20" s="1853" t="s">
        <v>22</v>
      </c>
      <c r="I20" s="1853" t="s">
        <v>807</v>
      </c>
    </row>
    <row customHeight="1" ht="11.25">
      <c r="A21" s="1853" t="s">
        <v>2248</v>
      </c>
      <c r="B21" s="1853" t="s">
        <v>16</v>
      </c>
      <c r="C21" s="1853" t="s">
        <v>2328</v>
      </c>
      <c r="D21" s="1853" t="s">
        <v>2329</v>
      </c>
      <c r="E21" s="1853" t="s">
        <v>2330</v>
      </c>
      <c r="F21" s="1853" t="s">
        <v>2267</v>
      </c>
      <c r="G21" s="1853" t="s">
        <v>2331</v>
      </c>
      <c r="H21" s="1853" t="s">
        <v>22</v>
      </c>
      <c r="I21" s="1853" t="s">
        <v>807</v>
      </c>
    </row>
    <row customHeight="1" ht="11.25">
      <c r="A22" s="1853" t="s">
        <v>2248</v>
      </c>
      <c r="B22" s="1853" t="s">
        <v>16</v>
      </c>
      <c r="C22" s="1853" t="s">
        <v>2332</v>
      </c>
      <c r="D22" s="1853" t="s">
        <v>2333</v>
      </c>
      <c r="E22" s="1853" t="s">
        <v>2334</v>
      </c>
      <c r="F22" s="1853" t="s">
        <v>2262</v>
      </c>
      <c r="G22" s="1853" t="s">
        <v>2335</v>
      </c>
      <c r="H22" s="1853" t="s">
        <v>22</v>
      </c>
      <c r="I22" s="1853" t="s">
        <v>807</v>
      </c>
    </row>
    <row customHeight="1" ht="11.25">
      <c r="A23" s="1853" t="s">
        <v>2248</v>
      </c>
      <c r="B23" s="1853" t="s">
        <v>16</v>
      </c>
      <c r="C23" s="1853" t="s">
        <v>2336</v>
      </c>
      <c r="D23" s="1853" t="s">
        <v>2337</v>
      </c>
      <c r="E23" s="1853" t="s">
        <v>2338</v>
      </c>
      <c r="F23" s="1853" t="s">
        <v>2326</v>
      </c>
      <c r="G23" s="1853" t="s">
        <v>2339</v>
      </c>
      <c r="H23" s="1853" t="s">
        <v>22</v>
      </c>
      <c r="I23" s="1853" t="s">
        <v>807</v>
      </c>
    </row>
    <row customHeight="1" ht="11.25">
      <c r="A24" s="1853" t="s">
        <v>2248</v>
      </c>
      <c r="B24" s="1853" t="s">
        <v>16</v>
      </c>
      <c r="C24" s="1853" t="s">
        <v>2340</v>
      </c>
      <c r="D24" s="1853" t="s">
        <v>2341</v>
      </c>
      <c r="E24" s="1853" t="s">
        <v>2342</v>
      </c>
      <c r="F24" s="1853" t="s">
        <v>2276</v>
      </c>
      <c r="G24" s="1853" t="s">
        <v>2343</v>
      </c>
      <c r="H24" s="1853" t="s">
        <v>22</v>
      </c>
      <c r="I24" s="1853" t="s">
        <v>807</v>
      </c>
    </row>
    <row customHeight="1" ht="11.25">
      <c r="A25" s="1853" t="s">
        <v>2248</v>
      </c>
      <c r="B25" s="1853" t="s">
        <v>16</v>
      </c>
      <c r="C25" s="1853" t="s">
        <v>2344</v>
      </c>
      <c r="D25" s="1853" t="s">
        <v>2345</v>
      </c>
      <c r="E25" s="1853" t="s">
        <v>2346</v>
      </c>
      <c r="F25" s="1853" t="s">
        <v>2326</v>
      </c>
      <c r="G25" s="1853" t="s">
        <v>22</v>
      </c>
      <c r="H25" s="1853" t="s">
        <v>22</v>
      </c>
      <c r="I25" s="1853" t="s">
        <v>807</v>
      </c>
    </row>
    <row customHeight="1" ht="11.25">
      <c r="A26" s="1853" t="s">
        <v>2248</v>
      </c>
      <c r="B26" s="1853" t="s">
        <v>16</v>
      </c>
      <c r="C26" s="1853" t="s">
        <v>2347</v>
      </c>
      <c r="D26" s="1853" t="s">
        <v>2348</v>
      </c>
      <c r="E26" s="1853" t="s">
        <v>2349</v>
      </c>
      <c r="F26" s="1853" t="s">
        <v>2350</v>
      </c>
      <c r="G26" s="1853" t="s">
        <v>2351</v>
      </c>
      <c r="H26" s="1853" t="s">
        <v>22</v>
      </c>
      <c r="I26" s="1853" t="s">
        <v>807</v>
      </c>
    </row>
    <row customHeight="1" ht="11.25">
      <c r="A27" s="1853" t="s">
        <v>2248</v>
      </c>
      <c r="B27" s="1853" t="s">
        <v>16</v>
      </c>
      <c r="C27" s="1853" t="s">
        <v>2352</v>
      </c>
      <c r="D27" s="1853" t="s">
        <v>2353</v>
      </c>
      <c r="E27" s="1853" t="s">
        <v>2354</v>
      </c>
      <c r="F27" s="1853" t="s">
        <v>2276</v>
      </c>
      <c r="G27" s="1853" t="s">
        <v>2355</v>
      </c>
      <c r="H27" s="1853" t="s">
        <v>22</v>
      </c>
      <c r="I27" s="1853" t="s">
        <v>807</v>
      </c>
    </row>
    <row customHeight="1" ht="11.25">
      <c r="A28" s="1853" t="s">
        <v>2248</v>
      </c>
      <c r="B28" s="1853" t="s">
        <v>16</v>
      </c>
      <c r="C28" s="1853" t="s">
        <v>2356</v>
      </c>
      <c r="D28" s="1853" t="s">
        <v>2357</v>
      </c>
      <c r="E28" s="1853" t="s">
        <v>2358</v>
      </c>
      <c r="F28" s="1853" t="s">
        <v>2326</v>
      </c>
      <c r="G28" s="1853" t="s">
        <v>2359</v>
      </c>
      <c r="H28" s="1853" t="s">
        <v>22</v>
      </c>
      <c r="I28" s="1853" t="s">
        <v>807</v>
      </c>
    </row>
    <row customHeight="1" ht="11.25">
      <c r="A29" s="1853" t="s">
        <v>2248</v>
      </c>
      <c r="B29" s="1853" t="s">
        <v>16</v>
      </c>
      <c r="C29" s="1853" t="s">
        <v>2360</v>
      </c>
      <c r="D29" s="1853" t="s">
        <v>2361</v>
      </c>
      <c r="E29" s="1853" t="s">
        <v>2362</v>
      </c>
      <c r="F29" s="1853" t="s">
        <v>2262</v>
      </c>
      <c r="G29" s="1853" t="s">
        <v>2363</v>
      </c>
      <c r="H29" s="1853" t="s">
        <v>22</v>
      </c>
      <c r="I29" s="1853" t="s">
        <v>807</v>
      </c>
    </row>
    <row customHeight="1" ht="11.25">
      <c r="A30" s="1853" t="s">
        <v>2248</v>
      </c>
      <c r="B30" s="1853" t="s">
        <v>16</v>
      </c>
      <c r="C30" s="1853" t="s">
        <v>2364</v>
      </c>
      <c r="D30" s="1853" t="s">
        <v>2365</v>
      </c>
      <c r="E30" s="1853" t="s">
        <v>2304</v>
      </c>
      <c r="F30" s="1853" t="s">
        <v>2366</v>
      </c>
      <c r="G30" s="1853" t="s">
        <v>22</v>
      </c>
      <c r="H30" s="1853" t="s">
        <v>22</v>
      </c>
      <c r="I30" s="1853" t="s">
        <v>807</v>
      </c>
    </row>
    <row customHeight="1" ht="11.25">
      <c r="A31" s="1853" t="s">
        <v>2248</v>
      </c>
      <c r="B31" s="1853" t="s">
        <v>16</v>
      </c>
      <c r="C31" s="1853" t="s">
        <v>2367</v>
      </c>
      <c r="D31" s="1853" t="s">
        <v>2368</v>
      </c>
      <c r="E31" s="1853" t="s">
        <v>2369</v>
      </c>
      <c r="F31" s="1853" t="s">
        <v>2370</v>
      </c>
      <c r="G31" s="1853" t="s">
        <v>22</v>
      </c>
      <c r="H31" s="1853" t="s">
        <v>22</v>
      </c>
      <c r="I31" s="1853" t="s">
        <v>807</v>
      </c>
    </row>
    <row customHeight="1" ht="11.25">
      <c r="A32" s="1853" t="s">
        <v>2248</v>
      </c>
      <c r="B32" s="1853" t="s">
        <v>16</v>
      </c>
      <c r="C32" s="1853" t="s">
        <v>2371</v>
      </c>
      <c r="D32" s="1853" t="s">
        <v>2372</v>
      </c>
      <c r="E32" s="1853" t="s">
        <v>2373</v>
      </c>
      <c r="F32" s="1853" t="s">
        <v>2374</v>
      </c>
      <c r="G32" s="1853" t="s">
        <v>22</v>
      </c>
      <c r="H32" s="1853" t="s">
        <v>22</v>
      </c>
      <c r="I32" s="1853" t="s">
        <v>807</v>
      </c>
    </row>
    <row customHeight="1" ht="11.25">
      <c r="A33" s="1853" t="s">
        <v>2248</v>
      </c>
      <c r="B33" s="1853" t="s">
        <v>16</v>
      </c>
      <c r="C33" s="1853" t="s">
        <v>2375</v>
      </c>
      <c r="D33" s="1853" t="s">
        <v>2376</v>
      </c>
      <c r="E33" s="1853" t="s">
        <v>2373</v>
      </c>
      <c r="F33" s="1853" t="s">
        <v>2377</v>
      </c>
      <c r="G33" s="1853" t="s">
        <v>2378</v>
      </c>
      <c r="H33" s="1853" t="s">
        <v>22</v>
      </c>
      <c r="I33" s="1853" t="s">
        <v>807</v>
      </c>
    </row>
    <row customHeight="1" ht="11.25">
      <c r="A34" s="1853" t="s">
        <v>2248</v>
      </c>
      <c r="B34" s="1853" t="s">
        <v>16</v>
      </c>
      <c r="C34" s="1853" t="s">
        <v>2379</v>
      </c>
      <c r="D34" s="1853" t="s">
        <v>2380</v>
      </c>
      <c r="E34" s="1853" t="s">
        <v>2381</v>
      </c>
      <c r="F34" s="1853" t="s">
        <v>2382</v>
      </c>
      <c r="G34" s="1853" t="s">
        <v>22</v>
      </c>
      <c r="H34" s="1853" t="s">
        <v>22</v>
      </c>
      <c r="I34" s="1853" t="s">
        <v>807</v>
      </c>
    </row>
    <row customHeight="1" ht="11.25">
      <c r="A35" s="1853" t="s">
        <v>2248</v>
      </c>
      <c r="B35" s="1853" t="s">
        <v>16</v>
      </c>
      <c r="C35" s="1853" t="s">
        <v>2383</v>
      </c>
      <c r="D35" s="1853" t="s">
        <v>2384</v>
      </c>
      <c r="E35" s="1853" t="s">
        <v>2385</v>
      </c>
      <c r="F35" s="1853" t="s">
        <v>2267</v>
      </c>
      <c r="G35" s="1853" t="s">
        <v>2386</v>
      </c>
      <c r="H35" s="1853" t="s">
        <v>22</v>
      </c>
      <c r="I35" s="1853" t="s">
        <v>807</v>
      </c>
    </row>
    <row customHeight="1" ht="11.25">
      <c r="A36" s="1853" t="s">
        <v>2248</v>
      </c>
      <c r="B36" s="1853" t="s">
        <v>16</v>
      </c>
      <c r="C36" s="1853" t="s">
        <v>2387</v>
      </c>
      <c r="D36" s="1853" t="s">
        <v>2388</v>
      </c>
      <c r="E36" s="1853" t="s">
        <v>2389</v>
      </c>
      <c r="F36" s="1853" t="s">
        <v>2267</v>
      </c>
      <c r="G36" s="1853" t="s">
        <v>2390</v>
      </c>
      <c r="H36" s="1853" t="s">
        <v>22</v>
      </c>
      <c r="I36" s="1853" t="s">
        <v>807</v>
      </c>
    </row>
    <row customHeight="1" ht="11.25">
      <c r="A37" s="1853" t="s">
        <v>2248</v>
      </c>
      <c r="B37" s="1853" t="s">
        <v>16</v>
      </c>
      <c r="C37" s="1853" t="s">
        <v>2391</v>
      </c>
      <c r="D37" s="1853" t="s">
        <v>2392</v>
      </c>
      <c r="E37" s="1853" t="s">
        <v>2393</v>
      </c>
      <c r="F37" s="1853" t="s">
        <v>2394</v>
      </c>
      <c r="G37" s="1853" t="s">
        <v>22</v>
      </c>
      <c r="H37" s="1853" t="s">
        <v>22</v>
      </c>
      <c r="I37" s="1853" t="s">
        <v>807</v>
      </c>
    </row>
    <row customHeight="1" ht="11.25">
      <c r="A38" s="1853" t="s">
        <v>2248</v>
      </c>
      <c r="B38" s="1853" t="s">
        <v>16</v>
      </c>
      <c r="C38" s="1853" t="s">
        <v>2395</v>
      </c>
      <c r="D38" s="1853" t="s">
        <v>2396</v>
      </c>
      <c r="E38" s="1853" t="s">
        <v>2304</v>
      </c>
      <c r="F38" s="1853" t="s">
        <v>2397</v>
      </c>
      <c r="G38" s="1853" t="s">
        <v>2398</v>
      </c>
      <c r="H38" s="1853" t="s">
        <v>22</v>
      </c>
      <c r="I38" s="1853" t="s">
        <v>807</v>
      </c>
    </row>
    <row customHeight="1" ht="11.25">
      <c r="A39" s="1853" t="s">
        <v>2248</v>
      </c>
      <c r="B39" s="1853" t="s">
        <v>16</v>
      </c>
      <c r="C39" s="1853" t="s">
        <v>2249</v>
      </c>
      <c r="D39" s="1853" t="s">
        <v>2250</v>
      </c>
      <c r="E39" s="1853" t="s">
        <v>2251</v>
      </c>
      <c r="F39" s="1853" t="s">
        <v>2252</v>
      </c>
      <c r="G39" s="1853" t="s">
        <v>2253</v>
      </c>
      <c r="H39" s="1853" t="s">
        <v>22</v>
      </c>
      <c r="I39" s="1853" t="s">
        <v>893</v>
      </c>
    </row>
    <row customHeight="1" ht="11.25">
      <c r="A40" s="1853" t="s">
        <v>2248</v>
      </c>
      <c r="B40" s="1853" t="s">
        <v>16</v>
      </c>
      <c r="C40" s="1853" t="s">
        <v>13</v>
      </c>
      <c r="D40" s="1853" t="s">
        <v>46</v>
      </c>
      <c r="E40" s="1853" t="s">
        <v>49</v>
      </c>
      <c r="F40" s="1853" t="s">
        <v>51</v>
      </c>
      <c r="G40" s="1853" t="s">
        <v>22</v>
      </c>
      <c r="H40" s="1853" t="s">
        <v>22</v>
      </c>
      <c r="I40" s="1853" t="s">
        <v>893</v>
      </c>
    </row>
    <row customHeight="1" ht="11.25">
      <c r="A41" s="1853" t="s">
        <v>2248</v>
      </c>
      <c r="B41" s="1853" t="s">
        <v>16</v>
      </c>
      <c r="C41" s="1853" t="s">
        <v>2264</v>
      </c>
      <c r="D41" s="1853" t="s">
        <v>2265</v>
      </c>
      <c r="E41" s="1853" t="s">
        <v>2266</v>
      </c>
      <c r="F41" s="1853" t="s">
        <v>2267</v>
      </c>
      <c r="G41" s="1853" t="s">
        <v>2268</v>
      </c>
      <c r="H41" s="1853" t="s">
        <v>22</v>
      </c>
      <c r="I41" s="1853" t="s">
        <v>893</v>
      </c>
    </row>
    <row customHeight="1" ht="11.25">
      <c r="A42" s="1853" t="s">
        <v>2248</v>
      </c>
      <c r="B42" s="1853" t="s">
        <v>16</v>
      </c>
      <c r="C42" s="1853" t="s">
        <v>2269</v>
      </c>
      <c r="D42" s="1853" t="s">
        <v>2270</v>
      </c>
      <c r="E42" s="1853" t="s">
        <v>2271</v>
      </c>
      <c r="F42" s="1853" t="s">
        <v>2267</v>
      </c>
      <c r="G42" s="1853" t="s">
        <v>2272</v>
      </c>
      <c r="H42" s="1853" t="s">
        <v>22</v>
      </c>
      <c r="I42" s="1853" t="s">
        <v>893</v>
      </c>
    </row>
    <row customHeight="1" ht="11.25">
      <c r="A43" s="1853" t="s">
        <v>2248</v>
      </c>
      <c r="B43" s="1853" t="s">
        <v>16</v>
      </c>
      <c r="C43" s="1853" t="s">
        <v>22</v>
      </c>
      <c r="D43" s="1853" t="s">
        <v>2278</v>
      </c>
      <c r="E43" s="1853" t="s">
        <v>2279</v>
      </c>
      <c r="F43" s="1853" t="s">
        <v>2267</v>
      </c>
      <c r="G43" s="1853" t="s">
        <v>22</v>
      </c>
      <c r="H43" s="1853" t="s">
        <v>22</v>
      </c>
      <c r="I43" s="1853" t="s">
        <v>893</v>
      </c>
    </row>
    <row customHeight="1" ht="11.25">
      <c r="A44" s="1853" t="s">
        <v>2248</v>
      </c>
      <c r="B44" s="1853" t="s">
        <v>16</v>
      </c>
      <c r="C44" s="1853" t="s">
        <v>2289</v>
      </c>
      <c r="D44" s="1853" t="s">
        <v>2290</v>
      </c>
      <c r="E44" s="1853" t="s">
        <v>2291</v>
      </c>
      <c r="F44" s="1853" t="s">
        <v>2262</v>
      </c>
      <c r="G44" s="1853" t="s">
        <v>2292</v>
      </c>
      <c r="H44" s="1853" t="s">
        <v>22</v>
      </c>
      <c r="I44" s="1853" t="s">
        <v>893</v>
      </c>
    </row>
    <row customHeight="1" ht="11.25">
      <c r="A45" s="1853" t="s">
        <v>2248</v>
      </c>
      <c r="B45" s="1853" t="s">
        <v>16</v>
      </c>
      <c r="C45" s="1853" t="s">
        <v>2297</v>
      </c>
      <c r="D45" s="1853" t="s">
        <v>2298</v>
      </c>
      <c r="E45" s="1853" t="s">
        <v>2299</v>
      </c>
      <c r="F45" s="1853" t="s">
        <v>2300</v>
      </c>
      <c r="G45" s="1853" t="s">
        <v>2301</v>
      </c>
      <c r="H45" s="1853" t="s">
        <v>22</v>
      </c>
      <c r="I45" s="1853" t="s">
        <v>893</v>
      </c>
    </row>
    <row customHeight="1" ht="11.25">
      <c r="A46" s="1853" t="s">
        <v>2248</v>
      </c>
      <c r="B46" s="1853" t="s">
        <v>16</v>
      </c>
      <c r="C46" s="1853" t="s">
        <v>2306</v>
      </c>
      <c r="D46" s="1853" t="s">
        <v>2307</v>
      </c>
      <c r="E46" s="1853" t="s">
        <v>2304</v>
      </c>
      <c r="F46" s="1853" t="s">
        <v>2308</v>
      </c>
      <c r="G46" s="1853" t="s">
        <v>2309</v>
      </c>
      <c r="H46" s="1853" t="s">
        <v>22</v>
      </c>
      <c r="I46" s="1853" t="s">
        <v>893</v>
      </c>
    </row>
    <row customHeight="1" ht="11.25">
      <c r="A47" s="1853" t="s">
        <v>2248</v>
      </c>
      <c r="B47" s="1853" t="s">
        <v>16</v>
      </c>
      <c r="C47" s="1853" t="s">
        <v>2356</v>
      </c>
      <c r="D47" s="1853" t="s">
        <v>2357</v>
      </c>
      <c r="E47" s="1853" t="s">
        <v>2358</v>
      </c>
      <c r="F47" s="1853" t="s">
        <v>2326</v>
      </c>
      <c r="G47" s="1853" t="s">
        <v>2359</v>
      </c>
      <c r="H47" s="1853" t="s">
        <v>22</v>
      </c>
      <c r="I47" s="1853" t="s">
        <v>893</v>
      </c>
    </row>
    <row customHeight="1" ht="11.25">
      <c r="A48" s="1853" t="s">
        <v>2248</v>
      </c>
      <c r="B48" s="1853" t="s">
        <v>16</v>
      </c>
      <c r="C48" s="1853" t="s">
        <v>2371</v>
      </c>
      <c r="D48" s="1853" t="s">
        <v>2372</v>
      </c>
      <c r="E48" s="1853" t="s">
        <v>2373</v>
      </c>
      <c r="F48" s="1853" t="s">
        <v>2374</v>
      </c>
      <c r="G48" s="1853" t="s">
        <v>22</v>
      </c>
      <c r="H48" s="1853" t="s">
        <v>22</v>
      </c>
      <c r="I48" s="1853" t="s">
        <v>893</v>
      </c>
    </row>
    <row customHeight="1" ht="11.25">
      <c r="A49" s="1853" t="s">
        <v>2248</v>
      </c>
      <c r="B49" s="1853" t="s">
        <v>16</v>
      </c>
      <c r="C49" s="1853" t="s">
        <v>2375</v>
      </c>
      <c r="D49" s="1853" t="s">
        <v>2376</v>
      </c>
      <c r="E49" s="1853" t="s">
        <v>2373</v>
      </c>
      <c r="F49" s="1853" t="s">
        <v>2377</v>
      </c>
      <c r="G49" s="1853" t="s">
        <v>2378</v>
      </c>
      <c r="H49" s="1853" t="s">
        <v>22</v>
      </c>
      <c r="I49" s="1853" t="s">
        <v>893</v>
      </c>
    </row>
    <row customHeight="1" ht="11.25">
      <c r="A50" s="1853" t="s">
        <v>2248</v>
      </c>
      <c r="B50" s="1853" t="s">
        <v>16</v>
      </c>
      <c r="C50" s="1853" t="s">
        <v>2391</v>
      </c>
      <c r="D50" s="1853" t="s">
        <v>2392</v>
      </c>
      <c r="E50" s="1853" t="s">
        <v>2393</v>
      </c>
      <c r="F50" s="1853" t="s">
        <v>2394</v>
      </c>
      <c r="G50" s="1853" t="s">
        <v>22</v>
      </c>
      <c r="H50" s="1853" t="s">
        <v>22</v>
      </c>
      <c r="I50" s="1853" t="s">
        <v>893</v>
      </c>
    </row>
    <row customHeight="1" ht="11.25">
      <c r="A51" s="1853" t="s">
        <v>2248</v>
      </c>
      <c r="B51" s="1853" t="s">
        <v>16</v>
      </c>
      <c r="C51" s="1853" t="s">
        <v>2249</v>
      </c>
      <c r="D51" s="1853" t="s">
        <v>2250</v>
      </c>
      <c r="E51" s="1853" t="s">
        <v>2251</v>
      </c>
      <c r="F51" s="1853" t="s">
        <v>2252</v>
      </c>
      <c r="G51" s="1853" t="s">
        <v>2253</v>
      </c>
      <c r="H51" s="1853" t="s">
        <v>22</v>
      </c>
      <c r="I51" s="1853" t="s">
        <v>853</v>
      </c>
    </row>
    <row customHeight="1" ht="11.25">
      <c r="A52" s="1853" t="s">
        <v>2248</v>
      </c>
      <c r="B52" s="1853" t="s">
        <v>16</v>
      </c>
      <c r="C52" s="1853" t="s">
        <v>2259</v>
      </c>
      <c r="D52" s="1853" t="s">
        <v>2260</v>
      </c>
      <c r="E52" s="1853" t="s">
        <v>2261</v>
      </c>
      <c r="F52" s="1853" t="s">
        <v>2262</v>
      </c>
      <c r="G52" s="1853" t="s">
        <v>2263</v>
      </c>
      <c r="H52" s="1853" t="s">
        <v>22</v>
      </c>
      <c r="I52" s="1853" t="s">
        <v>853</v>
      </c>
    </row>
    <row customHeight="1" ht="11.25">
      <c r="A53" s="1853" t="s">
        <v>2248</v>
      </c>
      <c r="B53" s="1853" t="s">
        <v>16</v>
      </c>
      <c r="C53" s="1853" t="s">
        <v>2264</v>
      </c>
      <c r="D53" s="1853" t="s">
        <v>2265</v>
      </c>
      <c r="E53" s="1853" t="s">
        <v>2266</v>
      </c>
      <c r="F53" s="1853" t="s">
        <v>2267</v>
      </c>
      <c r="G53" s="1853" t="s">
        <v>2268</v>
      </c>
      <c r="H53" s="1853" t="s">
        <v>22</v>
      </c>
      <c r="I53" s="1853" t="s">
        <v>853</v>
      </c>
    </row>
    <row customHeight="1" ht="11.25">
      <c r="A54" s="1853" t="s">
        <v>2248</v>
      </c>
      <c r="B54" s="1853" t="s">
        <v>16</v>
      </c>
      <c r="C54" s="1853" t="s">
        <v>2269</v>
      </c>
      <c r="D54" s="1853" t="s">
        <v>2270</v>
      </c>
      <c r="E54" s="1853" t="s">
        <v>2271</v>
      </c>
      <c r="F54" s="1853" t="s">
        <v>2267</v>
      </c>
      <c r="G54" s="1853" t="s">
        <v>2272</v>
      </c>
      <c r="H54" s="1853" t="s">
        <v>22</v>
      </c>
      <c r="I54" s="1853" t="s">
        <v>853</v>
      </c>
    </row>
    <row customHeight="1" ht="11.25">
      <c r="A55" s="1853" t="s">
        <v>2248</v>
      </c>
      <c r="B55" s="1853" t="s">
        <v>16</v>
      </c>
      <c r="C55" s="1853" t="s">
        <v>2273</v>
      </c>
      <c r="D55" s="1853" t="s">
        <v>2274</v>
      </c>
      <c r="E55" s="1853" t="s">
        <v>2275</v>
      </c>
      <c r="F55" s="1853" t="s">
        <v>2276</v>
      </c>
      <c r="G55" s="1853" t="s">
        <v>2277</v>
      </c>
      <c r="H55" s="1853" t="s">
        <v>22</v>
      </c>
      <c r="I55" s="1853" t="s">
        <v>853</v>
      </c>
    </row>
    <row customHeight="1" ht="11.25">
      <c r="A56" s="1853" t="s">
        <v>2248</v>
      </c>
      <c r="B56" s="1853" t="s">
        <v>16</v>
      </c>
      <c r="C56" s="1853" t="s">
        <v>22</v>
      </c>
      <c r="D56" s="1853" t="s">
        <v>2278</v>
      </c>
      <c r="E56" s="1853" t="s">
        <v>2279</v>
      </c>
      <c r="F56" s="1853" t="s">
        <v>2267</v>
      </c>
      <c r="G56" s="1853" t="s">
        <v>22</v>
      </c>
      <c r="H56" s="1853" t="s">
        <v>22</v>
      </c>
      <c r="I56" s="1853" t="s">
        <v>853</v>
      </c>
    </row>
    <row customHeight="1" ht="11.25">
      <c r="A57" s="1853" t="s">
        <v>2248</v>
      </c>
      <c r="B57" s="1853" t="s">
        <v>16</v>
      </c>
      <c r="C57" s="1853" t="s">
        <v>2399</v>
      </c>
      <c r="D57" s="1853" t="s">
        <v>2400</v>
      </c>
      <c r="E57" s="1853" t="s">
        <v>2401</v>
      </c>
      <c r="F57" s="1853" t="s">
        <v>574</v>
      </c>
      <c r="G57" s="1853" t="s">
        <v>22</v>
      </c>
      <c r="H57" s="1853" t="s">
        <v>22</v>
      </c>
      <c r="I57" s="1853" t="s">
        <v>853</v>
      </c>
    </row>
    <row customHeight="1" ht="11.25">
      <c r="A58" s="1853" t="s">
        <v>2248</v>
      </c>
      <c r="B58" s="1853" t="s">
        <v>16</v>
      </c>
      <c r="C58" s="1853" t="s">
        <v>2402</v>
      </c>
      <c r="D58" s="1853" t="s">
        <v>2403</v>
      </c>
      <c r="E58" s="1853" t="s">
        <v>2404</v>
      </c>
      <c r="F58" s="1853" t="s">
        <v>2267</v>
      </c>
      <c r="G58" s="1853" t="s">
        <v>2405</v>
      </c>
      <c r="H58" s="1853" t="s">
        <v>2406</v>
      </c>
      <c r="I58" s="1853" t="s">
        <v>853</v>
      </c>
    </row>
    <row customHeight="1" ht="11.25">
      <c r="A59" s="1853" t="s">
        <v>2248</v>
      </c>
      <c r="B59" s="1853" t="s">
        <v>16</v>
      </c>
      <c r="C59" s="1853" t="s">
        <v>2280</v>
      </c>
      <c r="D59" s="1853" t="s">
        <v>2281</v>
      </c>
      <c r="E59" s="1853" t="s">
        <v>2282</v>
      </c>
      <c r="F59" s="1853" t="s">
        <v>2262</v>
      </c>
      <c r="G59" s="1853" t="s">
        <v>2283</v>
      </c>
      <c r="H59" s="1853" t="s">
        <v>22</v>
      </c>
      <c r="I59" s="1853" t="s">
        <v>853</v>
      </c>
    </row>
    <row customHeight="1" ht="11.25">
      <c r="A60" s="1853" t="s">
        <v>2248</v>
      </c>
      <c r="B60" s="1853" t="s">
        <v>16</v>
      </c>
      <c r="C60" s="1853" t="s">
        <v>2284</v>
      </c>
      <c r="D60" s="1853" t="s">
        <v>2285</v>
      </c>
      <c r="E60" s="1853" t="s">
        <v>2286</v>
      </c>
      <c r="F60" s="1853" t="s">
        <v>2287</v>
      </c>
      <c r="G60" s="1853" t="s">
        <v>2288</v>
      </c>
      <c r="H60" s="1853" t="s">
        <v>22</v>
      </c>
      <c r="I60" s="1853" t="s">
        <v>853</v>
      </c>
    </row>
    <row customHeight="1" ht="11.25">
      <c r="A61" s="1853" t="s">
        <v>2248</v>
      </c>
      <c r="B61" s="1853" t="s">
        <v>16</v>
      </c>
      <c r="C61" s="1853" t="s">
        <v>2407</v>
      </c>
      <c r="D61" s="1853" t="s">
        <v>2408</v>
      </c>
      <c r="E61" s="1853" t="s">
        <v>2409</v>
      </c>
      <c r="F61" s="1853" t="s">
        <v>2287</v>
      </c>
      <c r="G61" s="1853" t="s">
        <v>22</v>
      </c>
      <c r="H61" s="1853" t="s">
        <v>2410</v>
      </c>
      <c r="I61" s="1853" t="s">
        <v>853</v>
      </c>
    </row>
    <row customHeight="1" ht="11.25">
      <c r="A62" s="1853" t="s">
        <v>2248</v>
      </c>
      <c r="B62" s="1853" t="s">
        <v>16</v>
      </c>
      <c r="C62" s="1853" t="s">
        <v>2289</v>
      </c>
      <c r="D62" s="1853" t="s">
        <v>2290</v>
      </c>
      <c r="E62" s="1853" t="s">
        <v>2291</v>
      </c>
      <c r="F62" s="1853" t="s">
        <v>2262</v>
      </c>
      <c r="G62" s="1853" t="s">
        <v>2292</v>
      </c>
      <c r="H62" s="1853" t="s">
        <v>22</v>
      </c>
      <c r="I62" s="1853" t="s">
        <v>853</v>
      </c>
    </row>
    <row customHeight="1" ht="11.25">
      <c r="A63" s="1853" t="s">
        <v>2248</v>
      </c>
      <c r="B63" s="1853" t="s">
        <v>16</v>
      </c>
      <c r="C63" s="1853" t="s">
        <v>2293</v>
      </c>
      <c r="D63" s="1853" t="s">
        <v>2294</v>
      </c>
      <c r="E63" s="1853" t="s">
        <v>2295</v>
      </c>
      <c r="F63" s="1853" t="s">
        <v>2276</v>
      </c>
      <c r="G63" s="1853" t="s">
        <v>2296</v>
      </c>
      <c r="H63" s="1853" t="s">
        <v>22</v>
      </c>
      <c r="I63" s="1853" t="s">
        <v>853</v>
      </c>
    </row>
    <row customHeight="1" ht="11.25">
      <c r="A64" s="1853" t="s">
        <v>2248</v>
      </c>
      <c r="B64" s="1853" t="s">
        <v>16</v>
      </c>
      <c r="C64" s="1853" t="s">
        <v>2297</v>
      </c>
      <c r="D64" s="1853" t="s">
        <v>2298</v>
      </c>
      <c r="E64" s="1853" t="s">
        <v>2299</v>
      </c>
      <c r="F64" s="1853" t="s">
        <v>2300</v>
      </c>
      <c r="G64" s="1853" t="s">
        <v>2301</v>
      </c>
      <c r="H64" s="1853" t="s">
        <v>22</v>
      </c>
      <c r="I64" s="1853" t="s">
        <v>853</v>
      </c>
    </row>
    <row customHeight="1" ht="11.25">
      <c r="A65" s="1853" t="s">
        <v>2248</v>
      </c>
      <c r="B65" s="1853" t="s">
        <v>16</v>
      </c>
      <c r="C65" s="1853" t="s">
        <v>2306</v>
      </c>
      <c r="D65" s="1853" t="s">
        <v>2307</v>
      </c>
      <c r="E65" s="1853" t="s">
        <v>2304</v>
      </c>
      <c r="F65" s="1853" t="s">
        <v>2308</v>
      </c>
      <c r="G65" s="1853" t="s">
        <v>2309</v>
      </c>
      <c r="H65" s="1853" t="s">
        <v>22</v>
      </c>
      <c r="I65" s="1853" t="s">
        <v>853</v>
      </c>
    </row>
    <row customHeight="1" ht="11.25">
      <c r="A66" s="1853" t="s">
        <v>2248</v>
      </c>
      <c r="B66" s="1853" t="s">
        <v>16</v>
      </c>
      <c r="C66" s="1853" t="s">
        <v>2310</v>
      </c>
      <c r="D66" s="1853" t="s">
        <v>2311</v>
      </c>
      <c r="E66" s="1853" t="s">
        <v>2312</v>
      </c>
      <c r="F66" s="1853" t="s">
        <v>2276</v>
      </c>
      <c r="G66" s="1853" t="s">
        <v>2313</v>
      </c>
      <c r="H66" s="1853" t="s">
        <v>22</v>
      </c>
      <c r="I66" s="1853" t="s">
        <v>853</v>
      </c>
    </row>
    <row customHeight="1" ht="11.25">
      <c r="A67" s="1853" t="s">
        <v>2248</v>
      </c>
      <c r="B67" s="1853" t="s">
        <v>16</v>
      </c>
      <c r="C67" s="1853" t="s">
        <v>2411</v>
      </c>
      <c r="D67" s="1853" t="s">
        <v>2412</v>
      </c>
      <c r="E67" s="1853" t="s">
        <v>2413</v>
      </c>
      <c r="F67" s="1853" t="s">
        <v>2414</v>
      </c>
      <c r="G67" s="1853" t="s">
        <v>22</v>
      </c>
      <c r="H67" s="1853" t="s">
        <v>22</v>
      </c>
      <c r="I67" s="1853" t="s">
        <v>853</v>
      </c>
    </row>
    <row customHeight="1" ht="11.25">
      <c r="A68" s="1853" t="s">
        <v>2248</v>
      </c>
      <c r="B68" s="1853" t="s">
        <v>16</v>
      </c>
      <c r="C68" s="1853" t="s">
        <v>2415</v>
      </c>
      <c r="D68" s="1853" t="s">
        <v>2416</v>
      </c>
      <c r="E68" s="1853" t="s">
        <v>2417</v>
      </c>
      <c r="F68" s="1853" t="s">
        <v>2262</v>
      </c>
      <c r="G68" s="1853" t="s">
        <v>2418</v>
      </c>
      <c r="H68" s="1853" t="s">
        <v>22</v>
      </c>
      <c r="I68" s="1853" t="s">
        <v>853</v>
      </c>
    </row>
    <row customHeight="1" ht="11.25">
      <c r="A69" s="1853" t="s">
        <v>2248</v>
      </c>
      <c r="B69" s="1853" t="s">
        <v>16</v>
      </c>
      <c r="C69" s="1853" t="s">
        <v>2314</v>
      </c>
      <c r="D69" s="1853" t="s">
        <v>2315</v>
      </c>
      <c r="E69" s="1853" t="s">
        <v>2316</v>
      </c>
      <c r="F69" s="1853" t="s">
        <v>2317</v>
      </c>
      <c r="G69" s="1853" t="s">
        <v>2318</v>
      </c>
      <c r="H69" s="1853" t="s">
        <v>22</v>
      </c>
      <c r="I69" s="1853" t="s">
        <v>853</v>
      </c>
    </row>
    <row customHeight="1" ht="11.25">
      <c r="A70" s="1853" t="s">
        <v>2248</v>
      </c>
      <c r="B70" s="1853" t="s">
        <v>16</v>
      </c>
      <c r="C70" s="1853" t="s">
        <v>2419</v>
      </c>
      <c r="D70" s="1853" t="s">
        <v>2420</v>
      </c>
      <c r="E70" s="1853" t="s">
        <v>2421</v>
      </c>
      <c r="F70" s="1853" t="s">
        <v>2422</v>
      </c>
      <c r="G70" s="1853" t="s">
        <v>22</v>
      </c>
      <c r="H70" s="1853" t="s">
        <v>22</v>
      </c>
      <c r="I70" s="1853" t="s">
        <v>853</v>
      </c>
    </row>
    <row customHeight="1" ht="11.25">
      <c r="A71" s="1853" t="s">
        <v>2248</v>
      </c>
      <c r="B71" s="1853" t="s">
        <v>16</v>
      </c>
      <c r="C71" s="1853" t="s">
        <v>2319</v>
      </c>
      <c r="D71" s="1853" t="s">
        <v>2320</v>
      </c>
      <c r="E71" s="1853" t="s">
        <v>2321</v>
      </c>
      <c r="F71" s="1853" t="s">
        <v>2262</v>
      </c>
      <c r="G71" s="1853" t="s">
        <v>2322</v>
      </c>
      <c r="H71" s="1853" t="s">
        <v>22</v>
      </c>
      <c r="I71" s="1853" t="s">
        <v>853</v>
      </c>
    </row>
    <row customHeight="1" ht="11.25">
      <c r="A72" s="1853" t="s">
        <v>2248</v>
      </c>
      <c r="B72" s="1853" t="s">
        <v>16</v>
      </c>
      <c r="C72" s="1853" t="s">
        <v>2323</v>
      </c>
      <c r="D72" s="1853" t="s">
        <v>2324</v>
      </c>
      <c r="E72" s="1853" t="s">
        <v>2325</v>
      </c>
      <c r="F72" s="1853" t="s">
        <v>2326</v>
      </c>
      <c r="G72" s="1853" t="s">
        <v>2327</v>
      </c>
      <c r="H72" s="1853" t="s">
        <v>22</v>
      </c>
      <c r="I72" s="1853" t="s">
        <v>853</v>
      </c>
    </row>
    <row customHeight="1" ht="11.25">
      <c r="A73" s="1853" t="s">
        <v>2248</v>
      </c>
      <c r="B73" s="1853" t="s">
        <v>16</v>
      </c>
      <c r="C73" s="1853" t="s">
        <v>2423</v>
      </c>
      <c r="D73" s="1853" t="s">
        <v>2424</v>
      </c>
      <c r="E73" s="1853" t="s">
        <v>2425</v>
      </c>
      <c r="F73" s="1853" t="s">
        <v>2326</v>
      </c>
      <c r="G73" s="1853" t="s">
        <v>2426</v>
      </c>
      <c r="H73" s="1853" t="s">
        <v>22</v>
      </c>
      <c r="I73" s="1853" t="s">
        <v>853</v>
      </c>
    </row>
    <row customHeight="1" ht="11.25">
      <c r="A74" s="1853" t="s">
        <v>2248</v>
      </c>
      <c r="B74" s="1853" t="s">
        <v>16</v>
      </c>
      <c r="C74" s="1853" t="s">
        <v>2427</v>
      </c>
      <c r="D74" s="1853" t="s">
        <v>2428</v>
      </c>
      <c r="E74" s="1853" t="s">
        <v>2429</v>
      </c>
      <c r="F74" s="1853" t="s">
        <v>2350</v>
      </c>
      <c r="G74" s="1853" t="s">
        <v>2430</v>
      </c>
      <c r="H74" s="1853" t="s">
        <v>22</v>
      </c>
      <c r="I74" s="1853" t="s">
        <v>853</v>
      </c>
    </row>
    <row customHeight="1" ht="11.25">
      <c r="A75" s="1853" t="s">
        <v>2248</v>
      </c>
      <c r="B75" s="1853" t="s">
        <v>16</v>
      </c>
      <c r="C75" s="1853" t="s">
        <v>2332</v>
      </c>
      <c r="D75" s="1853" t="s">
        <v>2333</v>
      </c>
      <c r="E75" s="1853" t="s">
        <v>2334</v>
      </c>
      <c r="F75" s="1853" t="s">
        <v>2262</v>
      </c>
      <c r="G75" s="1853" t="s">
        <v>2335</v>
      </c>
      <c r="H75" s="1853" t="s">
        <v>22</v>
      </c>
      <c r="I75" s="1853" t="s">
        <v>853</v>
      </c>
    </row>
    <row customHeight="1" ht="11.25">
      <c r="A76" s="1853" t="s">
        <v>2248</v>
      </c>
      <c r="B76" s="1853" t="s">
        <v>16</v>
      </c>
      <c r="C76" s="1853" t="s">
        <v>2431</v>
      </c>
      <c r="D76" s="1853" t="s">
        <v>2432</v>
      </c>
      <c r="E76" s="1853" t="s">
        <v>2433</v>
      </c>
      <c r="F76" s="1853" t="s">
        <v>2414</v>
      </c>
      <c r="G76" s="1853" t="s">
        <v>2434</v>
      </c>
      <c r="H76" s="1853" t="s">
        <v>22</v>
      </c>
      <c r="I76" s="1853" t="s">
        <v>853</v>
      </c>
    </row>
    <row customHeight="1" ht="11.25">
      <c r="A77" s="1853" t="s">
        <v>2248</v>
      </c>
      <c r="B77" s="1853" t="s">
        <v>16</v>
      </c>
      <c r="C77" s="1853" t="s">
        <v>2336</v>
      </c>
      <c r="D77" s="1853" t="s">
        <v>2337</v>
      </c>
      <c r="E77" s="1853" t="s">
        <v>2338</v>
      </c>
      <c r="F77" s="1853" t="s">
        <v>2326</v>
      </c>
      <c r="G77" s="1853" t="s">
        <v>2339</v>
      </c>
      <c r="H77" s="1853" t="s">
        <v>22</v>
      </c>
      <c r="I77" s="1853" t="s">
        <v>853</v>
      </c>
    </row>
    <row customHeight="1" ht="11.25">
      <c r="A78" s="1853" t="s">
        <v>2248</v>
      </c>
      <c r="B78" s="1853" t="s">
        <v>16</v>
      </c>
      <c r="C78" s="1853" t="s">
        <v>2435</v>
      </c>
      <c r="D78" s="1853" t="s">
        <v>2436</v>
      </c>
      <c r="E78" s="1853" t="s">
        <v>2437</v>
      </c>
      <c r="F78" s="1853" t="s">
        <v>2267</v>
      </c>
      <c r="G78" s="1853" t="s">
        <v>22</v>
      </c>
      <c r="H78" s="1853" t="s">
        <v>22</v>
      </c>
      <c r="I78" s="1853" t="s">
        <v>853</v>
      </c>
    </row>
    <row customHeight="1" ht="11.25">
      <c r="A79" s="1853" t="s">
        <v>2248</v>
      </c>
      <c r="B79" s="1853" t="s">
        <v>16</v>
      </c>
      <c r="C79" s="1853" t="s">
        <v>2340</v>
      </c>
      <c r="D79" s="1853" t="s">
        <v>2341</v>
      </c>
      <c r="E79" s="1853" t="s">
        <v>2342</v>
      </c>
      <c r="F79" s="1853" t="s">
        <v>2276</v>
      </c>
      <c r="G79" s="1853" t="s">
        <v>2343</v>
      </c>
      <c r="H79" s="1853" t="s">
        <v>22</v>
      </c>
      <c r="I79" s="1853" t="s">
        <v>853</v>
      </c>
    </row>
    <row customHeight="1" ht="11.25">
      <c r="A80" s="1853" t="s">
        <v>2248</v>
      </c>
      <c r="B80" s="1853" t="s">
        <v>16</v>
      </c>
      <c r="C80" s="1853" t="s">
        <v>2347</v>
      </c>
      <c r="D80" s="1853" t="s">
        <v>2348</v>
      </c>
      <c r="E80" s="1853" t="s">
        <v>2349</v>
      </c>
      <c r="F80" s="1853" t="s">
        <v>2350</v>
      </c>
      <c r="G80" s="1853" t="s">
        <v>2351</v>
      </c>
      <c r="H80" s="1853" t="s">
        <v>22</v>
      </c>
      <c r="I80" s="1853" t="s">
        <v>853</v>
      </c>
    </row>
    <row customHeight="1" ht="11.25">
      <c r="A81" s="1853" t="s">
        <v>2248</v>
      </c>
      <c r="B81" s="1853" t="s">
        <v>16</v>
      </c>
      <c r="C81" s="1853" t="s">
        <v>2352</v>
      </c>
      <c r="D81" s="1853" t="s">
        <v>2353</v>
      </c>
      <c r="E81" s="1853" t="s">
        <v>2354</v>
      </c>
      <c r="F81" s="1853" t="s">
        <v>2276</v>
      </c>
      <c r="G81" s="1853" t="s">
        <v>2355</v>
      </c>
      <c r="H81" s="1853" t="s">
        <v>22</v>
      </c>
      <c r="I81" s="1853" t="s">
        <v>853</v>
      </c>
    </row>
    <row customHeight="1" ht="11.25">
      <c r="A82" s="1853" t="s">
        <v>2248</v>
      </c>
      <c r="B82" s="1853" t="s">
        <v>16</v>
      </c>
      <c r="C82" s="1853" t="s">
        <v>2367</v>
      </c>
      <c r="D82" s="1853" t="s">
        <v>2368</v>
      </c>
      <c r="E82" s="1853" t="s">
        <v>2369</v>
      </c>
      <c r="F82" s="1853" t="s">
        <v>2370</v>
      </c>
      <c r="G82" s="1853" t="s">
        <v>22</v>
      </c>
      <c r="H82" s="1853" t="s">
        <v>22</v>
      </c>
      <c r="I82" s="1853" t="s">
        <v>853</v>
      </c>
    </row>
    <row customHeight="1" ht="11.25">
      <c r="A83" s="1853" t="s">
        <v>2248</v>
      </c>
      <c r="B83" s="1853" t="s">
        <v>16</v>
      </c>
      <c r="C83" s="1853" t="s">
        <v>2371</v>
      </c>
      <c r="D83" s="1853" t="s">
        <v>2372</v>
      </c>
      <c r="E83" s="1853" t="s">
        <v>2373</v>
      </c>
      <c r="F83" s="1853" t="s">
        <v>2374</v>
      </c>
      <c r="G83" s="1853" t="s">
        <v>22</v>
      </c>
      <c r="H83" s="1853" t="s">
        <v>22</v>
      </c>
      <c r="I83" s="1853" t="s">
        <v>853</v>
      </c>
    </row>
    <row customHeight="1" ht="11.25">
      <c r="A84" s="1853" t="s">
        <v>2248</v>
      </c>
      <c r="B84" s="1853" t="s">
        <v>16</v>
      </c>
      <c r="C84" s="1853" t="s">
        <v>2375</v>
      </c>
      <c r="D84" s="1853" t="s">
        <v>2376</v>
      </c>
      <c r="E84" s="1853" t="s">
        <v>2373</v>
      </c>
      <c r="F84" s="1853" t="s">
        <v>2377</v>
      </c>
      <c r="G84" s="1853" t="s">
        <v>2378</v>
      </c>
      <c r="H84" s="1853" t="s">
        <v>22</v>
      </c>
      <c r="I84" s="1853" t="s">
        <v>853</v>
      </c>
    </row>
    <row customHeight="1" ht="11.25">
      <c r="A85" s="1853" t="s">
        <v>2248</v>
      </c>
      <c r="B85" s="1853" t="s">
        <v>16</v>
      </c>
      <c r="C85" s="1853" t="s">
        <v>2249</v>
      </c>
      <c r="D85" s="1853" t="s">
        <v>2250</v>
      </c>
      <c r="E85" s="1853" t="s">
        <v>2251</v>
      </c>
      <c r="F85" s="1853" t="s">
        <v>2252</v>
      </c>
      <c r="G85" s="1853" t="s">
        <v>2253</v>
      </c>
      <c r="H85" s="1853" t="s">
        <v>22</v>
      </c>
      <c r="I85" s="1853" t="s">
        <v>906</v>
      </c>
    </row>
    <row customHeight="1" ht="11.25">
      <c r="A86" s="1853" t="s">
        <v>2248</v>
      </c>
      <c r="B86" s="1853" t="s">
        <v>16</v>
      </c>
      <c r="C86" s="1853" t="s">
        <v>2264</v>
      </c>
      <c r="D86" s="1853" t="s">
        <v>2265</v>
      </c>
      <c r="E86" s="1853" t="s">
        <v>2266</v>
      </c>
      <c r="F86" s="1853" t="s">
        <v>2267</v>
      </c>
      <c r="G86" s="1853" t="s">
        <v>2268</v>
      </c>
      <c r="H86" s="1853" t="s">
        <v>22</v>
      </c>
      <c r="I86" s="1853" t="s">
        <v>906</v>
      </c>
    </row>
    <row customHeight="1" ht="11.25">
      <c r="A87" s="1853" t="s">
        <v>2248</v>
      </c>
      <c r="B87" s="1853" t="s">
        <v>16</v>
      </c>
      <c r="C87" s="1853" t="s">
        <v>2269</v>
      </c>
      <c r="D87" s="1853" t="s">
        <v>2270</v>
      </c>
      <c r="E87" s="1853" t="s">
        <v>2271</v>
      </c>
      <c r="F87" s="1853" t="s">
        <v>2267</v>
      </c>
      <c r="G87" s="1853" t="s">
        <v>2272</v>
      </c>
      <c r="H87" s="1853" t="s">
        <v>22</v>
      </c>
      <c r="I87" s="1853" t="s">
        <v>906</v>
      </c>
    </row>
    <row customHeight="1" ht="11.25">
      <c r="A88" s="1853" t="s">
        <v>2248</v>
      </c>
      <c r="B88" s="1853" t="s">
        <v>16</v>
      </c>
      <c r="C88" s="1853" t="s">
        <v>2273</v>
      </c>
      <c r="D88" s="1853" t="s">
        <v>2274</v>
      </c>
      <c r="E88" s="1853" t="s">
        <v>2275</v>
      </c>
      <c r="F88" s="1853" t="s">
        <v>2276</v>
      </c>
      <c r="G88" s="1853" t="s">
        <v>2277</v>
      </c>
      <c r="H88" s="1853" t="s">
        <v>22</v>
      </c>
      <c r="I88" s="1853" t="s">
        <v>906</v>
      </c>
    </row>
    <row customHeight="1" ht="11.25">
      <c r="A89" s="1853" t="s">
        <v>2248</v>
      </c>
      <c r="B89" s="1853" t="s">
        <v>16</v>
      </c>
      <c r="C89" s="1853" t="s">
        <v>22</v>
      </c>
      <c r="D89" s="1853" t="s">
        <v>2278</v>
      </c>
      <c r="E89" s="1853" t="s">
        <v>2279</v>
      </c>
      <c r="F89" s="1853" t="s">
        <v>2267</v>
      </c>
      <c r="G89" s="1853" t="s">
        <v>22</v>
      </c>
      <c r="H89" s="1853" t="s">
        <v>22</v>
      </c>
      <c r="I89" s="1853" t="s">
        <v>906</v>
      </c>
    </row>
    <row customHeight="1" ht="11.25">
      <c r="A90" s="1853" t="s">
        <v>2248</v>
      </c>
      <c r="B90" s="1853" t="s">
        <v>16</v>
      </c>
      <c r="C90" s="1853" t="s">
        <v>2402</v>
      </c>
      <c r="D90" s="1853" t="s">
        <v>2403</v>
      </c>
      <c r="E90" s="1853" t="s">
        <v>2404</v>
      </c>
      <c r="F90" s="1853" t="s">
        <v>2267</v>
      </c>
      <c r="G90" s="1853" t="s">
        <v>2405</v>
      </c>
      <c r="H90" s="1853" t="s">
        <v>2406</v>
      </c>
      <c r="I90" s="1853" t="s">
        <v>906</v>
      </c>
    </row>
    <row customHeight="1" ht="11.25">
      <c r="A91" s="1853" t="s">
        <v>2248</v>
      </c>
      <c r="B91" s="1853" t="s">
        <v>16</v>
      </c>
      <c r="C91" s="1853" t="s">
        <v>2280</v>
      </c>
      <c r="D91" s="1853" t="s">
        <v>2281</v>
      </c>
      <c r="E91" s="1853" t="s">
        <v>2282</v>
      </c>
      <c r="F91" s="1853" t="s">
        <v>2262</v>
      </c>
      <c r="G91" s="1853" t="s">
        <v>2283</v>
      </c>
      <c r="H91" s="1853" t="s">
        <v>22</v>
      </c>
      <c r="I91" s="1853" t="s">
        <v>906</v>
      </c>
    </row>
    <row customHeight="1" ht="11.25">
      <c r="A92" s="1853" t="s">
        <v>2248</v>
      </c>
      <c r="B92" s="1853" t="s">
        <v>16</v>
      </c>
      <c r="C92" s="1853" t="s">
        <v>2284</v>
      </c>
      <c r="D92" s="1853" t="s">
        <v>2285</v>
      </c>
      <c r="E92" s="1853" t="s">
        <v>2286</v>
      </c>
      <c r="F92" s="1853" t="s">
        <v>2287</v>
      </c>
      <c r="G92" s="1853" t="s">
        <v>2288</v>
      </c>
      <c r="H92" s="1853" t="s">
        <v>22</v>
      </c>
      <c r="I92" s="1853" t="s">
        <v>906</v>
      </c>
    </row>
    <row customHeight="1" ht="11.25">
      <c r="A93" s="1853" t="s">
        <v>2248</v>
      </c>
      <c r="B93" s="1853" t="s">
        <v>16</v>
      </c>
      <c r="C93" s="1853" t="s">
        <v>2407</v>
      </c>
      <c r="D93" s="1853" t="s">
        <v>2408</v>
      </c>
      <c r="E93" s="1853" t="s">
        <v>2409</v>
      </c>
      <c r="F93" s="1853" t="s">
        <v>2287</v>
      </c>
      <c r="G93" s="1853" t="s">
        <v>22</v>
      </c>
      <c r="H93" s="1853" t="s">
        <v>2410</v>
      </c>
      <c r="I93" s="1853" t="s">
        <v>906</v>
      </c>
    </row>
    <row customHeight="1" ht="11.25">
      <c r="A94" s="1853" t="s">
        <v>2248</v>
      </c>
      <c r="B94" s="1853" t="s">
        <v>16</v>
      </c>
      <c r="C94" s="1853" t="s">
        <v>2289</v>
      </c>
      <c r="D94" s="1853" t="s">
        <v>2290</v>
      </c>
      <c r="E94" s="1853" t="s">
        <v>2291</v>
      </c>
      <c r="F94" s="1853" t="s">
        <v>2262</v>
      </c>
      <c r="G94" s="1853" t="s">
        <v>2292</v>
      </c>
      <c r="H94" s="1853" t="s">
        <v>22</v>
      </c>
      <c r="I94" s="1853" t="s">
        <v>906</v>
      </c>
    </row>
    <row customHeight="1" ht="11.25">
      <c r="A95" s="1853" t="s">
        <v>2248</v>
      </c>
      <c r="B95" s="1853" t="s">
        <v>16</v>
      </c>
      <c r="C95" s="1853" t="s">
        <v>2293</v>
      </c>
      <c r="D95" s="1853" t="s">
        <v>2294</v>
      </c>
      <c r="E95" s="1853" t="s">
        <v>2295</v>
      </c>
      <c r="F95" s="1853" t="s">
        <v>2276</v>
      </c>
      <c r="G95" s="1853" t="s">
        <v>2296</v>
      </c>
      <c r="H95" s="1853" t="s">
        <v>22</v>
      </c>
      <c r="I95" s="1853" t="s">
        <v>906</v>
      </c>
    </row>
    <row customHeight="1" ht="11.25">
      <c r="A96" s="1853" t="s">
        <v>2248</v>
      </c>
      <c r="B96" s="1853" t="s">
        <v>16</v>
      </c>
      <c r="C96" s="1853" t="s">
        <v>2297</v>
      </c>
      <c r="D96" s="1853" t="s">
        <v>2298</v>
      </c>
      <c r="E96" s="1853" t="s">
        <v>2299</v>
      </c>
      <c r="F96" s="1853" t="s">
        <v>2300</v>
      </c>
      <c r="G96" s="1853" t="s">
        <v>2301</v>
      </c>
      <c r="H96" s="1853" t="s">
        <v>22</v>
      </c>
      <c r="I96" s="1853" t="s">
        <v>906</v>
      </c>
    </row>
    <row customHeight="1" ht="11.25">
      <c r="A97" s="1853" t="s">
        <v>2248</v>
      </c>
      <c r="B97" s="1853" t="s">
        <v>16</v>
      </c>
      <c r="C97" s="1853" t="s">
        <v>2310</v>
      </c>
      <c r="D97" s="1853" t="s">
        <v>2311</v>
      </c>
      <c r="E97" s="1853" t="s">
        <v>2312</v>
      </c>
      <c r="F97" s="1853" t="s">
        <v>2276</v>
      </c>
      <c r="G97" s="1853" t="s">
        <v>2313</v>
      </c>
      <c r="H97" s="1853" t="s">
        <v>22</v>
      </c>
      <c r="I97" s="1853" t="s">
        <v>906</v>
      </c>
    </row>
    <row customHeight="1" ht="11.25">
      <c r="A98" s="1853" t="s">
        <v>2248</v>
      </c>
      <c r="B98" s="1853" t="s">
        <v>16</v>
      </c>
      <c r="C98" s="1853" t="s">
        <v>2411</v>
      </c>
      <c r="D98" s="1853" t="s">
        <v>2412</v>
      </c>
      <c r="E98" s="1853" t="s">
        <v>2413</v>
      </c>
      <c r="F98" s="1853" t="s">
        <v>2414</v>
      </c>
      <c r="G98" s="1853" t="s">
        <v>22</v>
      </c>
      <c r="H98" s="1853" t="s">
        <v>22</v>
      </c>
      <c r="I98" s="1853" t="s">
        <v>906</v>
      </c>
    </row>
    <row customHeight="1" ht="11.25">
      <c r="A99" s="1853" t="s">
        <v>2248</v>
      </c>
      <c r="B99" s="1853" t="s">
        <v>16</v>
      </c>
      <c r="C99" s="1853" t="s">
        <v>2314</v>
      </c>
      <c r="D99" s="1853" t="s">
        <v>2315</v>
      </c>
      <c r="E99" s="1853" t="s">
        <v>2316</v>
      </c>
      <c r="F99" s="1853" t="s">
        <v>2317</v>
      </c>
      <c r="G99" s="1853" t="s">
        <v>2318</v>
      </c>
      <c r="H99" s="1853" t="s">
        <v>22</v>
      </c>
      <c r="I99" s="1853" t="s">
        <v>906</v>
      </c>
    </row>
    <row customHeight="1" ht="11.25">
      <c r="A100" s="1853" t="s">
        <v>2248</v>
      </c>
      <c r="B100" s="1853" t="s">
        <v>16</v>
      </c>
      <c r="C100" s="1853" t="s">
        <v>2419</v>
      </c>
      <c r="D100" s="1853" t="s">
        <v>2420</v>
      </c>
      <c r="E100" s="1853" t="s">
        <v>2421</v>
      </c>
      <c r="F100" s="1853" t="s">
        <v>2422</v>
      </c>
      <c r="G100" s="1853" t="s">
        <v>22</v>
      </c>
      <c r="H100" s="1853" t="s">
        <v>22</v>
      </c>
      <c r="I100" s="1853" t="s">
        <v>906</v>
      </c>
    </row>
    <row customHeight="1" ht="11.25">
      <c r="A101" s="1853" t="s">
        <v>2248</v>
      </c>
      <c r="B101" s="1853" t="s">
        <v>16</v>
      </c>
      <c r="C101" s="1853" t="s">
        <v>2319</v>
      </c>
      <c r="D101" s="1853" t="s">
        <v>2320</v>
      </c>
      <c r="E101" s="1853" t="s">
        <v>2321</v>
      </c>
      <c r="F101" s="1853" t="s">
        <v>2262</v>
      </c>
      <c r="G101" s="1853" t="s">
        <v>2322</v>
      </c>
      <c r="H101" s="1853" t="s">
        <v>22</v>
      </c>
      <c r="I101" s="1853" t="s">
        <v>906</v>
      </c>
    </row>
    <row customHeight="1" ht="11.25">
      <c r="A102" s="1853" t="s">
        <v>2248</v>
      </c>
      <c r="B102" s="1853" t="s">
        <v>16</v>
      </c>
      <c r="C102" s="1853" t="s">
        <v>2323</v>
      </c>
      <c r="D102" s="1853" t="s">
        <v>2324</v>
      </c>
      <c r="E102" s="1853" t="s">
        <v>2325</v>
      </c>
      <c r="F102" s="1853" t="s">
        <v>2326</v>
      </c>
      <c r="G102" s="1853" t="s">
        <v>2327</v>
      </c>
      <c r="H102" s="1853" t="s">
        <v>22</v>
      </c>
      <c r="I102" s="1853" t="s">
        <v>906</v>
      </c>
    </row>
    <row customHeight="1" ht="11.25">
      <c r="A103" s="1853" t="s">
        <v>2248</v>
      </c>
      <c r="B103" s="1853" t="s">
        <v>16</v>
      </c>
      <c r="C103" s="1853" t="s">
        <v>2427</v>
      </c>
      <c r="D103" s="1853" t="s">
        <v>2428</v>
      </c>
      <c r="E103" s="1853" t="s">
        <v>2429</v>
      </c>
      <c r="F103" s="1853" t="s">
        <v>2350</v>
      </c>
      <c r="G103" s="1853" t="s">
        <v>2430</v>
      </c>
      <c r="H103" s="1853" t="s">
        <v>22</v>
      </c>
      <c r="I103" s="1853" t="s">
        <v>906</v>
      </c>
    </row>
    <row customHeight="1" ht="11.25">
      <c r="A104" s="1853" t="s">
        <v>2248</v>
      </c>
      <c r="B104" s="1853" t="s">
        <v>16</v>
      </c>
      <c r="C104" s="1853" t="s">
        <v>2431</v>
      </c>
      <c r="D104" s="1853" t="s">
        <v>2432</v>
      </c>
      <c r="E104" s="1853" t="s">
        <v>2433</v>
      </c>
      <c r="F104" s="1853" t="s">
        <v>2414</v>
      </c>
      <c r="G104" s="1853" t="s">
        <v>2434</v>
      </c>
      <c r="H104" s="1853" t="s">
        <v>22</v>
      </c>
      <c r="I104" s="1853" t="s">
        <v>906</v>
      </c>
    </row>
    <row customHeight="1" ht="11.25">
      <c r="A105" s="1853" t="s">
        <v>2248</v>
      </c>
      <c r="B105" s="1853" t="s">
        <v>16</v>
      </c>
      <c r="C105" s="1853" t="s">
        <v>2336</v>
      </c>
      <c r="D105" s="1853" t="s">
        <v>2337</v>
      </c>
      <c r="E105" s="1853" t="s">
        <v>2338</v>
      </c>
      <c r="F105" s="1853" t="s">
        <v>2326</v>
      </c>
      <c r="G105" s="1853" t="s">
        <v>2339</v>
      </c>
      <c r="H105" s="1853" t="s">
        <v>22</v>
      </c>
      <c r="I105" s="1853" t="s">
        <v>906</v>
      </c>
    </row>
    <row customHeight="1" ht="11.25">
      <c r="A106" s="1853" t="s">
        <v>2248</v>
      </c>
      <c r="B106" s="1853" t="s">
        <v>16</v>
      </c>
      <c r="C106" s="1853" t="s">
        <v>2435</v>
      </c>
      <c r="D106" s="1853" t="s">
        <v>2436</v>
      </c>
      <c r="E106" s="1853" t="s">
        <v>2437</v>
      </c>
      <c r="F106" s="1853" t="s">
        <v>2267</v>
      </c>
      <c r="G106" s="1853" t="s">
        <v>22</v>
      </c>
      <c r="H106" s="1853" t="s">
        <v>22</v>
      </c>
      <c r="I106" s="1853" t="s">
        <v>906</v>
      </c>
    </row>
    <row customHeight="1" ht="11.25">
      <c r="A107" s="1853" t="s">
        <v>2248</v>
      </c>
      <c r="B107" s="1853" t="s">
        <v>16</v>
      </c>
      <c r="C107" s="1853" t="s">
        <v>2340</v>
      </c>
      <c r="D107" s="1853" t="s">
        <v>2341</v>
      </c>
      <c r="E107" s="1853" t="s">
        <v>2342</v>
      </c>
      <c r="F107" s="1853" t="s">
        <v>2276</v>
      </c>
      <c r="G107" s="1853" t="s">
        <v>2343</v>
      </c>
      <c r="H107" s="1853" t="s">
        <v>22</v>
      </c>
      <c r="I107" s="1853" t="s">
        <v>906</v>
      </c>
    </row>
    <row customHeight="1" ht="11.25">
      <c r="A108" s="1853" t="s">
        <v>2248</v>
      </c>
      <c r="B108" s="1853" t="s">
        <v>16</v>
      </c>
      <c r="C108" s="1853" t="s">
        <v>2347</v>
      </c>
      <c r="D108" s="1853" t="s">
        <v>2348</v>
      </c>
      <c r="E108" s="1853" t="s">
        <v>2349</v>
      </c>
      <c r="F108" s="1853" t="s">
        <v>2350</v>
      </c>
      <c r="G108" s="1853" t="s">
        <v>2351</v>
      </c>
      <c r="H108" s="1853" t="s">
        <v>22</v>
      </c>
      <c r="I108" s="1853" t="s">
        <v>906</v>
      </c>
    </row>
    <row customHeight="1" ht="11.25">
      <c r="A109" s="1853" t="s">
        <v>2248</v>
      </c>
      <c r="B109" s="1853" t="s">
        <v>16</v>
      </c>
      <c r="C109" s="1853" t="s">
        <v>2352</v>
      </c>
      <c r="D109" s="1853" t="s">
        <v>2353</v>
      </c>
      <c r="E109" s="1853" t="s">
        <v>2354</v>
      </c>
      <c r="F109" s="1853" t="s">
        <v>2276</v>
      </c>
      <c r="G109" s="1853" t="s">
        <v>2355</v>
      </c>
      <c r="H109" s="1853" t="s">
        <v>22</v>
      </c>
      <c r="I109" s="1853" t="s">
        <v>906</v>
      </c>
    </row>
    <row customHeight="1" ht="11.25">
      <c r="A110" s="1853" t="s">
        <v>2248</v>
      </c>
      <c r="B110" s="1853" t="s">
        <v>16</v>
      </c>
      <c r="C110" s="1853" t="s">
        <v>2367</v>
      </c>
      <c r="D110" s="1853" t="s">
        <v>2368</v>
      </c>
      <c r="E110" s="1853" t="s">
        <v>2369</v>
      </c>
      <c r="F110" s="1853" t="s">
        <v>2370</v>
      </c>
      <c r="G110" s="1853" t="s">
        <v>22</v>
      </c>
      <c r="H110" s="1853" t="s">
        <v>22</v>
      </c>
      <c r="I110" s="1853" t="s">
        <v>906</v>
      </c>
    </row>
    <row customHeight="1" ht="11.25">
      <c r="A111" s="1853" t="s">
        <v>2248</v>
      </c>
      <c r="B111" s="1853" t="s">
        <v>16</v>
      </c>
      <c r="C111" s="1853" t="s">
        <v>2371</v>
      </c>
      <c r="D111" s="1853" t="s">
        <v>2372</v>
      </c>
      <c r="E111" s="1853" t="s">
        <v>2373</v>
      </c>
      <c r="F111" s="1853" t="s">
        <v>2374</v>
      </c>
      <c r="G111" s="1853" t="s">
        <v>22</v>
      </c>
      <c r="H111" s="1853" t="s">
        <v>22</v>
      </c>
      <c r="I111" s="1853" t="s">
        <v>906</v>
      </c>
    </row>
    <row customHeight="1" ht="11.25">
      <c r="A112" s="1853" t="s">
        <v>2248</v>
      </c>
      <c r="B112" s="1853" t="s">
        <v>16</v>
      </c>
      <c r="C112" s="1853" t="s">
        <v>2375</v>
      </c>
      <c r="D112" s="1853" t="s">
        <v>2376</v>
      </c>
      <c r="E112" s="1853" t="s">
        <v>2373</v>
      </c>
      <c r="F112" s="1853" t="s">
        <v>2377</v>
      </c>
      <c r="G112" s="1853" t="s">
        <v>2378</v>
      </c>
      <c r="H112" s="1853" t="s">
        <v>22</v>
      </c>
      <c r="I112" s="1853" t="s">
        <v>906</v>
      </c>
    </row>
    <row customHeight="1" ht="11.25">
      <c r="A113" s="1853" t="s">
        <v>2248</v>
      </c>
      <c r="B113" s="1853" t="s">
        <v>16</v>
      </c>
      <c r="C113" s="1853" t="s">
        <v>2438</v>
      </c>
      <c r="D113" s="1853" t="s">
        <v>2439</v>
      </c>
      <c r="E113" s="1853" t="s">
        <v>2440</v>
      </c>
      <c r="F113" s="1853" t="s">
        <v>2262</v>
      </c>
      <c r="G113" s="1853" t="s">
        <v>2441</v>
      </c>
      <c r="H113" s="1853" t="s">
        <v>22</v>
      </c>
      <c r="I113" s="1853" t="s">
        <v>906</v>
      </c>
    </row>
    <row customHeight="1" ht="11.25">
      <c r="A114" s="1853" t="s">
        <v>2248</v>
      </c>
      <c r="B114" s="1853" t="s">
        <v>16</v>
      </c>
      <c r="C114" s="1853" t="s">
        <v>2442</v>
      </c>
      <c r="D114" s="1853" t="s">
        <v>2443</v>
      </c>
      <c r="E114" s="1853" t="s">
        <v>2444</v>
      </c>
      <c r="F114" s="1853" t="s">
        <v>2276</v>
      </c>
      <c r="G114" s="1853" t="s">
        <v>22</v>
      </c>
      <c r="H114" s="1853" t="s">
        <v>22</v>
      </c>
      <c r="I114" s="1853" t="s">
        <v>1620</v>
      </c>
    </row>
    <row customHeight="1" ht="11.25">
      <c r="A115" s="1853" t="s">
        <v>2248</v>
      </c>
      <c r="B115" s="1853" t="s">
        <v>16</v>
      </c>
      <c r="C115" s="1853" t="s">
        <v>22</v>
      </c>
      <c r="D115" s="1853" t="s">
        <v>2278</v>
      </c>
      <c r="E115" s="1853" t="s">
        <v>2279</v>
      </c>
      <c r="F115" s="1853" t="s">
        <v>2267</v>
      </c>
      <c r="G115" s="1853" t="s">
        <v>22</v>
      </c>
      <c r="H115" s="1853" t="s">
        <v>22</v>
      </c>
      <c r="I115" s="1853" t="s">
        <v>1620</v>
      </c>
    </row>
    <row customHeight="1" ht="11.25">
      <c r="A116" s="1853" t="s">
        <v>2248</v>
      </c>
      <c r="B116" s="1853" t="s">
        <v>16</v>
      </c>
      <c r="C116" s="1853" t="s">
        <v>2445</v>
      </c>
      <c r="D116" s="1853" t="s">
        <v>2446</v>
      </c>
      <c r="E116" s="1853" t="s">
        <v>2447</v>
      </c>
      <c r="F116" s="1853" t="s">
        <v>2267</v>
      </c>
      <c r="G116" s="1853" t="s">
        <v>22</v>
      </c>
      <c r="H116" s="1853" t="s">
        <v>22</v>
      </c>
      <c r="I116" s="1853" t="s">
        <v>1620</v>
      </c>
    </row>
    <row customHeight="1" ht="11.25">
      <c r="A117" s="1853" t="s">
        <v>2248</v>
      </c>
      <c r="B117" s="1853" t="s">
        <v>16</v>
      </c>
      <c r="C117" s="1853" t="s">
        <v>2448</v>
      </c>
      <c r="D117" s="1853" t="s">
        <v>2449</v>
      </c>
      <c r="E117" s="1853" t="s">
        <v>2450</v>
      </c>
      <c r="F117" s="1853" t="s">
        <v>2414</v>
      </c>
      <c r="G117" s="1853" t="s">
        <v>2451</v>
      </c>
      <c r="H117" s="1853" t="s">
        <v>22</v>
      </c>
      <c r="I117" s="1853" t="s">
        <v>1620</v>
      </c>
    </row>
    <row customHeight="1" ht="11.25">
      <c r="A118" s="1853" t="s">
        <v>2248</v>
      </c>
      <c r="B118" s="1853" t="s">
        <v>16</v>
      </c>
      <c r="C118" s="1853" t="s">
        <v>2452</v>
      </c>
      <c r="D118" s="1853" t="s">
        <v>2449</v>
      </c>
      <c r="E118" s="1853" t="s">
        <v>2453</v>
      </c>
      <c r="F118" s="1853" t="s">
        <v>2267</v>
      </c>
      <c r="G118" s="1853" t="s">
        <v>22</v>
      </c>
      <c r="H118" s="1853" t="s">
        <v>22</v>
      </c>
      <c r="I118" s="1853" t="s">
        <v>1620</v>
      </c>
    </row>
    <row customHeight="1" ht="11.25">
      <c r="A119" s="1853" t="s">
        <v>2248</v>
      </c>
      <c r="B119" s="1853" t="s">
        <v>16</v>
      </c>
      <c r="C119" s="1853" t="s">
        <v>2454</v>
      </c>
      <c r="D119" s="1853" t="s">
        <v>2449</v>
      </c>
      <c r="E119" s="1853" t="s">
        <v>2453</v>
      </c>
      <c r="F119" s="1853" t="s">
        <v>2317</v>
      </c>
      <c r="G119" s="1853" t="s">
        <v>22</v>
      </c>
      <c r="H119" s="1853" t="s">
        <v>22</v>
      </c>
      <c r="I119" s="1853" t="s">
        <v>1620</v>
      </c>
    </row>
    <row customHeight="1" ht="11.25">
      <c r="A120" s="1853" t="s">
        <v>2248</v>
      </c>
      <c r="B120" s="1853" t="s">
        <v>16</v>
      </c>
      <c r="C120" s="1853" t="s">
        <v>2356</v>
      </c>
      <c r="D120" s="1853" t="s">
        <v>2357</v>
      </c>
      <c r="E120" s="1853" t="s">
        <v>2358</v>
      </c>
      <c r="F120" s="1853" t="s">
        <v>2326</v>
      </c>
      <c r="G120" s="1853" t="s">
        <v>2359</v>
      </c>
      <c r="H120" s="1853" t="s">
        <v>22</v>
      </c>
      <c r="I120" s="1853"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501E2-5557-5F12-1CF2-972438612C94}" mc:Ignorable="x14ac xr xr2 xr3">
  <sheetPr>
    <tabColor rgb="FFFFCC99"/>
  </sheetPr>
  <dimension ref="A1:G34"/>
  <sheetViews>
    <sheetView topLeftCell="A1" showGridLines="0" workbookViewId="0">
      <selection activeCell="A1" sqref="A1"/>
    </sheetView>
  </sheetViews>
  <sheetFormatPr customHeight="1" defaultRowHeight="11.25"/>
  <cols>
    <col min="1" max="1" style="1853" width="9.140625"/>
  </cols>
  <sheetData>
    <row customHeight="1" ht="11.25">
      <c r="A1" s="376" t="s">
        <v>2455</v>
      </c>
      <c r="B1" s="67" t="s">
        <v>2456</v>
      </c>
      <c r="C1" s="67" t="s">
        <v>2457</v>
      </c>
      <c r="D1" s="67" t="s">
        <v>2458</v>
      </c>
      <c r="E1" s="65" t="s">
        <v>2459</v>
      </c>
      <c r="F1" s="65" t="s">
        <v>2460</v>
      </c>
      <c r="G1" s="65" t="s">
        <v>2461</v>
      </c>
    </row>
    <row customHeight="1" ht="11.25">
      <c r="A2" s="376" t="s">
        <v>16</v>
      </c>
      <c r="B2" s="0" t="s">
        <v>2462</v>
      </c>
      <c r="C2" s="0" t="s">
        <v>2463</v>
      </c>
      <c r="D2" s="0" t="s">
        <v>2462</v>
      </c>
      <c r="E2" s="0" t="s">
        <v>2463</v>
      </c>
      <c r="F2" s="0" t="s">
        <v>2464</v>
      </c>
      <c r="G2" s="0" t="s">
        <v>109</v>
      </c>
    </row>
    <row customHeight="1" ht="11.25">
      <c r="A3" s="376" t="s">
        <v>16</v>
      </c>
      <c r="B3" s="0" t="s">
        <v>2462</v>
      </c>
      <c r="C3" s="0" t="s">
        <v>2463</v>
      </c>
      <c r="D3" s="0" t="s">
        <v>2465</v>
      </c>
      <c r="E3" s="0" t="s">
        <v>2466</v>
      </c>
      <c r="F3" s="0" t="s">
        <v>2467</v>
      </c>
      <c r="G3" s="0" t="s">
        <v>110</v>
      </c>
    </row>
    <row customHeight="1" ht="11.25">
      <c r="A4" s="376" t="s">
        <v>16</v>
      </c>
      <c r="B4" s="0" t="s">
        <v>2462</v>
      </c>
      <c r="C4" s="0" t="s">
        <v>2463</v>
      </c>
      <c r="D4" s="0" t="s">
        <v>2468</v>
      </c>
      <c r="E4" s="0" t="s">
        <v>2469</v>
      </c>
      <c r="F4" s="0" t="s">
        <v>2467</v>
      </c>
      <c r="G4" s="0" t="s">
        <v>90</v>
      </c>
    </row>
    <row customHeight="1" ht="11.25">
      <c r="A5" s="376" t="s">
        <v>16</v>
      </c>
      <c r="B5" s="0" t="s">
        <v>2462</v>
      </c>
      <c r="C5" s="0" t="s">
        <v>2463</v>
      </c>
      <c r="D5" s="0" t="s">
        <v>2470</v>
      </c>
      <c r="E5" s="0" t="s">
        <v>2471</v>
      </c>
      <c r="F5" s="0" t="s">
        <v>2467</v>
      </c>
      <c r="G5" s="0" t="s">
        <v>91</v>
      </c>
    </row>
    <row customHeight="1" ht="11.25">
      <c r="A6" s="376" t="s">
        <v>16</v>
      </c>
      <c r="B6" s="0" t="s">
        <v>2462</v>
      </c>
      <c r="C6" s="0" t="s">
        <v>2463</v>
      </c>
      <c r="D6" s="0" t="s">
        <v>2472</v>
      </c>
      <c r="E6" s="0" t="s">
        <v>2473</v>
      </c>
      <c r="F6" s="0" t="s">
        <v>2467</v>
      </c>
      <c r="G6" s="0" t="s">
        <v>111</v>
      </c>
    </row>
    <row customHeight="1" ht="11.25">
      <c r="A7" s="376" t="s">
        <v>16</v>
      </c>
      <c r="B7" s="0" t="s">
        <v>2462</v>
      </c>
      <c r="C7" s="0" t="s">
        <v>2463</v>
      </c>
      <c r="D7" s="0" t="s">
        <v>2474</v>
      </c>
      <c r="E7" s="0" t="s">
        <v>2475</v>
      </c>
      <c r="F7" s="0" t="s">
        <v>2467</v>
      </c>
      <c r="G7" s="0" t="s">
        <v>92</v>
      </c>
    </row>
    <row customHeight="1" ht="11.25">
      <c r="A8" s="376" t="s">
        <v>16</v>
      </c>
      <c r="B8" s="0" t="s">
        <v>2462</v>
      </c>
      <c r="C8" s="0" t="s">
        <v>2463</v>
      </c>
      <c r="D8" s="0" t="s">
        <v>2476</v>
      </c>
      <c r="E8" s="0" t="s">
        <v>2477</v>
      </c>
      <c r="F8" s="0" t="s">
        <v>2467</v>
      </c>
      <c r="G8" s="0" t="s">
        <v>93</v>
      </c>
    </row>
    <row customHeight="1" ht="11.25">
      <c r="A9" s="376" t="s">
        <v>16</v>
      </c>
      <c r="B9" s="0" t="s">
        <v>100</v>
      </c>
      <c r="C9" s="0" t="s">
        <v>101</v>
      </c>
      <c r="D9" s="0" t="s">
        <v>100</v>
      </c>
      <c r="E9" s="0" t="s">
        <v>101</v>
      </c>
      <c r="F9" s="0" t="s">
        <v>2478</v>
      </c>
      <c r="G9" s="0" t="s">
        <v>99</v>
      </c>
    </row>
    <row customHeight="1" ht="11.25">
      <c r="A10" s="376" t="s">
        <v>16</v>
      </c>
      <c r="B10" s="0" t="s">
        <v>2479</v>
      </c>
      <c r="C10" s="0" t="s">
        <v>2480</v>
      </c>
      <c r="D10" s="0" t="s">
        <v>2481</v>
      </c>
      <c r="E10" s="0" t="s">
        <v>2482</v>
      </c>
      <c r="F10" s="0" t="s">
        <v>2467</v>
      </c>
      <c r="G10" s="0" t="s">
        <v>149</v>
      </c>
    </row>
    <row customHeight="1" ht="11.25">
      <c r="A11" s="376" t="s">
        <v>16</v>
      </c>
      <c r="B11" s="0" t="s">
        <v>2479</v>
      </c>
      <c r="C11" s="0" t="s">
        <v>2480</v>
      </c>
      <c r="D11" s="0" t="s">
        <v>2483</v>
      </c>
      <c r="E11" s="0" t="s">
        <v>2484</v>
      </c>
      <c r="F11" s="0" t="s">
        <v>2467</v>
      </c>
      <c r="G11" s="0" t="s">
        <v>150</v>
      </c>
    </row>
    <row customHeight="1" ht="11.25">
      <c r="A12" s="376" t="s">
        <v>16</v>
      </c>
      <c r="B12" s="0" t="s">
        <v>2479</v>
      </c>
      <c r="C12" s="0" t="s">
        <v>2480</v>
      </c>
      <c r="D12" s="0" t="s">
        <v>2485</v>
      </c>
      <c r="E12" s="0" t="s">
        <v>2486</v>
      </c>
      <c r="F12" s="0" t="s">
        <v>2467</v>
      </c>
      <c r="G12" s="0" t="s">
        <v>151</v>
      </c>
    </row>
    <row customHeight="1" ht="11.25">
      <c r="A13" s="376" t="s">
        <v>16</v>
      </c>
      <c r="B13" s="0" t="s">
        <v>2479</v>
      </c>
      <c r="C13" s="0" t="s">
        <v>2480</v>
      </c>
      <c r="D13" s="0" t="s">
        <v>2487</v>
      </c>
      <c r="E13" s="0" t="s">
        <v>2488</v>
      </c>
      <c r="F13" s="0" t="s">
        <v>2467</v>
      </c>
      <c r="G13" s="0" t="s">
        <v>152</v>
      </c>
    </row>
    <row customHeight="1" ht="11.25">
      <c r="A14" s="376" t="s">
        <v>16</v>
      </c>
      <c r="B14" s="0" t="s">
        <v>2479</v>
      </c>
      <c r="C14" s="0" t="s">
        <v>2480</v>
      </c>
      <c r="D14" s="0" t="s">
        <v>2479</v>
      </c>
      <c r="E14" s="0" t="s">
        <v>2480</v>
      </c>
      <c r="F14" s="0" t="s">
        <v>2464</v>
      </c>
      <c r="G14" s="0" t="s">
        <v>153</v>
      </c>
    </row>
    <row customHeight="1" ht="11.25">
      <c r="A15" s="376" t="s">
        <v>16</v>
      </c>
      <c r="B15" s="0" t="s">
        <v>2479</v>
      </c>
      <c r="C15" s="0" t="s">
        <v>2480</v>
      </c>
      <c r="D15" s="0" t="s">
        <v>2489</v>
      </c>
      <c r="E15" s="0" t="s">
        <v>2490</v>
      </c>
      <c r="F15" s="0" t="s">
        <v>2467</v>
      </c>
      <c r="G15" s="0" t="s">
        <v>154</v>
      </c>
    </row>
    <row customHeight="1" ht="11.25">
      <c r="A16" s="376" t="s">
        <v>16</v>
      </c>
      <c r="B16" s="0" t="s">
        <v>2491</v>
      </c>
      <c r="C16" s="0" t="s">
        <v>2492</v>
      </c>
      <c r="D16" s="0" t="s">
        <v>2493</v>
      </c>
      <c r="E16" s="0" t="s">
        <v>2494</v>
      </c>
      <c r="F16" s="0" t="s">
        <v>2495</v>
      </c>
      <c r="G16" s="0" t="s">
        <v>1464</v>
      </c>
    </row>
    <row customHeight="1" ht="11.25">
      <c r="A17" s="376" t="s">
        <v>16</v>
      </c>
      <c r="B17" s="0" t="s">
        <v>2491</v>
      </c>
      <c r="C17" s="0" t="s">
        <v>2492</v>
      </c>
      <c r="D17" s="0" t="s">
        <v>2496</v>
      </c>
      <c r="E17" s="0" t="s">
        <v>2497</v>
      </c>
      <c r="F17" s="0" t="s">
        <v>2495</v>
      </c>
      <c r="G17" s="0" t="s">
        <v>1469</v>
      </c>
    </row>
    <row customHeight="1" ht="11.25">
      <c r="A18" s="376" t="s">
        <v>16</v>
      </c>
      <c r="B18" s="0" t="s">
        <v>2491</v>
      </c>
      <c r="C18" s="0" t="s">
        <v>2492</v>
      </c>
      <c r="D18" s="0" t="s">
        <v>2498</v>
      </c>
      <c r="E18" s="0" t="s">
        <v>2499</v>
      </c>
      <c r="F18" s="0" t="s">
        <v>2495</v>
      </c>
      <c r="G18" s="0" t="s">
        <v>1481</v>
      </c>
    </row>
    <row customHeight="1" ht="11.25">
      <c r="A19" s="376" t="s">
        <v>16</v>
      </c>
      <c r="B19" s="0" t="s">
        <v>2491</v>
      </c>
      <c r="C19" s="0" t="s">
        <v>2492</v>
      </c>
      <c r="D19" s="0" t="s">
        <v>2500</v>
      </c>
      <c r="E19" s="0" t="s">
        <v>2501</v>
      </c>
      <c r="F19" s="0" t="s">
        <v>2495</v>
      </c>
      <c r="G19" s="0" t="s">
        <v>1495</v>
      </c>
    </row>
    <row customHeight="1" ht="11.25">
      <c r="A20" s="376" t="s">
        <v>16</v>
      </c>
      <c r="B20" s="0" t="s">
        <v>2491</v>
      </c>
      <c r="C20" s="0" t="s">
        <v>2492</v>
      </c>
      <c r="D20" s="0" t="s">
        <v>2491</v>
      </c>
      <c r="E20" s="0" t="s">
        <v>2492</v>
      </c>
      <c r="F20" s="0" t="s">
        <v>2464</v>
      </c>
      <c r="G20" s="0" t="s">
        <v>1507</v>
      </c>
    </row>
    <row customHeight="1" ht="11.25">
      <c r="A21" s="376" t="s">
        <v>16</v>
      </c>
      <c r="B21" s="0" t="s">
        <v>2491</v>
      </c>
      <c r="C21" s="0" t="s">
        <v>2492</v>
      </c>
      <c r="D21" s="0" t="s">
        <v>2502</v>
      </c>
      <c r="E21" s="0" t="s">
        <v>2503</v>
      </c>
      <c r="F21" s="0" t="s">
        <v>2504</v>
      </c>
      <c r="G21" s="0" t="s">
        <v>1516</v>
      </c>
    </row>
    <row customHeight="1" ht="11.25">
      <c r="A22" s="376" t="s">
        <v>16</v>
      </c>
      <c r="B22" s="0" t="s">
        <v>2491</v>
      </c>
      <c r="C22" s="0" t="s">
        <v>2492</v>
      </c>
      <c r="D22" s="0" t="s">
        <v>2505</v>
      </c>
      <c r="E22" s="0" t="s">
        <v>2506</v>
      </c>
      <c r="F22" s="0" t="s">
        <v>2467</v>
      </c>
      <c r="G22" s="0" t="s">
        <v>1532</v>
      </c>
    </row>
    <row customHeight="1" ht="11.25">
      <c r="A23" s="376" t="s">
        <v>16</v>
      </c>
      <c r="B23" s="0" t="s">
        <v>2491</v>
      </c>
      <c r="C23" s="0" t="s">
        <v>2492</v>
      </c>
      <c r="D23" s="0" t="s">
        <v>2507</v>
      </c>
      <c r="E23" s="0" t="s">
        <v>2508</v>
      </c>
      <c r="F23" s="0" t="s">
        <v>2495</v>
      </c>
      <c r="G23" s="0" t="s">
        <v>1539</v>
      </c>
    </row>
    <row customHeight="1" ht="11.25">
      <c r="A24" s="376" t="s">
        <v>16</v>
      </c>
      <c r="B24" s="0" t="s">
        <v>2509</v>
      </c>
      <c r="C24" s="0" t="s">
        <v>2510</v>
      </c>
      <c r="D24" s="0" t="s">
        <v>2511</v>
      </c>
      <c r="E24" s="0" t="s">
        <v>2512</v>
      </c>
      <c r="F24" s="0" t="s">
        <v>2467</v>
      </c>
      <c r="G24" s="0" t="s">
        <v>1547</v>
      </c>
    </row>
    <row customHeight="1" ht="11.25">
      <c r="A25" s="376" t="s">
        <v>16</v>
      </c>
      <c r="B25" s="0" t="s">
        <v>2509</v>
      </c>
      <c r="C25" s="0" t="s">
        <v>2510</v>
      </c>
      <c r="D25" s="0" t="s">
        <v>2513</v>
      </c>
      <c r="E25" s="0" t="s">
        <v>2514</v>
      </c>
      <c r="F25" s="0" t="s">
        <v>2467</v>
      </c>
      <c r="G25" s="0" t="s">
        <v>1554</v>
      </c>
    </row>
    <row customHeight="1" ht="11.25">
      <c r="A26" s="376" t="s">
        <v>16</v>
      </c>
      <c r="B26" s="0" t="s">
        <v>2509</v>
      </c>
      <c r="C26" s="0" t="s">
        <v>2510</v>
      </c>
      <c r="D26" s="0" t="s">
        <v>2509</v>
      </c>
      <c r="E26" s="0" t="s">
        <v>2510</v>
      </c>
      <c r="F26" s="0" t="s">
        <v>2464</v>
      </c>
      <c r="G26" s="0" t="s">
        <v>1558</v>
      </c>
    </row>
    <row customHeight="1" ht="11.25">
      <c r="A27" s="376" t="s">
        <v>16</v>
      </c>
      <c r="B27" s="0" t="s">
        <v>2509</v>
      </c>
      <c r="C27" s="0" t="s">
        <v>2510</v>
      </c>
      <c r="D27" s="0" t="s">
        <v>2515</v>
      </c>
      <c r="E27" s="0" t="s">
        <v>2516</v>
      </c>
      <c r="F27" s="0" t="s">
        <v>2467</v>
      </c>
      <c r="G27" s="0" t="s">
        <v>1563</v>
      </c>
    </row>
    <row customHeight="1" ht="11.25">
      <c r="A28" s="376" t="s">
        <v>16</v>
      </c>
      <c r="B28" s="0" t="s">
        <v>2517</v>
      </c>
      <c r="C28" s="0" t="s">
        <v>2518</v>
      </c>
      <c r="D28" s="0" t="s">
        <v>2519</v>
      </c>
      <c r="E28" s="0" t="s">
        <v>2520</v>
      </c>
      <c r="F28" s="0" t="s">
        <v>2495</v>
      </c>
      <c r="G28" s="0" t="s">
        <v>1571</v>
      </c>
    </row>
    <row customHeight="1" ht="11.25">
      <c r="A29" s="376" t="s">
        <v>16</v>
      </c>
      <c r="B29" s="0" t="s">
        <v>2517</v>
      </c>
      <c r="C29" s="0" t="s">
        <v>2518</v>
      </c>
      <c r="D29" s="0" t="s">
        <v>2521</v>
      </c>
      <c r="E29" s="0" t="s">
        <v>2522</v>
      </c>
      <c r="F29" s="0" t="s">
        <v>2467</v>
      </c>
      <c r="G29" s="0" t="s">
        <v>1573</v>
      </c>
    </row>
    <row customHeight="1" ht="11.25">
      <c r="A30" s="376" t="s">
        <v>16</v>
      </c>
      <c r="B30" s="0" t="s">
        <v>2517</v>
      </c>
      <c r="C30" s="0" t="s">
        <v>2518</v>
      </c>
      <c r="D30" s="0" t="s">
        <v>2523</v>
      </c>
      <c r="E30" s="0" t="s">
        <v>2524</v>
      </c>
      <c r="F30" s="0" t="s">
        <v>2467</v>
      </c>
      <c r="G30" s="0" t="s">
        <v>1576</v>
      </c>
    </row>
    <row customHeight="1" ht="11.25">
      <c r="A31" s="376" t="s">
        <v>16</v>
      </c>
      <c r="B31" s="0" t="s">
        <v>2517</v>
      </c>
      <c r="C31" s="0" t="s">
        <v>2518</v>
      </c>
      <c r="D31" s="0" t="s">
        <v>2525</v>
      </c>
      <c r="E31" s="0" t="s">
        <v>2526</v>
      </c>
      <c r="F31" s="0" t="s">
        <v>2495</v>
      </c>
      <c r="G31" s="0" t="s">
        <v>1582</v>
      </c>
    </row>
    <row customHeight="1" ht="11.25">
      <c r="A32" s="376" t="s">
        <v>16</v>
      </c>
      <c r="B32" s="0" t="s">
        <v>2517</v>
      </c>
      <c r="C32" s="0" t="s">
        <v>2518</v>
      </c>
      <c r="D32" s="0" t="s">
        <v>2527</v>
      </c>
      <c r="E32" s="0" t="s">
        <v>2528</v>
      </c>
      <c r="F32" s="0" t="s">
        <v>2495</v>
      </c>
      <c r="G32" s="0" t="s">
        <v>1584</v>
      </c>
    </row>
    <row customHeight="1" ht="11.25">
      <c r="A33" s="376" t="s">
        <v>16</v>
      </c>
      <c r="B33" s="0" t="s">
        <v>2517</v>
      </c>
      <c r="C33" s="0" t="s">
        <v>2518</v>
      </c>
      <c r="D33" s="0" t="s">
        <v>2517</v>
      </c>
      <c r="E33" s="0" t="s">
        <v>2518</v>
      </c>
      <c r="F33" s="0" t="s">
        <v>2464</v>
      </c>
      <c r="G33" s="0" t="s">
        <v>1586</v>
      </c>
    </row>
    <row customHeight="1" ht="11.25">
      <c r="A34" s="376" t="s">
        <v>16</v>
      </c>
      <c r="B34" s="0" t="s">
        <v>2517</v>
      </c>
      <c r="C34" s="0" t="s">
        <v>2518</v>
      </c>
      <c r="D34" s="0" t="s">
        <v>2529</v>
      </c>
      <c r="E34" s="0" t="s">
        <v>2530</v>
      </c>
      <c r="F34" s="0" t="s">
        <v>2495</v>
      </c>
      <c r="G34" s="0" t="s">
        <v>1588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F4E6F-C054-9F6E-2244-6204822B9483}"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2531</v>
      </c>
      <c r="B1" s="838" t="s">
        <v>2532</v>
      </c>
      <c r="C1" s="1162" t="s">
        <v>2533</v>
      </c>
      <c r="D1" s="838" t="s">
        <v>2534</v>
      </c>
      <c r="E1" s="838" t="s">
        <v>2535</v>
      </c>
      <c r="F1" s="1162" t="s">
        <v>2536</v>
      </c>
      <c r="G1" s="1162" t="s">
        <v>2537</v>
      </c>
      <c r="H1" s="1162" t="s">
        <v>2538</v>
      </c>
      <c r="I1" s="1162" t="s">
        <v>2539</v>
      </c>
    </row>
    <row customHeight="1" ht="11.25">
      <c r="A2" s="1694" t="s">
        <v>109</v>
      </c>
      <c r="B2" s="1694" t="s">
        <v>2540</v>
      </c>
      <c r="C2" s="1694" t="s">
        <v>22</v>
      </c>
      <c r="D2" s="1694" t="s">
        <v>2541</v>
      </c>
      <c r="E2" s="1694" t="s">
        <v>2542</v>
      </c>
      <c r="F2" s="1694" t="s">
        <v>22</v>
      </c>
      <c r="G2" s="1694" t="s">
        <v>22</v>
      </c>
      <c r="H2" s="1694" t="s">
        <v>22</v>
      </c>
      <c r="I2" s="1694" t="s">
        <v>22</v>
      </c>
    </row>
    <row customHeight="1" ht="11.25">
      <c r="A3" s="1694" t="s">
        <v>110</v>
      </c>
      <c r="B3" s="1694" t="s">
        <v>2543</v>
      </c>
      <c r="C3" s="1694" t="s">
        <v>22</v>
      </c>
      <c r="D3" s="1694" t="s">
        <v>2541</v>
      </c>
      <c r="E3" s="1694" t="s">
        <v>2544</v>
      </c>
      <c r="F3" s="1694" t="s">
        <v>22</v>
      </c>
      <c r="G3" s="1694" t="s">
        <v>22</v>
      </c>
      <c r="H3" s="1694" t="s">
        <v>22</v>
      </c>
      <c r="I3" s="1694" t="s">
        <v>22</v>
      </c>
    </row>
    <row customHeight="1" ht="11.25">
      <c r="A4" s="1694" t="s">
        <v>90</v>
      </c>
      <c r="B4" s="1694" t="s">
        <v>2545</v>
      </c>
      <c r="C4" s="1694" t="s">
        <v>22</v>
      </c>
      <c r="D4" s="1694" t="s">
        <v>2541</v>
      </c>
      <c r="E4" s="1694" t="s">
        <v>2546</v>
      </c>
      <c r="F4" s="1694" t="s">
        <v>22</v>
      </c>
      <c r="G4" s="1694" t="s">
        <v>22</v>
      </c>
      <c r="H4" s="1694" t="s">
        <v>22</v>
      </c>
      <c r="I4" s="1694" t="s">
        <v>22</v>
      </c>
    </row>
    <row customHeight="1" ht="11.25">
      <c r="A5" s="1694" t="s">
        <v>91</v>
      </c>
      <c r="B5" s="1694" t="s">
        <v>2547</v>
      </c>
      <c r="C5" s="1694" t="s">
        <v>22</v>
      </c>
      <c r="D5" s="1694" t="s">
        <v>2548</v>
      </c>
      <c r="E5" s="1694" t="s">
        <v>2549</v>
      </c>
      <c r="F5" s="1694" t="s">
        <v>22</v>
      </c>
      <c r="G5" s="1694" t="s">
        <v>22</v>
      </c>
      <c r="H5" s="1694" t="s">
        <v>22</v>
      </c>
      <c r="I5" s="1694" t="s">
        <v>22</v>
      </c>
    </row>
    <row customHeight="1" ht="11.25">
      <c r="A6" s="1694" t="s">
        <v>111</v>
      </c>
      <c r="B6" s="1694" t="s">
        <v>2550</v>
      </c>
      <c r="C6" s="1694" t="s">
        <v>22</v>
      </c>
      <c r="D6" s="1694" t="s">
        <v>2551</v>
      </c>
      <c r="E6" s="1694" t="s">
        <v>2552</v>
      </c>
      <c r="F6" s="1694" t="s">
        <v>22</v>
      </c>
      <c r="G6" s="1694" t="s">
        <v>22</v>
      </c>
      <c r="H6" s="1694" t="s">
        <v>22</v>
      </c>
      <c r="I6" s="1694" t="s">
        <v>22</v>
      </c>
    </row>
    <row customHeight="1" ht="11.25">
      <c r="A7" s="1694" t="s">
        <v>92</v>
      </c>
      <c r="B7" s="1694" t="s">
        <v>2553</v>
      </c>
      <c r="C7" s="1694" t="s">
        <v>22</v>
      </c>
      <c r="D7" s="1694" t="s">
        <v>2551</v>
      </c>
      <c r="E7" s="1694" t="s">
        <v>2552</v>
      </c>
      <c r="F7" s="1694" t="s">
        <v>22</v>
      </c>
      <c r="G7" s="1694" t="s">
        <v>22</v>
      </c>
      <c r="H7" s="1694" t="s">
        <v>22</v>
      </c>
      <c r="I7" s="1694" t="s">
        <v>22</v>
      </c>
    </row>
    <row customHeight="1" ht="11.25">
      <c r="A8" s="1694" t="s">
        <v>93</v>
      </c>
      <c r="B8" s="1694" t="s">
        <v>2554</v>
      </c>
      <c r="C8" s="1694" t="s">
        <v>22</v>
      </c>
      <c r="D8" s="1694" t="s">
        <v>2551</v>
      </c>
      <c r="E8" s="1694" t="s">
        <v>2552</v>
      </c>
      <c r="F8" s="1694" t="s">
        <v>22</v>
      </c>
      <c r="G8" s="1694" t="s">
        <v>22</v>
      </c>
      <c r="H8" s="1694" t="s">
        <v>22</v>
      </c>
      <c r="I8" s="1694" t="s">
        <v>22</v>
      </c>
    </row>
    <row customHeight="1" ht="11.25">
      <c r="A9" s="1694" t="s">
        <v>99</v>
      </c>
      <c r="B9" s="1694" t="s">
        <v>2555</v>
      </c>
      <c r="C9" s="1694" t="s">
        <v>22</v>
      </c>
      <c r="D9" s="1694" t="s">
        <v>2551</v>
      </c>
      <c r="E9" s="1694" t="s">
        <v>2552</v>
      </c>
      <c r="F9" s="1694" t="s">
        <v>22</v>
      </c>
      <c r="G9" s="1694" t="s">
        <v>22</v>
      </c>
      <c r="H9" s="1694" t="s">
        <v>22</v>
      </c>
      <c r="I9" s="1694" t="s">
        <v>22</v>
      </c>
    </row>
    <row customHeight="1" ht="11.25">
      <c r="A10" s="1694" t="s">
        <v>149</v>
      </c>
      <c r="B10" s="1694" t="s">
        <v>2556</v>
      </c>
      <c r="C10" s="1694" t="s">
        <v>22</v>
      </c>
      <c r="D10" s="1694" t="s">
        <v>2557</v>
      </c>
      <c r="E10" s="1694" t="s">
        <v>2549</v>
      </c>
      <c r="F10" s="1694" t="s">
        <v>22</v>
      </c>
      <c r="G10" s="1694" t="s">
        <v>22</v>
      </c>
      <c r="H10" s="1694" t="s">
        <v>22</v>
      </c>
      <c r="I10" s="1694" t="s">
        <v>22</v>
      </c>
    </row>
    <row customHeight="1" ht="11.25">
      <c r="A11" s="1694" t="s">
        <v>150</v>
      </c>
      <c r="B11" s="1694" t="s">
        <v>2558</v>
      </c>
      <c r="C11" s="1694" t="s">
        <v>22</v>
      </c>
      <c r="D11" s="1694" t="s">
        <v>2548</v>
      </c>
      <c r="E11" s="1694" t="s">
        <v>2549</v>
      </c>
      <c r="F11" s="1694" t="s">
        <v>22</v>
      </c>
      <c r="G11" s="1694" t="s">
        <v>22</v>
      </c>
      <c r="H11" s="1694" t="s">
        <v>22</v>
      </c>
      <c r="I11"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4A8D9-9E9E-A3B7-FE5B-057393A2EBA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A209E-A22D-9793-5066-881355D5308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"Биробиджанская ТЭЦ"</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300</v>
      </c>
      <c r="AF7" s="2226" t="s">
        <v>300</v>
      </c>
      <c r="AG7" s="2226" t="s">
        <v>300</v>
      </c>
      <c r="AH7" s="2226" t="s">
        <v>300</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356</v>
      </c>
      <c r="I8" s="2229" t="s">
        <v>357</v>
      </c>
      <c r="J8" s="2226" t="s">
        <v>358</v>
      </c>
      <c r="K8" s="2226"/>
      <c r="L8" s="2226"/>
      <c r="M8" s="2221"/>
      <c r="N8" s="2226" t="s">
        <v>359</v>
      </c>
      <c r="O8" s="2226"/>
      <c r="P8" s="2226" t="s">
        <v>360</v>
      </c>
      <c r="Q8" s="2226"/>
      <c r="R8" s="2233" t="s">
        <v>361</v>
      </c>
      <c r="S8" s="827"/>
      <c r="T8" s="2231" t="s">
        <v>362</v>
      </c>
      <c r="U8" s="2231" t="s">
        <v>363</v>
      </c>
      <c r="V8" s="2231" t="s">
        <v>364</v>
      </c>
      <c r="W8" s="829"/>
      <c r="X8" s="2231" t="s">
        <v>365</v>
      </c>
      <c r="Y8" s="2231" t="s">
        <v>366</v>
      </c>
      <c r="Z8" s="2231" t="s">
        <v>367</v>
      </c>
      <c r="AA8" s="829"/>
      <c r="AB8" s="2231" t="s">
        <v>368</v>
      </c>
      <c r="AC8" s="2231" t="s">
        <v>361</v>
      </c>
      <c r="AD8" s="829"/>
      <c r="AE8" s="2226"/>
      <c r="AF8" s="2226"/>
      <c r="AG8" s="2226"/>
      <c r="AH8" s="2226"/>
      <c r="AT8" s="450">
        <v>26</v>
      </c>
    </row>
    <row customHeight="1" ht="46.199999999999996">
      <c r="C9" s="453"/>
      <c r="D9" s="2130"/>
      <c r="E9" s="2226"/>
      <c r="F9" s="2226"/>
      <c r="G9" s="832"/>
      <c r="H9" s="2228"/>
      <c r="I9" s="2230"/>
      <c r="J9" s="428" t="s">
        <v>369</v>
      </c>
      <c r="K9" s="428" t="s">
        <v>370</v>
      </c>
      <c r="L9" s="428" t="s">
        <v>371</v>
      </c>
      <c r="M9" s="434" t="s">
        <v>372</v>
      </c>
      <c r="N9" s="428" t="s">
        <v>373</v>
      </c>
      <c r="O9" s="428" t="s">
        <v>372</v>
      </c>
      <c r="P9" s="428" t="s">
        <v>374</v>
      </c>
      <c r="Q9" s="428" t="s">
        <v>372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376</v>
      </c>
      <c r="AF12" s="2224" t="s">
        <v>377</v>
      </c>
      <c r="AG12" s="2224" t="s">
        <v>378</v>
      </c>
      <c r="AH12" s="2224"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F2EEC-B45C-3F26-959B-AEFDCBAF5A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2559</v>
      </c>
    </row>
    <row customHeight="1" ht="11.25">
      <c r="A2" s="67" t="s">
        <v>98</v>
      </c>
      <c r="B2" s="67" t="s">
        <v>2560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2B93-EC66-D5F2-3798-1791659F14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2561</v>
      </c>
      <c r="B1" s="838" t="s">
        <v>2562</v>
      </c>
    </row>
    <row customHeight="1" ht="11.25">
      <c r="A2" s="838">
        <v>4213775</v>
      </c>
      <c r="B2" s="838" t="s">
        <v>1221</v>
      </c>
    </row>
    <row customHeight="1" ht="11.25">
      <c r="A3" s="838">
        <v>4213784</v>
      </c>
      <c r="B3" s="838" t="s">
        <v>1255</v>
      </c>
    </row>
    <row customHeight="1" ht="11.25">
      <c r="A4" s="838">
        <v>4213781</v>
      </c>
      <c r="B4" s="838" t="s">
        <v>1248</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1389</v>
      </c>
    </row>
    <row customHeight="1" ht="11.25">
      <c r="A10" s="838">
        <v>4213783</v>
      </c>
      <c r="B10" s="838" t="s">
        <v>1404</v>
      </c>
    </row>
    <row customHeight="1" ht="11.25">
      <c r="A11" s="838">
        <v>4213782</v>
      </c>
      <c r="B11" s="83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ACB6-59A9-6188-68CC-4B47FB7A25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2561</v>
      </c>
      <c r="B1" s="838" t="s">
        <v>2563</v>
      </c>
    </row>
    <row customHeight="1" ht="11.25">
      <c r="A2" s="838" t="s">
        <v>2564</v>
      </c>
      <c r="B2" s="838" t="s">
        <v>1501</v>
      </c>
    </row>
    <row customHeight="1" ht="11.25">
      <c r="A3" s="838" t="s">
        <v>2565</v>
      </c>
      <c r="B3" s="838" t="s">
        <v>1511</v>
      </c>
    </row>
    <row customHeight="1" ht="11.25">
      <c r="A4" s="838" t="s">
        <v>2566</v>
      </c>
      <c r="B4" s="838" t="s">
        <v>1520</v>
      </c>
    </row>
    <row customHeight="1" ht="11.25">
      <c r="A5" s="838" t="s">
        <v>2567</v>
      </c>
      <c r="B5" s="838" t="s">
        <v>1529</v>
      </c>
    </row>
    <row customHeight="1" ht="11.25">
      <c r="A6" s="838" t="s">
        <v>2568</v>
      </c>
      <c r="B6" s="838" t="s">
        <v>1535</v>
      </c>
    </row>
    <row customHeight="1" ht="11.25">
      <c r="A7" s="838" t="s">
        <v>2569</v>
      </c>
      <c r="B7" s="838" t="s">
        <v>1543</v>
      </c>
    </row>
    <row customHeight="1" ht="11.25">
      <c r="A8" s="838" t="s">
        <v>2570</v>
      </c>
      <c r="B8" s="838" t="s">
        <v>1550</v>
      </c>
    </row>
    <row customHeight="1" ht="11.25">
      <c r="A9" s="838" t="s">
        <v>2571</v>
      </c>
      <c r="B9" s="838" t="s">
        <v>1556</v>
      </c>
    </row>
    <row customHeight="1" ht="11.25">
      <c r="A10" s="838" t="s">
        <v>2572</v>
      </c>
      <c r="B10" s="838" t="s">
        <v>1560</v>
      </c>
    </row>
    <row customHeight="1" ht="11.25">
      <c r="A11" s="838" t="s">
        <v>2573</v>
      </c>
      <c r="B11" s="838" t="s">
        <v>1567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86E4A-7B32-4605-A40E-673CD71CA4C5}"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6" t="s">
        <v>2455</v>
      </c>
      <c r="B1" s="376" t="s">
        <v>2456</v>
      </c>
      <c r="C1" s="376" t="s">
        <v>2457</v>
      </c>
      <c r="D1" s="376" t="s">
        <v>2458</v>
      </c>
      <c r="E1" s="0" t="s">
        <v>2459</v>
      </c>
      <c r="F1" s="0" t="s">
        <v>2460</v>
      </c>
      <c r="G1" s="0" t="s">
        <v>2461</v>
      </c>
    </row>
    <row customHeight="1" ht="11.25">
      <c r="A2" s="0" t="s">
        <v>16</v>
      </c>
      <c r="B2" s="0" t="s">
        <v>2462</v>
      </c>
      <c r="C2" s="0" t="s">
        <v>2463</v>
      </c>
      <c r="D2" s="0" t="s">
        <v>2462</v>
      </c>
      <c r="E2" s="0" t="s">
        <v>2463</v>
      </c>
      <c r="F2" s="0" t="s">
        <v>2464</v>
      </c>
      <c r="G2" s="0" t="s">
        <v>109</v>
      </c>
    </row>
    <row customHeight="1" ht="11.25">
      <c r="A3" s="0" t="s">
        <v>16</v>
      </c>
      <c r="B3" s="0" t="s">
        <v>2462</v>
      </c>
      <c r="C3" s="0" t="s">
        <v>2463</v>
      </c>
      <c r="D3" s="0" t="s">
        <v>2465</v>
      </c>
      <c r="E3" s="0" t="s">
        <v>2466</v>
      </c>
      <c r="F3" s="0" t="s">
        <v>2467</v>
      </c>
      <c r="G3" s="0" t="s">
        <v>110</v>
      </c>
    </row>
    <row customHeight="1" ht="11.25">
      <c r="A4" s="0" t="s">
        <v>16</v>
      </c>
      <c r="B4" s="0" t="s">
        <v>2462</v>
      </c>
      <c r="C4" s="0" t="s">
        <v>2463</v>
      </c>
      <c r="D4" s="0" t="s">
        <v>2468</v>
      </c>
      <c r="E4" s="0" t="s">
        <v>2469</v>
      </c>
      <c r="F4" s="0" t="s">
        <v>2467</v>
      </c>
      <c r="G4" s="0" t="s">
        <v>90</v>
      </c>
    </row>
    <row customHeight="1" ht="11.25">
      <c r="A5" s="0" t="s">
        <v>16</v>
      </c>
      <c r="B5" s="0" t="s">
        <v>2462</v>
      </c>
      <c r="C5" s="0" t="s">
        <v>2463</v>
      </c>
      <c r="D5" s="0" t="s">
        <v>2470</v>
      </c>
      <c r="E5" s="0" t="s">
        <v>2471</v>
      </c>
      <c r="F5" s="0" t="s">
        <v>2467</v>
      </c>
      <c r="G5" s="0" t="s">
        <v>91</v>
      </c>
    </row>
    <row customHeight="1" ht="11.25">
      <c r="A6" s="0" t="s">
        <v>16</v>
      </c>
      <c r="B6" s="0" t="s">
        <v>2462</v>
      </c>
      <c r="C6" s="0" t="s">
        <v>2463</v>
      </c>
      <c r="D6" s="0" t="s">
        <v>2472</v>
      </c>
      <c r="E6" s="0" t="s">
        <v>2473</v>
      </c>
      <c r="F6" s="0" t="s">
        <v>2467</v>
      </c>
      <c r="G6" s="0" t="s">
        <v>111</v>
      </c>
    </row>
    <row customHeight="1" ht="11.25">
      <c r="A7" s="0" t="s">
        <v>16</v>
      </c>
      <c r="B7" s="0" t="s">
        <v>2462</v>
      </c>
      <c r="C7" s="0" t="s">
        <v>2463</v>
      </c>
      <c r="D7" s="0" t="s">
        <v>2474</v>
      </c>
      <c r="E7" s="0" t="s">
        <v>2475</v>
      </c>
      <c r="F7" s="0" t="s">
        <v>2467</v>
      </c>
      <c r="G7" s="0" t="s">
        <v>92</v>
      </c>
    </row>
    <row customHeight="1" ht="11.25">
      <c r="A8" s="0" t="s">
        <v>16</v>
      </c>
      <c r="B8" s="0" t="s">
        <v>2462</v>
      </c>
      <c r="C8" s="0" t="s">
        <v>2463</v>
      </c>
      <c r="D8" s="0" t="s">
        <v>2476</v>
      </c>
      <c r="E8" s="0" t="s">
        <v>2477</v>
      </c>
      <c r="F8" s="0" t="s">
        <v>2467</v>
      </c>
      <c r="G8" s="0" t="s">
        <v>93</v>
      </c>
    </row>
    <row customHeight="1" ht="11.25">
      <c r="A9" s="0" t="s">
        <v>16</v>
      </c>
      <c r="B9" s="0" t="s">
        <v>100</v>
      </c>
      <c r="C9" s="0" t="s">
        <v>101</v>
      </c>
      <c r="D9" s="0" t="s">
        <v>100</v>
      </c>
      <c r="E9" s="0" t="s">
        <v>101</v>
      </c>
      <c r="F9" s="0" t="s">
        <v>2478</v>
      </c>
      <c r="G9" s="0" t="s">
        <v>99</v>
      </c>
    </row>
    <row customHeight="1" ht="11.25">
      <c r="A10" s="0" t="s">
        <v>16</v>
      </c>
      <c r="B10" s="0" t="s">
        <v>2479</v>
      </c>
      <c r="C10" s="0" t="s">
        <v>2480</v>
      </c>
      <c r="D10" s="0" t="s">
        <v>2481</v>
      </c>
      <c r="E10" s="0" t="s">
        <v>2482</v>
      </c>
      <c r="F10" s="0" t="s">
        <v>2467</v>
      </c>
      <c r="G10" s="0" t="s">
        <v>149</v>
      </c>
    </row>
    <row customHeight="1" ht="11.25">
      <c r="A11" s="0" t="s">
        <v>16</v>
      </c>
      <c r="B11" s="0" t="s">
        <v>2479</v>
      </c>
      <c r="C11" s="0" t="s">
        <v>2480</v>
      </c>
      <c r="D11" s="0" t="s">
        <v>2483</v>
      </c>
      <c r="E11" s="0" t="s">
        <v>2484</v>
      </c>
      <c r="F11" s="0" t="s">
        <v>2467</v>
      </c>
      <c r="G11" s="0" t="s">
        <v>150</v>
      </c>
    </row>
    <row customHeight="1" ht="11.25">
      <c r="A12" s="0" t="s">
        <v>16</v>
      </c>
      <c r="B12" s="0" t="s">
        <v>2479</v>
      </c>
      <c r="C12" s="0" t="s">
        <v>2480</v>
      </c>
      <c r="D12" s="0" t="s">
        <v>2485</v>
      </c>
      <c r="E12" s="0" t="s">
        <v>2486</v>
      </c>
      <c r="F12" s="0" t="s">
        <v>2467</v>
      </c>
      <c r="G12" s="0" t="s">
        <v>151</v>
      </c>
    </row>
    <row customHeight="1" ht="11.25">
      <c r="A13" s="0" t="s">
        <v>16</v>
      </c>
      <c r="B13" s="0" t="s">
        <v>2479</v>
      </c>
      <c r="C13" s="0" t="s">
        <v>2480</v>
      </c>
      <c r="D13" s="0" t="s">
        <v>2487</v>
      </c>
      <c r="E13" s="0" t="s">
        <v>2488</v>
      </c>
      <c r="F13" s="0" t="s">
        <v>2467</v>
      </c>
      <c r="G13" s="0" t="s">
        <v>152</v>
      </c>
    </row>
    <row customHeight="1" ht="11.25">
      <c r="A14" s="0" t="s">
        <v>16</v>
      </c>
      <c r="B14" s="0" t="s">
        <v>2479</v>
      </c>
      <c r="C14" s="0" t="s">
        <v>2480</v>
      </c>
      <c r="D14" s="0" t="s">
        <v>2479</v>
      </c>
      <c r="E14" s="0" t="s">
        <v>2480</v>
      </c>
      <c r="F14" s="0" t="s">
        <v>2464</v>
      </c>
      <c r="G14" s="0" t="s">
        <v>153</v>
      </c>
    </row>
    <row customHeight="1" ht="11.25">
      <c r="A15" s="0" t="s">
        <v>16</v>
      </c>
      <c r="B15" s="0" t="s">
        <v>2479</v>
      </c>
      <c r="C15" s="0" t="s">
        <v>2480</v>
      </c>
      <c r="D15" s="0" t="s">
        <v>2489</v>
      </c>
      <c r="E15" s="0" t="s">
        <v>2490</v>
      </c>
      <c r="F15" s="0" t="s">
        <v>2467</v>
      </c>
      <c r="G15" s="0" t="s">
        <v>154</v>
      </c>
    </row>
    <row customHeight="1" ht="11.25">
      <c r="A16" s="0" t="s">
        <v>16</v>
      </c>
      <c r="B16" s="0" t="s">
        <v>2491</v>
      </c>
      <c r="C16" s="0" t="s">
        <v>2492</v>
      </c>
      <c r="D16" s="0" t="s">
        <v>2493</v>
      </c>
      <c r="E16" s="0" t="s">
        <v>2494</v>
      </c>
      <c r="F16" s="0" t="s">
        <v>2495</v>
      </c>
      <c r="G16" s="0" t="s">
        <v>1464</v>
      </c>
    </row>
    <row customHeight="1" ht="11.25">
      <c r="A17" s="0" t="s">
        <v>16</v>
      </c>
      <c r="B17" s="0" t="s">
        <v>2491</v>
      </c>
      <c r="C17" s="0" t="s">
        <v>2492</v>
      </c>
      <c r="D17" s="0" t="s">
        <v>2496</v>
      </c>
      <c r="E17" s="0" t="s">
        <v>2497</v>
      </c>
      <c r="F17" s="0" t="s">
        <v>2495</v>
      </c>
      <c r="G17" s="0" t="s">
        <v>1469</v>
      </c>
    </row>
    <row customHeight="1" ht="11.25">
      <c r="A18" s="0" t="s">
        <v>16</v>
      </c>
      <c r="B18" s="0" t="s">
        <v>2491</v>
      </c>
      <c r="C18" s="0" t="s">
        <v>2492</v>
      </c>
      <c r="D18" s="0" t="s">
        <v>2498</v>
      </c>
      <c r="E18" s="0" t="s">
        <v>2499</v>
      </c>
      <c r="F18" s="0" t="s">
        <v>2495</v>
      </c>
      <c r="G18" s="0" t="s">
        <v>1481</v>
      </c>
    </row>
    <row customHeight="1" ht="11.25">
      <c r="A19" s="0" t="s">
        <v>16</v>
      </c>
      <c r="B19" s="0" t="s">
        <v>2491</v>
      </c>
      <c r="C19" s="0" t="s">
        <v>2492</v>
      </c>
      <c r="D19" s="0" t="s">
        <v>2500</v>
      </c>
      <c r="E19" s="0" t="s">
        <v>2501</v>
      </c>
      <c r="F19" s="0" t="s">
        <v>2495</v>
      </c>
      <c r="G19" s="0" t="s">
        <v>1495</v>
      </c>
    </row>
    <row customHeight="1" ht="11.25">
      <c r="A20" s="0" t="s">
        <v>16</v>
      </c>
      <c r="B20" s="0" t="s">
        <v>2491</v>
      </c>
      <c r="C20" s="0" t="s">
        <v>2492</v>
      </c>
      <c r="D20" s="0" t="s">
        <v>2491</v>
      </c>
      <c r="E20" s="0" t="s">
        <v>2492</v>
      </c>
      <c r="F20" s="0" t="s">
        <v>2464</v>
      </c>
      <c r="G20" s="0" t="s">
        <v>1507</v>
      </c>
    </row>
    <row customHeight="1" ht="11.25">
      <c r="A21" s="0" t="s">
        <v>16</v>
      </c>
      <c r="B21" s="0" t="s">
        <v>2491</v>
      </c>
      <c r="C21" s="0" t="s">
        <v>2492</v>
      </c>
      <c r="D21" s="0" t="s">
        <v>2502</v>
      </c>
      <c r="E21" s="0" t="s">
        <v>2503</v>
      </c>
      <c r="F21" s="0" t="s">
        <v>2504</v>
      </c>
      <c r="G21" s="0" t="s">
        <v>1516</v>
      </c>
    </row>
    <row customHeight="1" ht="11.25">
      <c r="A22" s="0" t="s">
        <v>16</v>
      </c>
      <c r="B22" s="0" t="s">
        <v>2491</v>
      </c>
      <c r="C22" s="0" t="s">
        <v>2492</v>
      </c>
      <c r="D22" s="0" t="s">
        <v>2505</v>
      </c>
      <c r="E22" s="0" t="s">
        <v>2506</v>
      </c>
      <c r="F22" s="0" t="s">
        <v>2467</v>
      </c>
      <c r="G22" s="0" t="s">
        <v>1532</v>
      </c>
    </row>
    <row customHeight="1" ht="11.25">
      <c r="A23" s="0" t="s">
        <v>16</v>
      </c>
      <c r="B23" s="0" t="s">
        <v>2491</v>
      </c>
      <c r="C23" s="0" t="s">
        <v>2492</v>
      </c>
      <c r="D23" s="0" t="s">
        <v>2507</v>
      </c>
      <c r="E23" s="0" t="s">
        <v>2508</v>
      </c>
      <c r="F23" s="0" t="s">
        <v>2495</v>
      </c>
      <c r="G23" s="0" t="s">
        <v>1539</v>
      </c>
    </row>
    <row customHeight="1" ht="11.25">
      <c r="A24" s="0" t="s">
        <v>16</v>
      </c>
      <c r="B24" s="0" t="s">
        <v>2509</v>
      </c>
      <c r="C24" s="0" t="s">
        <v>2510</v>
      </c>
      <c r="D24" s="0" t="s">
        <v>2511</v>
      </c>
      <c r="E24" s="0" t="s">
        <v>2512</v>
      </c>
      <c r="F24" s="0" t="s">
        <v>2467</v>
      </c>
      <c r="G24" s="0" t="s">
        <v>1547</v>
      </c>
    </row>
    <row customHeight="1" ht="11.25">
      <c r="A25" s="0" t="s">
        <v>16</v>
      </c>
      <c r="B25" s="0" t="s">
        <v>2509</v>
      </c>
      <c r="C25" s="0" t="s">
        <v>2510</v>
      </c>
      <c r="D25" s="0" t="s">
        <v>2513</v>
      </c>
      <c r="E25" s="0" t="s">
        <v>2514</v>
      </c>
      <c r="F25" s="0" t="s">
        <v>2467</v>
      </c>
      <c r="G25" s="0" t="s">
        <v>1554</v>
      </c>
    </row>
    <row customHeight="1" ht="11.25">
      <c r="A26" s="0" t="s">
        <v>16</v>
      </c>
      <c r="B26" s="0" t="s">
        <v>2509</v>
      </c>
      <c r="C26" s="0" t="s">
        <v>2510</v>
      </c>
      <c r="D26" s="0" t="s">
        <v>2509</v>
      </c>
      <c r="E26" s="0" t="s">
        <v>2510</v>
      </c>
      <c r="F26" s="0" t="s">
        <v>2464</v>
      </c>
      <c r="G26" s="0" t="s">
        <v>1558</v>
      </c>
    </row>
    <row customHeight="1" ht="11.25">
      <c r="A27" s="0" t="s">
        <v>16</v>
      </c>
      <c r="B27" s="0" t="s">
        <v>2509</v>
      </c>
      <c r="C27" s="0" t="s">
        <v>2510</v>
      </c>
      <c r="D27" s="0" t="s">
        <v>2515</v>
      </c>
      <c r="E27" s="0" t="s">
        <v>2516</v>
      </c>
      <c r="F27" s="0" t="s">
        <v>2467</v>
      </c>
      <c r="G27" s="0" t="s">
        <v>1563</v>
      </c>
    </row>
    <row customHeight="1" ht="11.25">
      <c r="A28" s="0" t="s">
        <v>16</v>
      </c>
      <c r="B28" s="0" t="s">
        <v>2517</v>
      </c>
      <c r="C28" s="0" t="s">
        <v>2518</v>
      </c>
      <c r="D28" s="0" t="s">
        <v>2519</v>
      </c>
      <c r="E28" s="0" t="s">
        <v>2520</v>
      </c>
      <c r="F28" s="0" t="s">
        <v>2495</v>
      </c>
      <c r="G28" s="0" t="s">
        <v>1571</v>
      </c>
    </row>
    <row customHeight="1" ht="11.25">
      <c r="A29" s="0" t="s">
        <v>16</v>
      </c>
      <c r="B29" s="0" t="s">
        <v>2517</v>
      </c>
      <c r="C29" s="0" t="s">
        <v>2518</v>
      </c>
      <c r="D29" s="0" t="s">
        <v>2521</v>
      </c>
      <c r="E29" s="0" t="s">
        <v>2522</v>
      </c>
      <c r="F29" s="0" t="s">
        <v>2467</v>
      </c>
      <c r="G29" s="0" t="s">
        <v>1573</v>
      </c>
    </row>
    <row customHeight="1" ht="11.25">
      <c r="A30" s="0" t="s">
        <v>16</v>
      </c>
      <c r="B30" s="0" t="s">
        <v>2517</v>
      </c>
      <c r="C30" s="0" t="s">
        <v>2518</v>
      </c>
      <c r="D30" s="0" t="s">
        <v>2523</v>
      </c>
      <c r="E30" s="0" t="s">
        <v>2524</v>
      </c>
      <c r="F30" s="0" t="s">
        <v>2467</v>
      </c>
      <c r="G30" s="0" t="s">
        <v>1576</v>
      </c>
    </row>
    <row customHeight="1" ht="11.25">
      <c r="A31" s="0" t="s">
        <v>16</v>
      </c>
      <c r="B31" s="0" t="s">
        <v>2517</v>
      </c>
      <c r="C31" s="0" t="s">
        <v>2518</v>
      </c>
      <c r="D31" s="0" t="s">
        <v>2525</v>
      </c>
      <c r="E31" s="0" t="s">
        <v>2526</v>
      </c>
      <c r="F31" s="0" t="s">
        <v>2495</v>
      </c>
      <c r="G31" s="0" t="s">
        <v>1582</v>
      </c>
    </row>
    <row customHeight="1" ht="11.25">
      <c r="A32" s="0" t="s">
        <v>16</v>
      </c>
      <c r="B32" s="0" t="s">
        <v>2517</v>
      </c>
      <c r="C32" s="0" t="s">
        <v>2518</v>
      </c>
      <c r="D32" s="0" t="s">
        <v>2527</v>
      </c>
      <c r="E32" s="0" t="s">
        <v>2528</v>
      </c>
      <c r="F32" s="0" t="s">
        <v>2495</v>
      </c>
      <c r="G32" s="0" t="s">
        <v>1584</v>
      </c>
    </row>
    <row customHeight="1" ht="11.25">
      <c r="A33" s="0" t="s">
        <v>16</v>
      </c>
      <c r="B33" s="0" t="s">
        <v>2517</v>
      </c>
      <c r="C33" s="0" t="s">
        <v>2518</v>
      </c>
      <c r="D33" s="0" t="s">
        <v>2517</v>
      </c>
      <c r="E33" s="0" t="s">
        <v>2518</v>
      </c>
      <c r="F33" s="0" t="s">
        <v>2464</v>
      </c>
      <c r="G33" s="0" t="s">
        <v>1586</v>
      </c>
    </row>
    <row customHeight="1" ht="11.25">
      <c r="A34" s="0" t="s">
        <v>16</v>
      </c>
      <c r="B34" s="0" t="s">
        <v>2517</v>
      </c>
      <c r="C34" s="0" t="s">
        <v>2518</v>
      </c>
      <c r="D34" s="0" t="s">
        <v>2529</v>
      </c>
      <c r="E34" s="0" t="s">
        <v>2530</v>
      </c>
      <c r="F34" s="0" t="s">
        <v>2495</v>
      </c>
      <c r="G34" s="0" t="s">
        <v>1588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E4B88-9282-3A0C-E1D6-7AC1230527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2574</v>
      </c>
      <c r="B1" s="838" t="s">
        <v>2575</v>
      </c>
      <c r="C1" s="838" t="s">
        <v>1167</v>
      </c>
    </row>
    <row customHeight="1" ht="11.25">
      <c r="A2" s="838">
        <v>4189678</v>
      </c>
      <c r="B2" s="838" t="s">
        <v>2576</v>
      </c>
      <c r="C2" s="838" t="s">
        <v>2577</v>
      </c>
    </row>
    <row customHeight="1" ht="11.25">
      <c r="A3" s="838">
        <v>4190415</v>
      </c>
      <c r="B3" s="838" t="s">
        <v>2578</v>
      </c>
      <c r="C3" s="838" t="s">
        <v>2577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ADC3-882F-4D23-FAA8-8888FD38B1D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2579</v>
      </c>
      <c r="B1" s="166" t="s">
        <v>2580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C0DD9-6A56-5579-0D97-7579E06D731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2581</v>
      </c>
      <c r="B1" s="0" t="b">
        <v>1</v>
      </c>
    </row>
    <row customHeight="1" ht="11.25">
      <c r="A2" s="0" t="s">
        <v>2582</v>
      </c>
      <c r="B2" s="0" t="b">
        <v>0</v>
      </c>
    </row>
    <row customHeight="1" ht="11.25">
      <c r="A3" s="0" t="s">
        <v>2583</v>
      </c>
      <c r="B3" s="0" t="b">
        <v>1</v>
      </c>
    </row>
    <row customHeight="1" ht="11.25">
      <c r="A4" s="0" t="s">
        <v>2584</v>
      </c>
      <c r="B4" s="0" t="b">
        <v>0</v>
      </c>
    </row>
    <row customHeight="1" ht="11.25">
      <c r="A5" s="0" t="s">
        <v>2585</v>
      </c>
      <c r="B5" s="0" t="b">
        <v>0</v>
      </c>
    </row>
    <row customHeight="1" ht="11.25">
      <c r="A6" s="0" t="s">
        <v>2586</v>
      </c>
      <c r="B6" s="0" t="b">
        <v>0</v>
      </c>
    </row>
    <row customHeight="1" ht="11.25">
      <c r="A7" s="0" t="s">
        <v>2587</v>
      </c>
      <c r="B7" s="0" t="b">
        <v>0</v>
      </c>
    </row>
    <row customHeight="1" ht="11.25">
      <c r="A8" s="0" t="s">
        <v>2588</v>
      </c>
      <c r="B8" s="0" t="b">
        <v>0</v>
      </c>
    </row>
    <row customHeight="1" ht="11.25">
      <c r="A9" s="0" t="s">
        <v>2589</v>
      </c>
      <c r="B9" s="0" t="b">
        <v>0</v>
      </c>
    </row>
    <row customHeight="1" ht="11.25">
      <c r="A10" s="0" t="s">
        <v>2590</v>
      </c>
      <c r="B10" s="0" t="b">
        <v>0</v>
      </c>
    </row>
    <row customHeight="1" ht="11.25">
      <c r="A11" s="0" t="s">
        <v>2591</v>
      </c>
      <c r="B11" s="0" t="b">
        <v>1</v>
      </c>
    </row>
    <row customHeight="1" ht="11.25">
      <c r="A12" s="0" t="s">
        <v>2592</v>
      </c>
      <c r="B12" s="0" t="b">
        <v>0</v>
      </c>
    </row>
    <row customHeight="1" ht="11.25">
      <c r="A13" s="0" t="s">
        <v>2593</v>
      </c>
      <c r="B13" s="0" t="b">
        <v>0</v>
      </c>
    </row>
    <row customHeight="1" ht="11.25">
      <c r="A14" s="0" t="s">
        <v>2594</v>
      </c>
      <c r="B14" s="0" t="b">
        <v>0</v>
      </c>
    </row>
    <row customHeight="1" ht="11.25">
      <c r="A15" s="0" t="s">
        <v>2595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17AC9-329D-0B56-BC39-B61BB7BB6F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FA985-DCDA-9F4C-4CA7-610BCBB96E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2596</v>
      </c>
      <c r="B1" s="70" t="s">
        <v>2597</v>
      </c>
    </row>
    <row customHeight="1" ht="11.25">
      <c r="A2" s="67" t="s">
        <v>2598</v>
      </c>
      <c r="B2" s="67" t="s">
        <v>2599</v>
      </c>
    </row>
    <row customHeight="1" ht="11.25">
      <c r="A3" s="67" t="s">
        <v>2600</v>
      </c>
      <c r="B3" s="67" t="s">
        <v>2601</v>
      </c>
    </row>
    <row customHeight="1" ht="11.25">
      <c r="A4" s="67" t="s">
        <v>2602</v>
      </c>
      <c r="B4" s="67" t="s">
        <v>2603</v>
      </c>
    </row>
    <row customHeight="1" ht="11.25">
      <c r="A5" s="67" t="s">
        <v>2604</v>
      </c>
      <c r="B5" s="67" t="s">
        <v>2605</v>
      </c>
    </row>
    <row customHeight="1" ht="11.25">
      <c r="A6" s="67" t="s">
        <v>2606</v>
      </c>
      <c r="B6" s="67" t="s">
        <v>2607</v>
      </c>
    </row>
    <row customHeight="1" ht="11.25">
      <c r="A7" s="67" t="s">
        <v>2608</v>
      </c>
      <c r="B7" s="67" t="s">
        <v>2609</v>
      </c>
    </row>
    <row customHeight="1" ht="11.25">
      <c r="A8" s="67" t="s">
        <v>2610</v>
      </c>
      <c r="B8" s="67" t="s">
        <v>2611</v>
      </c>
    </row>
    <row customHeight="1" ht="11.25">
      <c r="A9" s="67" t="s">
        <v>2612</v>
      </c>
      <c r="B9" s="67" t="s">
        <v>2613</v>
      </c>
    </row>
    <row customHeight="1" ht="11.25">
      <c r="A10" s="67" t="s">
        <v>2614</v>
      </c>
      <c r="B10" s="67" t="s">
        <v>2615</v>
      </c>
    </row>
    <row customHeight="1" ht="11.25">
      <c r="A11" s="67" t="s">
        <v>2616</v>
      </c>
      <c r="B11" s="67" t="s">
        <v>2617</v>
      </c>
    </row>
    <row customHeight="1" ht="11.25">
      <c r="A12" s="67" t="s">
        <v>2618</v>
      </c>
      <c r="B12" s="67" t="s">
        <v>2619</v>
      </c>
    </row>
    <row customHeight="1" ht="11.25">
      <c r="A13" s="67" t="s">
        <v>2620</v>
      </c>
      <c r="B13" s="67" t="s">
        <v>2621</v>
      </c>
    </row>
    <row customHeight="1" ht="11.25">
      <c r="A14" s="67" t="s">
        <v>2622</v>
      </c>
      <c r="B14" s="67" t="s">
        <v>2623</v>
      </c>
    </row>
    <row customHeight="1" ht="11.25">
      <c r="A15" s="67" t="s">
        <v>2624</v>
      </c>
      <c r="B15" s="67" t="s">
        <v>2625</v>
      </c>
    </row>
    <row customHeight="1" ht="11.25">
      <c r="A16" s="67" t="s">
        <v>2626</v>
      </c>
      <c r="B16" s="67" t="s">
        <v>2627</v>
      </c>
    </row>
    <row customHeight="1" ht="11.25">
      <c r="A17" s="67" t="s">
        <v>2628</v>
      </c>
      <c r="B17" s="67" t="s">
        <v>2629</v>
      </c>
    </row>
    <row customHeight="1" ht="11.25">
      <c r="A18" s="67" t="s">
        <v>2630</v>
      </c>
      <c r="B18" s="67" t="s">
        <v>2631</v>
      </c>
    </row>
    <row customHeight="1" ht="11.25">
      <c r="A19" s="67" t="s">
        <v>2632</v>
      </c>
      <c r="B19" s="67" t="s">
        <v>2633</v>
      </c>
    </row>
    <row customHeight="1" ht="11.25">
      <c r="A20" s="67" t="s">
        <v>2634</v>
      </c>
      <c r="B20" s="67" t="s">
        <v>2635</v>
      </c>
    </row>
    <row customHeight="1" ht="11.25">
      <c r="A21" s="67" t="s">
        <v>2636</v>
      </c>
      <c r="B21" s="67" t="s">
        <v>2637</v>
      </c>
    </row>
    <row customHeight="1" ht="11.25">
      <c r="A22" s="67" t="s">
        <v>2638</v>
      </c>
      <c r="B22" s="67" t="s">
        <v>2639</v>
      </c>
    </row>
    <row customHeight="1" ht="11.25">
      <c r="A23" s="67" t="s">
        <v>2640</v>
      </c>
      <c r="B23" s="67" t="s">
        <v>2641</v>
      </c>
    </row>
    <row customHeight="1" ht="11.25">
      <c r="A24" s="67" t="s">
        <v>2642</v>
      </c>
      <c r="B24" s="67" t="s">
        <v>2643</v>
      </c>
    </row>
    <row customHeight="1" ht="11.25">
      <c r="A25" s="67" t="s">
        <v>2644</v>
      </c>
      <c r="B25" s="67" t="s">
        <v>2645</v>
      </c>
    </row>
    <row customHeight="1" ht="11.25">
      <c r="A26" s="67" t="s">
        <v>2646</v>
      </c>
      <c r="B26" s="67" t="s">
        <v>2647</v>
      </c>
    </row>
    <row customHeight="1" ht="11.25">
      <c r="A27" s="67" t="s">
        <v>2648</v>
      </c>
      <c r="B27" s="67" t="s">
        <v>2649</v>
      </c>
    </row>
    <row customHeight="1" ht="11.25">
      <c r="A28" s="67" t="s">
        <v>2650</v>
      </c>
      <c r="B28" s="67" t="s">
        <v>2651</v>
      </c>
    </row>
    <row customHeight="1" ht="11.25">
      <c r="A29" s="67" t="s">
        <v>2652</v>
      </c>
      <c r="B29" s="67" t="s">
        <v>2653</v>
      </c>
    </row>
    <row customHeight="1" ht="11.25">
      <c r="A30" s="67" t="s">
        <v>2654</v>
      </c>
      <c r="B30" s="67" t="s">
        <v>2655</v>
      </c>
    </row>
    <row customHeight="1" ht="11.25">
      <c r="A31" s="67" t="s">
        <v>2656</v>
      </c>
      <c r="B31" s="67" t="s">
        <v>2657</v>
      </c>
    </row>
    <row customHeight="1" ht="11.25">
      <c r="A32" s="67" t="s">
        <v>2658</v>
      </c>
      <c r="B32" s="67" t="s">
        <v>2659</v>
      </c>
    </row>
    <row customHeight="1" ht="11.25">
      <c r="A33" s="67" t="s">
        <v>2660</v>
      </c>
      <c r="B33" s="67" t="s">
        <v>2661</v>
      </c>
    </row>
    <row customHeight="1" ht="11.25">
      <c r="A34" s="67" t="s">
        <v>2662</v>
      </c>
      <c r="B34" s="67" t="s">
        <v>2663</v>
      </c>
    </row>
    <row customHeight="1" ht="11.25">
      <c r="A35" s="67" t="s">
        <v>2664</v>
      </c>
      <c r="B35" s="67" t="s">
        <v>2665</v>
      </c>
    </row>
    <row customHeight="1" ht="11.25">
      <c r="A36" s="67" t="s">
        <v>2666</v>
      </c>
      <c r="B36" s="67" t="s">
        <v>2667</v>
      </c>
    </row>
    <row customHeight="1" ht="11.25">
      <c r="A37" s="67" t="s">
        <v>2668</v>
      </c>
      <c r="B37" s="67" t="s">
        <v>2669</v>
      </c>
    </row>
    <row customHeight="1" ht="11.25">
      <c r="A38" s="67" t="s">
        <v>2670</v>
      </c>
      <c r="B38" s="67" t="s">
        <v>2671</v>
      </c>
    </row>
    <row customHeight="1" ht="11.25">
      <c r="A39" s="67" t="s">
        <v>2672</v>
      </c>
      <c r="B39" s="67" t="s">
        <v>2673</v>
      </c>
    </row>
    <row customHeight="1" ht="11.25">
      <c r="A40" s="67" t="s">
        <v>2674</v>
      </c>
      <c r="B40" s="67" t="s">
        <v>2675</v>
      </c>
    </row>
    <row customHeight="1" ht="11.25">
      <c r="A41" s="67" t="s">
        <v>2676</v>
      </c>
      <c r="B41" s="67" t="s">
        <v>2677</v>
      </c>
    </row>
    <row customHeight="1" ht="11.25">
      <c r="A42" s="67" t="s">
        <v>2678</v>
      </c>
      <c r="B42" s="67" t="s">
        <v>2679</v>
      </c>
    </row>
    <row customHeight="1" ht="11.25">
      <c r="A43" s="67" t="s">
        <v>2680</v>
      </c>
      <c r="B43" s="67" t="s">
        <v>2681</v>
      </c>
    </row>
    <row customHeight="1" ht="11.25">
      <c r="A44" s="67" t="s">
        <v>2682</v>
      </c>
      <c r="B44" s="67" t="s">
        <v>2683</v>
      </c>
    </row>
    <row customHeight="1" ht="11.25">
      <c r="A45" s="67" t="s">
        <v>2684</v>
      </c>
      <c r="B45" s="67" t="s">
        <v>2685</v>
      </c>
    </row>
    <row customHeight="1" ht="11.25">
      <c r="A46" s="67" t="s">
        <v>2686</v>
      </c>
      <c r="B46" s="67" t="s">
        <v>2687</v>
      </c>
    </row>
    <row customHeight="1" ht="11.25">
      <c r="A47" s="67" t="s">
        <v>2688</v>
      </c>
      <c r="B47" s="67" t="s">
        <v>2689</v>
      </c>
    </row>
    <row customHeight="1" ht="11.25">
      <c r="A48" s="67" t="s">
        <v>2690</v>
      </c>
      <c r="B48" s="67" t="s">
        <v>2691</v>
      </c>
    </row>
    <row customHeight="1" ht="11.25">
      <c r="A49" s="67" t="s">
        <v>2692</v>
      </c>
      <c r="B49" s="67" t="s">
        <v>2693</v>
      </c>
    </row>
    <row customHeight="1" ht="11.25">
      <c r="A50" s="67" t="s">
        <v>2694</v>
      </c>
      <c r="B50" s="67" t="s">
        <v>2695</v>
      </c>
    </row>
    <row customHeight="1" ht="11.25">
      <c r="A51" s="67" t="s">
        <v>2696</v>
      </c>
      <c r="B51" s="67" t="s">
        <v>2697</v>
      </c>
    </row>
    <row customHeight="1" ht="11.25">
      <c r="A52" s="67" t="s">
        <v>2698</v>
      </c>
      <c r="B52" s="67" t="s">
        <v>2699</v>
      </c>
    </row>
    <row customHeight="1" ht="11.25">
      <c r="A53" s="67" t="s">
        <v>2700</v>
      </c>
      <c r="B53" s="67" t="s">
        <v>2701</v>
      </c>
    </row>
    <row customHeight="1" ht="11.25">
      <c r="A54" s="67" t="s">
        <v>2702</v>
      </c>
      <c r="B54" s="67" t="s">
        <v>2703</v>
      </c>
    </row>
    <row customHeight="1" ht="11.25">
      <c r="A55" s="67" t="s">
        <v>2704</v>
      </c>
      <c r="B55" s="67" t="s">
        <v>2705</v>
      </c>
    </row>
    <row customHeight="1" ht="11.25">
      <c r="A56" s="67" t="s">
        <v>2706</v>
      </c>
      <c r="B56" s="67" t="s">
        <v>2707</v>
      </c>
    </row>
    <row customHeight="1" ht="11.25">
      <c r="A57" s="67" t="s">
        <v>2708</v>
      </c>
      <c r="B57" s="67" t="s">
        <v>2709</v>
      </c>
    </row>
    <row customHeight="1" ht="11.25">
      <c r="A58" s="67" t="s">
        <v>2710</v>
      </c>
      <c r="B58" s="67" t="s">
        <v>2711</v>
      </c>
    </row>
    <row customHeight="1" ht="11.25">
      <c r="A59" s="67" t="s">
        <v>2712</v>
      </c>
      <c r="B59" s="67" t="s">
        <v>2713</v>
      </c>
    </row>
    <row customHeight="1" ht="11.25">
      <c r="A60" s="67" t="s">
        <v>2714</v>
      </c>
      <c r="B60" s="67" t="s">
        <v>2715</v>
      </c>
    </row>
    <row customHeight="1" ht="11.25">
      <c r="A61" s="67"/>
      <c r="B61" s="67" t="s">
        <v>2716</v>
      </c>
    </row>
    <row customHeight="1" ht="11.25">
      <c r="A62" s="67"/>
      <c r="B62" s="67" t="s">
        <v>2717</v>
      </c>
    </row>
    <row customHeight="1" ht="11.25">
      <c r="A63" s="67"/>
      <c r="B63" s="67" t="s">
        <v>2718</v>
      </c>
    </row>
    <row customHeight="1" ht="11.25">
      <c r="A64" s="67"/>
      <c r="B64" s="67" t="s">
        <v>2719</v>
      </c>
    </row>
    <row customHeight="1" ht="11.25">
      <c r="A65" s="67"/>
      <c r="B65" s="67" t="s">
        <v>2720</v>
      </c>
    </row>
    <row customHeight="1" ht="11.25">
      <c r="A66" s="67"/>
      <c r="B66" s="67" t="s">
        <v>2721</v>
      </c>
    </row>
    <row customHeight="1" ht="11.25">
      <c r="A67" s="67"/>
      <c r="B67" s="67" t="s">
        <v>2722</v>
      </c>
    </row>
    <row customHeight="1" ht="11.25">
      <c r="A68" s="67"/>
      <c r="B68" s="67" t="s">
        <v>2723</v>
      </c>
    </row>
    <row customHeight="1" ht="11.25">
      <c r="A69" s="67"/>
      <c r="B69" s="67" t="s">
        <v>2724</v>
      </c>
    </row>
    <row customHeight="1" ht="11.25">
      <c r="A70" s="67"/>
      <c r="B70" s="67" t="s">
        <v>2725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D372E-A3EC-A478-0052-7C855CE773A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2726</v>
      </c>
    </row>
    <row customHeight="1" ht="90">
      <c r="B2" s="97" t="s">
        <v>2727</v>
      </c>
    </row>
    <row customHeight="1" ht="67.5">
      <c r="B3" s="97" t="s">
        <v>2728</v>
      </c>
    </row>
    <row customHeight="1" ht="33.75">
      <c r="B4" s="97" t="s">
        <v>2729</v>
      </c>
    </row>
    <row customHeight="1" ht="11.25">
      <c r="B5" s="97" t="s">
        <v>2730</v>
      </c>
    </row>
    <row customHeight="1" ht="22.5">
      <c r="B6" s="97" t="s">
        <v>2731</v>
      </c>
    </row>
    <row customHeight="1" ht="22.5">
      <c r="B7" s="97" t="s">
        <v>2732</v>
      </c>
    </row>
    <row customHeight="1" ht="22.5">
      <c r="B8" s="97" t="s">
        <v>2733</v>
      </c>
    </row>
    <row customHeight="1" ht="22.5">
      <c r="B9" s="97" t="s">
        <v>2734</v>
      </c>
    </row>
    <row customHeight="1" ht="56.25">
      <c r="B10" s="97" t="s">
        <v>2735</v>
      </c>
    </row>
    <row customHeight="1" ht="12.75">
      <c r="B11" s="162" t="s">
        <v>2736</v>
      </c>
    </row>
    <row customHeight="1" ht="11.25">
      <c r="B12" s="96" t="s">
        <v>2737</v>
      </c>
    </row>
    <row customHeight="1" ht="22.5">
      <c r="B13" s="97" t="s">
        <v>2738</v>
      </c>
    </row>
    <row customHeight="1" ht="67.5">
      <c r="B14" s="97" t="s">
        <v>2739</v>
      </c>
    </row>
    <row customHeight="1" ht="22.5">
      <c r="B15" s="97" t="s">
        <v>2740</v>
      </c>
    </row>
    <row customHeight="1" ht="11.25">
      <c r="B16" s="96" t="s">
        <v>2741</v>
      </c>
      <c r="D16" s="103"/>
    </row>
    <row customHeight="1" ht="33.75">
      <c r="B17" s="97" t="s">
        <v>2742</v>
      </c>
    </row>
    <row customHeight="1" ht="33.75">
      <c r="B18" s="97" t="s">
        <v>2743</v>
      </c>
    </row>
    <row customHeight="1" ht="11.25">
      <c r="B19" s="97" t="s">
        <v>2744</v>
      </c>
    </row>
    <row customHeight="1" ht="33.75">
      <c r="B20" s="97" t="s">
        <v>2745</v>
      </c>
    </row>
    <row customHeight="1" ht="11.25">
      <c r="B21" s="96" t="s">
        <v>2746</v>
      </c>
    </row>
    <row customHeight="1" ht="11.25">
      <c r="B22" s="97" t="s">
        <v>2747</v>
      </c>
    </row>
    <row r="24" customHeight="1" ht="22.5">
      <c r="B24" s="164" t="s">
        <v>2748</v>
      </c>
    </row>
    <row r="26" customHeight="1" ht="11.25">
      <c r="B26" s="96" t="s">
        <v>2749</v>
      </c>
    </row>
    <row customHeight="1" ht="22.5">
      <c r="B27" s="163" t="s">
        <v>395</v>
      </c>
    </row>
    <row customHeight="1" ht="56.25">
      <c r="B28" s="163" t="s">
        <v>2750</v>
      </c>
    </row>
    <row customHeight="1" ht="11.25">
      <c r="B29" s="213" t="s">
        <v>2751</v>
      </c>
    </row>
    <row customHeight="1" ht="22.5">
      <c r="B30" s="163" t="s">
        <v>2752</v>
      </c>
    </row>
    <row r="32" customHeight="1" ht="11.25">
      <c r="A32" s="191"/>
      <c r="B32" s="192" t="s">
        <v>2753</v>
      </c>
    </row>
    <row customHeight="1" ht="14.25">
      <c r="A33" s="193">
        <v>1</v>
      </c>
      <c r="B33" s="194" t="s">
        <v>2754</v>
      </c>
    </row>
    <row customHeight="1" ht="14.25">
      <c r="A34" s="193">
        <v>2</v>
      </c>
      <c r="B34" s="194" t="s">
        <v>2755</v>
      </c>
    </row>
    <row customHeight="1" ht="11.25">
      <c r="B35" s="192" t="s">
        <v>2756</v>
      </c>
    </row>
    <row customHeight="1" ht="11.25">
      <c r="B36" s="194" t="s">
        <v>2757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26C71-33E4-B9F8-3AA2-63ED82E2905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351</v>
      </c>
      <c r="I1" s="2220"/>
      <c r="V1" s="1610" t="s">
        <v>14</v>
      </c>
    </row>
    <row s="1638" customFormat="1" customHeight="1" ht="14.25" hidden="1">
      <c r="C2" s="1622"/>
      <c r="D2" s="2236" t="s">
        <v>109</v>
      </c>
      <c r="E2" s="2238"/>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37"/>
      <c r="E3" s="2239"/>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40" t="s">
        <v>383</v>
      </c>
      <c r="E6" s="2240"/>
      <c r="F6" s="2240"/>
      <c r="G6" s="2240"/>
      <c r="H6" s="2240"/>
      <c r="I6" s="2240"/>
      <c r="J6" s="494"/>
      <c r="K6" s="1618"/>
      <c r="V6" s="1610">
        <v>28</v>
      </c>
    </row>
    <row customHeight="1" ht="18">
      <c r="C7" s="1519"/>
      <c r="D7" s="2179" t="str">
        <f>IF(org=0,"Не определено",org)</f>
        <v>АО "ДГК" СП "Биробиджанская ТЭЦ"</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299</v>
      </c>
      <c r="E10" s="2222"/>
      <c r="F10" s="2222"/>
      <c r="G10" s="2222"/>
      <c r="H10" s="2222"/>
      <c r="I10" s="2222"/>
      <c r="J10" s="2226" t="s">
        <v>300</v>
      </c>
      <c r="V10" s="1610">
        <v>14</v>
      </c>
    </row>
    <row customHeight="1" ht="27.299999999999997">
      <c r="C11" s="1519"/>
      <c r="D11" s="2130" t="s">
        <v>88</v>
      </c>
      <c r="E11" s="2226" t="s">
        <v>105</v>
      </c>
      <c r="F11" s="2195" t="s">
        <v>88</v>
      </c>
      <c r="G11" s="2196"/>
      <c r="H11" s="2178" t="s">
        <v>384</v>
      </c>
      <c r="I11" s="2178" t="s">
        <v>385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386</v>
      </c>
      <c r="K14" s="1610"/>
      <c r="R14" s="503" t="s">
        <v>380</v>
      </c>
      <c r="S14" s="503" t="s">
        <v>380</v>
      </c>
      <c r="V14" s="1610">
        <v>14</v>
      </c>
    </row>
    <row customHeight="1" ht="14.699999999999998">
      <c r="A15" s="1610"/>
      <c r="C15" s="1519"/>
      <c r="D15" s="2237"/>
      <c r="E15" s="2239"/>
      <c r="F15" s="408"/>
      <c r="G15" s="872"/>
      <c r="H15" s="872" t="s">
        <v>382</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