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2 квартал 2025 г\Папка 1_Отчетность АО ДГК за 1 полугодие 2025 года\"/>
    </mc:Choice>
  </mc:AlternateContent>
  <bookViews>
    <workbookView xWindow="0" yWindow="0" windowWidth="38400" windowHeight="17700"/>
  </bookViews>
  <sheets>
    <sheet name="10 Кв ф" sheetId="1" r:id="rId1"/>
  </sheets>
  <definedNames>
    <definedName name="_xlnm._FilterDatabase" localSheetId="0" hidden="1">'10 Кв ф'!$A$18:$AZ$837</definedName>
    <definedName name="Z_0166F564_6860_4A4D_BCAA_7E652E2AE38D_.wvu.FilterData" localSheetId="0" hidden="1">'10 Кв ф'!$A$18:$T$835</definedName>
    <definedName name="Z_06A3F353_51B3_4A72_AD0A_D70EC1B6E0CE_.wvu.FilterData" localSheetId="0" hidden="1">'10 Кв ф'!$A$19:$T$835</definedName>
    <definedName name="Z_0A56C8BB_F57D_4E95_9156_3312F9525C5E_.wvu.FilterData" localSheetId="0" hidden="1">'10 Кв ф'!$A$19:$T$835</definedName>
    <definedName name="Z_0A7728C7_4458_4A80_8963_F893D0F9F2EE_.wvu.FilterData" localSheetId="0" hidden="1">'10 Кв ф'!$A$18:$AI$835</definedName>
    <definedName name="Z_0D2A7B5C_0C40_4E6D_963D_52EC84514A68_.wvu.FilterData" localSheetId="0" hidden="1">'10 Кв ф'!$A$19:$T$835</definedName>
    <definedName name="Z_0D93C89F_D6DE_45E3_8D65_4852C654EFF1_.wvu.FilterData" localSheetId="0" hidden="1">'10 Кв ф'!$A$18:$T$835</definedName>
    <definedName name="Z_0D93C89F_D6DE_45E3_8D65_4852C654EFF1_.wvu.PrintArea" localSheetId="0" hidden="1">'10 Кв ф'!$A$1:$T$835</definedName>
    <definedName name="Z_0D93C89F_D6DE_45E3_8D65_4852C654EFF1_.wvu.Rows" localSheetId="0" hidden="1">'10 Кв ф'!$2:$13</definedName>
    <definedName name="Z_1017E5F6_993F_45C9_9841_6CF924CF1200_.wvu.FilterData" localSheetId="0" hidden="1">'10 Кв ф'!$A$18:$T$835</definedName>
    <definedName name="Z_12DE1D8C_2E36_443D_8681_573806BBC37D_.wvu.FilterData" localSheetId="0" hidden="1">'10 Кв ф'!$A$18:$T$835</definedName>
    <definedName name="Z_1470A267_A675_4CA9_A66C_50B69FF85DA3_.wvu.FilterData" localSheetId="0" hidden="1">'10 Кв ф'!$A$18:$T$835</definedName>
    <definedName name="Z_17749444_678E_426F_BD89_F71E60B050A4_.wvu.FilterData" localSheetId="0" hidden="1">'10 Кв ф'!$A$18:$T$835</definedName>
    <definedName name="Z_1E4EBB30_6787_4635_A1AD_11437E13556E_.wvu.FilterData" localSheetId="0" hidden="1">'10 Кв ф'!$A$18:$T$835</definedName>
    <definedName name="Z_27831D98_248D_4C5D_8651_2FCE3375DCF3_.wvu.FilterData" localSheetId="0" hidden="1">'10 Кв ф'!$A$18:$T$18</definedName>
    <definedName name="Z_2A330BE1_72FD_4B45_BD11_874292242866_.wvu.FilterData" localSheetId="0" hidden="1">'10 Кв ф'!$A$18:$AQ$835</definedName>
    <definedName name="Z_2A330BE1_72FD_4B45_BD11_874292242866_.wvu.PrintArea" localSheetId="0" hidden="1">'10 Кв ф'!$A$1:$T$835</definedName>
    <definedName name="Z_3D41F91B_9A2B_4030_8403_A8DDF01EAA7A_.wvu.FilterData" localSheetId="0" hidden="1">'10 Кв ф'!$A$18:$T$835</definedName>
    <definedName name="Z_3D6FFAC9_26ED_4EAD_9DCA_78A482DA12FA_.wvu.FilterData" localSheetId="0" hidden="1">'10 Кв ф'!$A$18:$T$835</definedName>
    <definedName name="Z_3E520E1B_F34B_498F_8FF1_F06CA90FBFAA_.wvu.FilterData" localSheetId="0" hidden="1">'10 Кв ф'!$A$18:$T$835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ф'!$A$18:$T$835</definedName>
    <definedName name="Z_438014B8_BC67_43B5_AD6B_209AAB37752D_.wvu.FilterData" localSheetId="0" hidden="1">'10 Кв ф'!$A$18:$AI$835</definedName>
    <definedName name="Z_438014B8_BC67_43B5_AD6B_209AAB37752D_.wvu.PrintArea" localSheetId="0" hidden="1">'10 Кв ф'!$A$1:$T$835</definedName>
    <definedName name="Z_57B90536_E403_481F_B537_76A8A1190347_.wvu.FilterData" localSheetId="0" hidden="1">'10 Кв ф'!$A$18:$T$835</definedName>
    <definedName name="Z_57B90536_E403_481F_B537_76A8A1190347_.wvu.PrintArea" localSheetId="0" hidden="1">'10 Кв ф'!$A$1:$T$835</definedName>
    <definedName name="Z_584ABB53_32FF_4B7B_98BB_CA3B2584A02E_.wvu.FilterData" localSheetId="0" hidden="1">'10 Кв ф'!$A$18:$T$835</definedName>
    <definedName name="Z_58D64E48_2FAA_4C54_85F8_4917CD959A23_.wvu.FilterData" localSheetId="0" hidden="1">'10 Кв ф'!$A$19:$T$835</definedName>
    <definedName name="Z_5D814110_5DA2_4133_93D9_99EF1B49B17B_.wvu.FilterData" localSheetId="0" hidden="1">'10 Кв ф'!$A$18:$T$18</definedName>
    <definedName name="Z_5E2CE541_C86E_4B6C_AD26_92D9B498AADF_.wvu.FilterData" localSheetId="0" hidden="1">'10 Кв ф'!$A$18:$AI$835</definedName>
    <definedName name="Z_5E8FE31B_7F49_434D_B3CA_C95CD0DA391B_.wvu.FilterData" localSheetId="0" hidden="1">'10 Кв ф'!$A$18:$AQ$835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ф'!$A$18:$T$835</definedName>
    <definedName name="Z_655DFEB5_C371_40DD_82FC_2F6B360E2859_.wvu.FilterData" localSheetId="0" hidden="1">'10 Кв ф'!$A$18:$T$835</definedName>
    <definedName name="Z_66D403AB_EA89_4957_AA3A_9374DB17FF5F_.wvu.FilterData" localSheetId="0" hidden="1">'10 Кв ф'!$A$18:$T$835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ф'!$A$18:$T$835</definedName>
    <definedName name="Z_6F5C25E3_FA9C_4839_AF94_DEE882837079_.wvu.FilterData" localSheetId="0" hidden="1">'10 Кв ф'!$A$18:$T$835</definedName>
    <definedName name="Z_6FC8CDDA_2F22_43F0_A6F6_3C1F10ECFB0A_.wvu.FilterData" localSheetId="0" hidden="1">'10 Кв ф'!$A$18:$T$835</definedName>
    <definedName name="Z_71843E8E_FECF_48AE_A09C_6820DB9CAE0B_.wvu.FilterData" localSheetId="0" hidden="1">'10 Кв ф'!$A$18:$T$835</definedName>
    <definedName name="Z_71E85123_829D_4689_BBD5_458F31333441_.wvu.FilterData" localSheetId="0" hidden="1">'10 Кв ф'!$A$18:$AQ$835</definedName>
    <definedName name="Z_7694D342_12FA_4800_9B2F_894DCECAE7B4_.wvu.FilterData" localSheetId="0" hidden="1">'10 Кв ф'!$A$18:$T$835</definedName>
    <definedName name="Z_78D53BCC_1172_4F12_88DD_9A2C70FA2088_.wvu.FilterData" localSheetId="0" hidden="1">'10 Кв ф'!$A$18:$T$835</definedName>
    <definedName name="Z_84623340_CF58_4BC5_A988_3823C261B227_.wvu.FilterData" localSheetId="0" hidden="1">'10 Кв ф'!$A$18:$T$835</definedName>
    <definedName name="Z_84623340_CF58_4BC5_A988_3823C261B227_.wvu.PrintArea" localSheetId="0" hidden="1">'10 Кв ф'!$A$1:$T$835</definedName>
    <definedName name="Z_84623340_CF58_4BC5_A988_3823C261B227_.wvu.Rows" localSheetId="0" hidden="1">'10 Кв ф'!$2:$13</definedName>
    <definedName name="Z_8B154DE0_53DB_4AF6_B1C2_32179B4E88BC_.wvu.FilterData" localSheetId="0" hidden="1">'10 Кв ф'!$A$18:$T$835</definedName>
    <definedName name="Z_8DFE875F_0C3F_4914_B6AA_FBE17C23D7D2_.wvu.FilterData" localSheetId="0" hidden="1">'10 Кв ф'!$A$19:$T$835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ф'!$A$18:$T$835</definedName>
    <definedName name="Z_A4CD28BD_FD55_4B39_AB73_368CC69387FF_.wvu.FilterData" localSheetId="0" hidden="1">'10 Кв ф'!$A$18:$AQ$835</definedName>
    <definedName name="Z_A77A5C65_3B6D_434F_8258_50CC036FD700_.wvu.FilterData" localSheetId="0" hidden="1">'10 Кв ф'!$A$18:$T$835</definedName>
    <definedName name="Z_A828C0E4_02B6_47D2_81F6_4D00B4CDDD76_.wvu.FilterData" localSheetId="0" hidden="1">'10 Кв ф'!$A$18:$T$835</definedName>
    <definedName name="Z_A828C0E4_02B6_47D2_81F6_4D00B4CDDD76_.wvu.PrintArea" localSheetId="0" hidden="1">'10 Кв ф'!$A$1:$T$835</definedName>
    <definedName name="Z_A828C0E4_02B6_47D2_81F6_4D00B4CDDD76_.wvu.Rows" localSheetId="0" hidden="1">'10 Кв ф'!$12:$13</definedName>
    <definedName name="Z_AC71B388_5FE0_4A9D_8A8E_E18D1F00B0E3_.wvu.FilterData" localSheetId="0" hidden="1">'10 Кв ф'!$A$18:$T$835</definedName>
    <definedName name="Z_BF9F0FD4_9652_4F32_814A_035AA8E1D554_.wvu.FilterData" localSheetId="0" hidden="1">'10 Кв ф'!$A$18:$AI$835</definedName>
    <definedName name="Z_C15C57B9_037F_4445_B888_4EC853978147_.wvu.FilterData" localSheetId="0" hidden="1">'10 Кв ф'!$A$18:$T$835</definedName>
    <definedName name="Z_C181F993_5AD6_4D99_993B_119B3866D64D_.wvu.FilterData" localSheetId="0" hidden="1">'10 Кв ф'!$A$18:$AI$835</definedName>
    <definedName name="Z_C60D55EC_865E_4D38_AE27_9E8AD04058A4_.wvu.FilterData" localSheetId="0" hidden="1">'10 Кв ф'!$A$18:$T$835</definedName>
    <definedName name="Z_C8834271_1CC2_459D_BFED_D8003474F42A_.wvu.FilterData" localSheetId="0" hidden="1">'10 Кв ф'!$A$18:$T$835</definedName>
    <definedName name="Z_CC3429A4_05A1_42E7_AB67_A162415977F9_.wvu.FilterData" localSheetId="0" hidden="1">'10 Кв ф'!$A$18:$AQ$835</definedName>
    <definedName name="Z_CD577179_AC97_47E1_BD55_34C9FD4F7788_.wvu.FilterData" localSheetId="0" hidden="1">'10 Кв ф'!$A$18:$T$835</definedName>
    <definedName name="Z_CE1E033E_FF00_49FF_86F8_A53BE3AEB0CB_.wvu.FilterData" localSheetId="0" hidden="1">'10 Кв ф'!$A$18:$T$835</definedName>
    <definedName name="Z_CE1E033E_FF00_49FF_86F8_A53BE3AEB0CB_.wvu.PrintArea" localSheetId="0" hidden="1">'10 Кв ф'!$A$1:$T$835</definedName>
    <definedName name="Z_CE1E033E_FF00_49FF_86F8_A53BE3AEB0CB_.wvu.Rows" localSheetId="0" hidden="1">'10 Кв ф'!$12:$13</definedName>
    <definedName name="Z_D2373A93_A74A_4F74_898B_4F2E2B0E4C0B_.wvu.FilterData" localSheetId="0" hidden="1">'10 Кв ф'!$A$18:$T$835</definedName>
    <definedName name="Z_D2CBDC49_B9AD_49DF_A2DD_0C0CEC3CCF43_.wvu.FilterData" localSheetId="0" hidden="1">'10 Кв ф'!$A$18:$T$835</definedName>
    <definedName name="Z_D370933C_7852_4EFD_AA09_674883239A8A_.wvu.FilterData" localSheetId="0" hidden="1">'10 Кв ф'!$A$18:$AZ$835</definedName>
    <definedName name="Z_D370933C_7852_4EFD_AA09_674883239A8A_.wvu.PrintArea" localSheetId="0" hidden="1">'10 Кв ф'!$A$1:$T$835</definedName>
    <definedName name="Z_D65DB3B3_D583_4A50_96A0_49F0BFBC42FA_.wvu.FilterData" localSheetId="0" hidden="1">'10 Кв ф'!$A$18:$T$835</definedName>
    <definedName name="Z_D6D9C024_8179_4E41_8196_D59861ADD944_.wvu.FilterData" localSheetId="0" hidden="1">'10 Кв ф'!$A$18:$T$835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ф'!$A$18:$T$835</definedName>
    <definedName name="Z_DD79EF37_1308_44D2_981A_C28745460F44_.wvu.FilterData" localSheetId="0" hidden="1">'10 Кв ф'!$A$18:$T$835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ф'!$A$18:$T$835</definedName>
    <definedName name="Z_E104860A_A3B7_4FDF_8BAB_6F219D9D3E8F_.wvu.PrintArea" localSheetId="0" hidden="1">'10 Кв ф'!$A$1:$T$835</definedName>
    <definedName name="Z_E104860A_A3B7_4FDF_8BAB_6F219D9D3E8F_.wvu.Rows" localSheetId="0" hidden="1">'10 Кв ф'!$12:$13</definedName>
    <definedName name="Z_E160729D_A024_4208_99AD_B7D920828270_.wvu.FilterData" localSheetId="0" hidden="1">'10 Кв ф'!$A$18:$AI$835</definedName>
    <definedName name="Z_E411A018_3262_426B_992B_D639BDC47809_.wvu.FilterData" localSheetId="0" hidden="1">'10 Кв ф'!$A$18:$T$835</definedName>
    <definedName name="Z_E65E1C7B_B53B_4B88_8602_A3F4B4E3D382_.wvu.FilterData" localSheetId="0" hidden="1">'10 Кв ф'!$A$18:$T$835</definedName>
    <definedName name="Z_E8944C33_CF35_4790_9FEB_7204E02DE563_.wvu.FilterData" localSheetId="0" hidden="1">'10 Кв ф'!$A$18:$T$835</definedName>
    <definedName name="Z_E8944C33_CF35_4790_9FEB_7204E02DE563_.wvu.PrintArea" localSheetId="0" hidden="1">'10 Кв ф'!$A$1:$T$835</definedName>
    <definedName name="Z_EBE17BEF_ADE5_48A1_B3B0_13D095BC5397_.wvu.FilterData" localSheetId="0" hidden="1">'10 Кв ф'!$A$18:$T$835</definedName>
    <definedName name="Z_EF664B56_5069_481F_BF03_744F9121EDA1_.wvu.FilterData" localSheetId="0" hidden="1">'10 Кв ф'!$A$19:$T$835</definedName>
    <definedName name="Z_F5250458_B3DA_4BC9_8608_3E38DAC94C38_.wvu.FilterData" localSheetId="0" hidden="1">'10 Кв ф'!$A$18:$T$835</definedName>
    <definedName name="Z_F542FC93_15B6_4F75_8CE6_13289B723FF3_.wvu.FilterData" localSheetId="0" hidden="1">'10 Кв ф'!$A$18:$T$835</definedName>
    <definedName name="Z_FF811F01_18A2_472F_A2B1_C8CB4F7C4144_.wvu.FilterData" localSheetId="0" hidden="1">'10 Кв ф'!$A$18:$T$835</definedName>
    <definedName name="Z_FFD7E54C_3584_445D_916C_CB13835F8BCF_.wvu.FilterData" localSheetId="0" hidden="1">'10 Кв ф'!$A$18:$T$835</definedName>
    <definedName name="_xlnm.Print_Area" localSheetId="0">'10 Кв ф'!$A$1:$T$835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36" i="1" l="1"/>
  <c r="H836" i="1"/>
  <c r="F836" i="1"/>
  <c r="H835" i="1"/>
  <c r="G835" i="1"/>
  <c r="F835" i="1"/>
  <c r="H834" i="1"/>
  <c r="P833" i="1"/>
  <c r="O833" i="1"/>
  <c r="N833" i="1"/>
  <c r="M833" i="1"/>
  <c r="L833" i="1"/>
  <c r="K833" i="1"/>
  <c r="J833" i="1"/>
  <c r="I833" i="1"/>
  <c r="G833" i="1"/>
  <c r="F833" i="1"/>
  <c r="E833" i="1"/>
  <c r="D833" i="1"/>
  <c r="H831" i="1"/>
  <c r="G831" i="1"/>
  <c r="F831" i="1"/>
  <c r="P830" i="1"/>
  <c r="O830" i="1"/>
  <c r="N830" i="1"/>
  <c r="M830" i="1"/>
  <c r="L830" i="1"/>
  <c r="K830" i="1"/>
  <c r="J830" i="1"/>
  <c r="I830" i="1"/>
  <c r="I826" i="1" s="1"/>
  <c r="H830" i="1"/>
  <c r="H826" i="1" s="1"/>
  <c r="G830" i="1"/>
  <c r="G826" i="1" s="1"/>
  <c r="E830" i="1"/>
  <c r="E826" i="1" s="1"/>
  <c r="D830" i="1"/>
  <c r="D826" i="1" s="1"/>
  <c r="P826" i="1"/>
  <c r="O826" i="1"/>
  <c r="N826" i="1"/>
  <c r="M826" i="1"/>
  <c r="L826" i="1"/>
  <c r="K826" i="1"/>
  <c r="J826" i="1"/>
  <c r="R823" i="1"/>
  <c r="Q823" i="1"/>
  <c r="P823" i="1"/>
  <c r="O823" i="1"/>
  <c r="N823" i="1"/>
  <c r="M823" i="1"/>
  <c r="L823" i="1"/>
  <c r="K823" i="1"/>
  <c r="J823" i="1"/>
  <c r="I823" i="1"/>
  <c r="H823" i="1"/>
  <c r="G823" i="1"/>
  <c r="F823" i="1"/>
  <c r="E823" i="1"/>
  <c r="D823" i="1"/>
  <c r="R820" i="1"/>
  <c r="R819" i="1" s="1"/>
  <c r="Q820" i="1"/>
  <c r="P820" i="1"/>
  <c r="O820" i="1"/>
  <c r="N820" i="1"/>
  <c r="N819" i="1" s="1"/>
  <c r="M820" i="1"/>
  <c r="M819" i="1" s="1"/>
  <c r="L820" i="1"/>
  <c r="K820" i="1"/>
  <c r="K819" i="1" s="1"/>
  <c r="J820" i="1"/>
  <c r="I820" i="1"/>
  <c r="I819" i="1" s="1"/>
  <c r="H820" i="1"/>
  <c r="G820" i="1"/>
  <c r="F820" i="1"/>
  <c r="F819" i="1" s="1"/>
  <c r="E820" i="1"/>
  <c r="D820" i="1"/>
  <c r="D819" i="1" s="1"/>
  <c r="Q819" i="1"/>
  <c r="P819" i="1"/>
  <c r="O819" i="1"/>
  <c r="J819" i="1"/>
  <c r="G819" i="1"/>
  <c r="E819" i="1"/>
  <c r="S818" i="1"/>
  <c r="R818" i="1"/>
  <c r="Q818" i="1"/>
  <c r="H818" i="1"/>
  <c r="G818" i="1"/>
  <c r="F818" i="1"/>
  <c r="S817" i="1"/>
  <c r="R817" i="1"/>
  <c r="H817" i="1"/>
  <c r="G817" i="1"/>
  <c r="F817" i="1"/>
  <c r="H816" i="1"/>
  <c r="H815" i="1" s="1"/>
  <c r="G816" i="1"/>
  <c r="F816" i="1"/>
  <c r="P815" i="1"/>
  <c r="O815" i="1"/>
  <c r="N815" i="1"/>
  <c r="M815" i="1"/>
  <c r="M811" i="1" s="1"/>
  <c r="L815" i="1"/>
  <c r="L811" i="1" s="1"/>
  <c r="K815" i="1"/>
  <c r="K811" i="1" s="1"/>
  <c r="J815" i="1"/>
  <c r="J811" i="1" s="1"/>
  <c r="I815" i="1"/>
  <c r="I811" i="1" s="1"/>
  <c r="G815" i="1"/>
  <c r="G811" i="1" s="1"/>
  <c r="F815" i="1"/>
  <c r="F811" i="1" s="1"/>
  <c r="E815" i="1"/>
  <c r="D815" i="1"/>
  <c r="P811" i="1"/>
  <c r="O811" i="1"/>
  <c r="N811" i="1"/>
  <c r="E811" i="1"/>
  <c r="D811" i="1"/>
  <c r="H810" i="1"/>
  <c r="F810" i="1"/>
  <c r="F809" i="1" s="1"/>
  <c r="F805" i="1" s="1"/>
  <c r="R809" i="1"/>
  <c r="P809" i="1"/>
  <c r="O809" i="1"/>
  <c r="O805" i="1" s="1"/>
  <c r="N809" i="1"/>
  <c r="M809" i="1"/>
  <c r="L809" i="1"/>
  <c r="K809" i="1"/>
  <c r="J809" i="1"/>
  <c r="I809" i="1"/>
  <c r="I805" i="1" s="1"/>
  <c r="G809" i="1"/>
  <c r="G805" i="1" s="1"/>
  <c r="E809" i="1"/>
  <c r="D809" i="1"/>
  <c r="D805" i="1" s="1"/>
  <c r="R805" i="1"/>
  <c r="P805" i="1"/>
  <c r="N805" i="1"/>
  <c r="M805" i="1"/>
  <c r="L805" i="1"/>
  <c r="K805" i="1"/>
  <c r="J805" i="1"/>
  <c r="H803" i="1"/>
  <c r="F803" i="1"/>
  <c r="F802" i="1" s="1"/>
  <c r="F797" i="1" s="1"/>
  <c r="R802" i="1"/>
  <c r="R797" i="1" s="1"/>
  <c r="P802" i="1"/>
  <c r="O802" i="1"/>
  <c r="O797" i="1" s="1"/>
  <c r="N802" i="1"/>
  <c r="M802" i="1"/>
  <c r="M797" i="1" s="1"/>
  <c r="L802" i="1"/>
  <c r="L797" i="1" s="1"/>
  <c r="K802" i="1"/>
  <c r="J802" i="1"/>
  <c r="I802" i="1"/>
  <c r="G802" i="1"/>
  <c r="G797" i="1" s="1"/>
  <c r="G790" i="1" s="1"/>
  <c r="G789" i="1" s="1"/>
  <c r="E802" i="1"/>
  <c r="D802" i="1"/>
  <c r="P797" i="1"/>
  <c r="N797" i="1"/>
  <c r="K797" i="1"/>
  <c r="J797" i="1"/>
  <c r="I797" i="1"/>
  <c r="I790" i="1" s="1"/>
  <c r="E797" i="1"/>
  <c r="D797" i="1"/>
  <c r="R794" i="1"/>
  <c r="Q794" i="1"/>
  <c r="P794" i="1"/>
  <c r="O794" i="1"/>
  <c r="N794" i="1"/>
  <c r="M794" i="1"/>
  <c r="L794" i="1"/>
  <c r="K794" i="1"/>
  <c r="J794" i="1"/>
  <c r="I794" i="1"/>
  <c r="H794" i="1"/>
  <c r="G794" i="1"/>
  <c r="F794" i="1"/>
  <c r="E794" i="1"/>
  <c r="D794" i="1"/>
  <c r="R791" i="1"/>
  <c r="Q791" i="1"/>
  <c r="P791" i="1"/>
  <c r="O791" i="1"/>
  <c r="N791" i="1"/>
  <c r="M791" i="1"/>
  <c r="L791" i="1"/>
  <c r="K791" i="1"/>
  <c r="K790" i="1" s="1"/>
  <c r="K789" i="1" s="1"/>
  <c r="J791" i="1"/>
  <c r="J790" i="1" s="1"/>
  <c r="J789" i="1" s="1"/>
  <c r="I791" i="1"/>
  <c r="H791" i="1"/>
  <c r="G791" i="1"/>
  <c r="F791" i="1"/>
  <c r="E791" i="1"/>
  <c r="D791" i="1"/>
  <c r="O790" i="1"/>
  <c r="O789" i="1" s="1"/>
  <c r="N790" i="1"/>
  <c r="N789" i="1" s="1"/>
  <c r="M790" i="1"/>
  <c r="L790" i="1"/>
  <c r="H788" i="1"/>
  <c r="G788" i="1"/>
  <c r="F788" i="1"/>
  <c r="H787" i="1"/>
  <c r="H786" i="1"/>
  <c r="H785" i="1"/>
  <c r="H784" i="1"/>
  <c r="H783" i="1"/>
  <c r="H782" i="1"/>
  <c r="H781" i="1"/>
  <c r="Q780" i="1"/>
  <c r="H780" i="1"/>
  <c r="F780" i="1"/>
  <c r="H779" i="1"/>
  <c r="F779" i="1"/>
  <c r="Q779" i="1" s="1"/>
  <c r="H778" i="1"/>
  <c r="F778" i="1"/>
  <c r="H777" i="1"/>
  <c r="G777" i="1"/>
  <c r="F777" i="1"/>
  <c r="H776" i="1"/>
  <c r="G776" i="1"/>
  <c r="F776" i="1"/>
  <c r="Q775" i="1"/>
  <c r="H775" i="1"/>
  <c r="R775" i="1" s="1"/>
  <c r="G775" i="1"/>
  <c r="F775" i="1"/>
  <c r="R774" i="1"/>
  <c r="Q774" i="1"/>
  <c r="H774" i="1"/>
  <c r="G774" i="1"/>
  <c r="F774" i="1"/>
  <c r="R773" i="1"/>
  <c r="Q773" i="1"/>
  <c r="H773" i="1"/>
  <c r="G773" i="1"/>
  <c r="F773" i="1"/>
  <c r="R772" i="1"/>
  <c r="H772" i="1"/>
  <c r="G772" i="1"/>
  <c r="F772" i="1"/>
  <c r="H771" i="1"/>
  <c r="G771" i="1"/>
  <c r="F771" i="1"/>
  <c r="R770" i="1"/>
  <c r="Q770" i="1"/>
  <c r="H770" i="1"/>
  <c r="G770" i="1"/>
  <c r="F770" i="1"/>
  <c r="H769" i="1"/>
  <c r="G769" i="1"/>
  <c r="F769" i="1"/>
  <c r="R768" i="1"/>
  <c r="Q768" i="1"/>
  <c r="H768" i="1"/>
  <c r="G768" i="1"/>
  <c r="F768" i="1"/>
  <c r="Q767" i="1"/>
  <c r="H767" i="1"/>
  <c r="R767" i="1" s="1"/>
  <c r="G767" i="1"/>
  <c r="F767" i="1"/>
  <c r="R766" i="1"/>
  <c r="H766" i="1"/>
  <c r="G766" i="1"/>
  <c r="F766" i="1"/>
  <c r="H765" i="1"/>
  <c r="G765" i="1"/>
  <c r="F765" i="1"/>
  <c r="R764" i="1"/>
  <c r="H764" i="1"/>
  <c r="G764" i="1"/>
  <c r="F764" i="1"/>
  <c r="R763" i="1"/>
  <c r="Q763" i="1"/>
  <c r="H763" i="1"/>
  <c r="G763" i="1"/>
  <c r="F763" i="1"/>
  <c r="R762" i="1"/>
  <c r="Q762" i="1"/>
  <c r="H762" i="1"/>
  <c r="G762" i="1"/>
  <c r="F762" i="1"/>
  <c r="H761" i="1"/>
  <c r="G761" i="1"/>
  <c r="F761" i="1"/>
  <c r="Q760" i="1"/>
  <c r="H760" i="1"/>
  <c r="G760" i="1"/>
  <c r="F760" i="1"/>
  <c r="Q759" i="1"/>
  <c r="H759" i="1"/>
  <c r="R759" i="1" s="1"/>
  <c r="G759" i="1"/>
  <c r="F759" i="1"/>
  <c r="R758" i="1"/>
  <c r="Q758" i="1"/>
  <c r="H758" i="1"/>
  <c r="G758" i="1"/>
  <c r="F758" i="1"/>
  <c r="H757" i="1"/>
  <c r="G757" i="1"/>
  <c r="F757" i="1"/>
  <c r="R756" i="1"/>
  <c r="H756" i="1"/>
  <c r="G756" i="1"/>
  <c r="F756" i="1"/>
  <c r="R755" i="1"/>
  <c r="H755" i="1"/>
  <c r="G755" i="1"/>
  <c r="F755" i="1"/>
  <c r="R754" i="1"/>
  <c r="Q754" i="1"/>
  <c r="H754" i="1"/>
  <c r="G754" i="1"/>
  <c r="F754" i="1"/>
  <c r="Q753" i="1"/>
  <c r="H753" i="1"/>
  <c r="G753" i="1"/>
  <c r="F753" i="1"/>
  <c r="H752" i="1"/>
  <c r="G752" i="1"/>
  <c r="F752" i="1"/>
  <c r="Q751" i="1"/>
  <c r="H751" i="1"/>
  <c r="R751" i="1" s="1"/>
  <c r="G751" i="1"/>
  <c r="F751" i="1"/>
  <c r="H750" i="1"/>
  <c r="G750" i="1"/>
  <c r="F750" i="1"/>
  <c r="H749" i="1"/>
  <c r="G749" i="1"/>
  <c r="F749" i="1"/>
  <c r="R748" i="1"/>
  <c r="Q748" i="1"/>
  <c r="H748" i="1"/>
  <c r="G748" i="1"/>
  <c r="F748" i="1"/>
  <c r="R747" i="1"/>
  <c r="H747" i="1"/>
  <c r="G747" i="1"/>
  <c r="F747" i="1"/>
  <c r="R746" i="1"/>
  <c r="Q746" i="1"/>
  <c r="H746" i="1"/>
  <c r="G746" i="1"/>
  <c r="F746" i="1"/>
  <c r="Q745" i="1"/>
  <c r="H745" i="1"/>
  <c r="G745" i="1"/>
  <c r="G744" i="1" s="1"/>
  <c r="F745" i="1"/>
  <c r="P744" i="1"/>
  <c r="O744" i="1"/>
  <c r="N744" i="1"/>
  <c r="M744" i="1"/>
  <c r="L744" i="1"/>
  <c r="K744" i="1"/>
  <c r="J744" i="1"/>
  <c r="I744" i="1"/>
  <c r="E744" i="1"/>
  <c r="D744" i="1"/>
  <c r="R738" i="1"/>
  <c r="Q738" i="1"/>
  <c r="P738" i="1"/>
  <c r="O738" i="1"/>
  <c r="N738" i="1"/>
  <c r="M738" i="1"/>
  <c r="L738" i="1"/>
  <c r="K738" i="1"/>
  <c r="J738" i="1"/>
  <c r="I738" i="1"/>
  <c r="H738" i="1"/>
  <c r="G738" i="1"/>
  <c r="F738" i="1"/>
  <c r="E738" i="1"/>
  <c r="D738" i="1"/>
  <c r="R735" i="1"/>
  <c r="Q735" i="1"/>
  <c r="P735" i="1"/>
  <c r="O735" i="1"/>
  <c r="N735" i="1"/>
  <c r="M735" i="1"/>
  <c r="L735" i="1"/>
  <c r="K735" i="1"/>
  <c r="J735" i="1"/>
  <c r="I735" i="1"/>
  <c r="H735" i="1"/>
  <c r="G735" i="1"/>
  <c r="F735" i="1"/>
  <c r="E735" i="1"/>
  <c r="D735" i="1"/>
  <c r="R732" i="1"/>
  <c r="Q732" i="1"/>
  <c r="Q731" i="1" s="1"/>
  <c r="P732" i="1"/>
  <c r="O732" i="1"/>
  <c r="O731" i="1" s="1"/>
  <c r="N732" i="1"/>
  <c r="N731" i="1" s="1"/>
  <c r="M732" i="1"/>
  <c r="L732" i="1"/>
  <c r="K732" i="1"/>
  <c r="J732" i="1"/>
  <c r="I732" i="1"/>
  <c r="H732" i="1"/>
  <c r="G732" i="1"/>
  <c r="G731" i="1" s="1"/>
  <c r="F732" i="1"/>
  <c r="E732" i="1"/>
  <c r="E731" i="1" s="1"/>
  <c r="D732" i="1"/>
  <c r="R731" i="1"/>
  <c r="P731" i="1"/>
  <c r="M731" i="1"/>
  <c r="L731" i="1"/>
  <c r="K731" i="1"/>
  <c r="J731" i="1"/>
  <c r="I731" i="1"/>
  <c r="F731" i="1"/>
  <c r="D731" i="1"/>
  <c r="Q730" i="1"/>
  <c r="H730" i="1"/>
  <c r="G730" i="1"/>
  <c r="F730" i="1"/>
  <c r="H729" i="1"/>
  <c r="H728" i="1"/>
  <c r="F728" i="1"/>
  <c r="H727" i="1"/>
  <c r="F727" i="1"/>
  <c r="R726" i="1"/>
  <c r="S726" i="1" s="1"/>
  <c r="H726" i="1"/>
  <c r="G726" i="1"/>
  <c r="G719" i="1" s="1"/>
  <c r="F726" i="1"/>
  <c r="R725" i="1"/>
  <c r="S725" i="1" s="1"/>
  <c r="Q725" i="1"/>
  <c r="H725" i="1"/>
  <c r="G725" i="1"/>
  <c r="F725" i="1"/>
  <c r="R724" i="1"/>
  <c r="S724" i="1" s="1"/>
  <c r="H724" i="1"/>
  <c r="G724" i="1"/>
  <c r="F724" i="1"/>
  <c r="Q724" i="1" s="1"/>
  <c r="H723" i="1"/>
  <c r="G723" i="1"/>
  <c r="F723" i="1"/>
  <c r="H722" i="1"/>
  <c r="R722" i="1" s="1"/>
  <c r="S722" i="1" s="1"/>
  <c r="G722" i="1"/>
  <c r="F722" i="1"/>
  <c r="S721" i="1"/>
  <c r="R721" i="1"/>
  <c r="Q721" i="1"/>
  <c r="H721" i="1"/>
  <c r="G721" i="1"/>
  <c r="F721" i="1"/>
  <c r="S720" i="1"/>
  <c r="R720" i="1"/>
  <c r="Q720" i="1"/>
  <c r="H720" i="1"/>
  <c r="G720" i="1"/>
  <c r="F720" i="1"/>
  <c r="P719" i="1"/>
  <c r="O719" i="1"/>
  <c r="O707" i="1" s="1"/>
  <c r="N719" i="1"/>
  <c r="N707" i="1" s="1"/>
  <c r="M719" i="1"/>
  <c r="L719" i="1"/>
  <c r="K719" i="1"/>
  <c r="K707" i="1" s="1"/>
  <c r="J719" i="1"/>
  <c r="I719" i="1"/>
  <c r="I707" i="1" s="1"/>
  <c r="E719" i="1"/>
  <c r="D719" i="1"/>
  <c r="S716" i="1"/>
  <c r="R716" i="1"/>
  <c r="Q716" i="1"/>
  <c r="H716" i="1"/>
  <c r="G716" i="1"/>
  <c r="F716" i="1"/>
  <c r="Q715" i="1"/>
  <c r="H715" i="1"/>
  <c r="F715" i="1"/>
  <c r="H714" i="1"/>
  <c r="F714" i="1"/>
  <c r="Q714" i="1" s="1"/>
  <c r="H713" i="1"/>
  <c r="F713" i="1"/>
  <c r="H712" i="1"/>
  <c r="F712" i="1"/>
  <c r="R711" i="1"/>
  <c r="S711" i="1" s="1"/>
  <c r="Q711" i="1"/>
  <c r="H711" i="1"/>
  <c r="G711" i="1"/>
  <c r="F711" i="1"/>
  <c r="Q710" i="1"/>
  <c r="H710" i="1"/>
  <c r="G710" i="1"/>
  <c r="F710" i="1"/>
  <c r="H709" i="1"/>
  <c r="G709" i="1"/>
  <c r="G708" i="1" s="1"/>
  <c r="F709" i="1"/>
  <c r="P708" i="1"/>
  <c r="P707" i="1" s="1"/>
  <c r="O708" i="1"/>
  <c r="N708" i="1"/>
  <c r="M708" i="1"/>
  <c r="L708" i="1"/>
  <c r="K708" i="1"/>
  <c r="J708" i="1"/>
  <c r="J707" i="1" s="1"/>
  <c r="I708" i="1"/>
  <c r="E708" i="1"/>
  <c r="E707" i="1" s="1"/>
  <c r="D708" i="1"/>
  <c r="D707" i="1" s="1"/>
  <c r="M707" i="1"/>
  <c r="R706" i="1"/>
  <c r="H706" i="1"/>
  <c r="G706" i="1"/>
  <c r="F706" i="1"/>
  <c r="P705" i="1"/>
  <c r="P698" i="1" s="1"/>
  <c r="O705" i="1"/>
  <c r="N705" i="1"/>
  <c r="M705" i="1"/>
  <c r="L705" i="1"/>
  <c r="K705" i="1"/>
  <c r="J705" i="1"/>
  <c r="I705" i="1"/>
  <c r="H705" i="1"/>
  <c r="G705" i="1"/>
  <c r="E705" i="1"/>
  <c r="D705" i="1"/>
  <c r="R704" i="1"/>
  <c r="R702" i="1" s="1"/>
  <c r="Q704" i="1"/>
  <c r="H704" i="1"/>
  <c r="G704" i="1"/>
  <c r="F704" i="1"/>
  <c r="F702" i="1" s="1"/>
  <c r="Q703" i="1"/>
  <c r="H703" i="1"/>
  <c r="F703" i="1"/>
  <c r="P702" i="1"/>
  <c r="O702" i="1"/>
  <c r="N702" i="1"/>
  <c r="M702" i="1"/>
  <c r="M698" i="1" s="1"/>
  <c r="L702" i="1"/>
  <c r="K702" i="1"/>
  <c r="J702" i="1"/>
  <c r="I702" i="1"/>
  <c r="G702" i="1"/>
  <c r="E702" i="1"/>
  <c r="D702" i="1"/>
  <c r="D698" i="1" s="1"/>
  <c r="R700" i="1"/>
  <c r="H700" i="1"/>
  <c r="G700" i="1"/>
  <c r="F700" i="1"/>
  <c r="P699" i="1"/>
  <c r="O699" i="1"/>
  <c r="N699" i="1"/>
  <c r="N698" i="1" s="1"/>
  <c r="M699" i="1"/>
  <c r="L699" i="1"/>
  <c r="K699" i="1"/>
  <c r="K698" i="1" s="1"/>
  <c r="J699" i="1"/>
  <c r="J698" i="1" s="1"/>
  <c r="I699" i="1"/>
  <c r="G699" i="1"/>
  <c r="G698" i="1" s="1"/>
  <c r="F699" i="1"/>
  <c r="E699" i="1"/>
  <c r="D699" i="1"/>
  <c r="O698" i="1"/>
  <c r="I698" i="1"/>
  <c r="E698" i="1"/>
  <c r="H696" i="1"/>
  <c r="H695" i="1"/>
  <c r="Q694" i="1"/>
  <c r="P694" i="1"/>
  <c r="P688" i="1" s="1"/>
  <c r="O694" i="1"/>
  <c r="N694" i="1"/>
  <c r="M694" i="1"/>
  <c r="L694" i="1"/>
  <c r="K694" i="1"/>
  <c r="J694" i="1"/>
  <c r="I694" i="1"/>
  <c r="I688" i="1" s="1"/>
  <c r="I680" i="1" s="1"/>
  <c r="G694" i="1"/>
  <c r="F694" i="1"/>
  <c r="E694" i="1"/>
  <c r="D694" i="1"/>
  <c r="H692" i="1"/>
  <c r="F692" i="1"/>
  <c r="P691" i="1"/>
  <c r="O691" i="1"/>
  <c r="O688" i="1" s="1"/>
  <c r="N691" i="1"/>
  <c r="N688" i="1" s="1"/>
  <c r="M691" i="1"/>
  <c r="L691" i="1"/>
  <c r="K691" i="1"/>
  <c r="J691" i="1"/>
  <c r="I691" i="1"/>
  <c r="G691" i="1"/>
  <c r="E691" i="1"/>
  <c r="D691" i="1"/>
  <c r="R688" i="1"/>
  <c r="M688" i="1"/>
  <c r="L688" i="1"/>
  <c r="K688" i="1"/>
  <c r="K680" i="1" s="1"/>
  <c r="J688" i="1"/>
  <c r="G688" i="1"/>
  <c r="E688" i="1"/>
  <c r="E680" i="1" s="1"/>
  <c r="D688" i="1"/>
  <c r="R685" i="1"/>
  <c r="R680" i="1" s="1"/>
  <c r="Q685" i="1"/>
  <c r="P685" i="1"/>
  <c r="O685" i="1"/>
  <c r="N685" i="1"/>
  <c r="M685" i="1"/>
  <c r="L685" i="1"/>
  <c r="K685" i="1"/>
  <c r="J685" i="1"/>
  <c r="I685" i="1"/>
  <c r="H685" i="1"/>
  <c r="G685" i="1"/>
  <c r="F685" i="1"/>
  <c r="E685" i="1"/>
  <c r="D685" i="1"/>
  <c r="Q684" i="1"/>
  <c r="Q683" i="1" s="1"/>
  <c r="Q681" i="1" s="1"/>
  <c r="H684" i="1"/>
  <c r="F684" i="1"/>
  <c r="F683" i="1" s="1"/>
  <c r="F681" i="1" s="1"/>
  <c r="P683" i="1"/>
  <c r="O683" i="1"/>
  <c r="N683" i="1"/>
  <c r="N681" i="1" s="1"/>
  <c r="N680" i="1" s="1"/>
  <c r="N679" i="1" s="1"/>
  <c r="M683" i="1"/>
  <c r="L683" i="1"/>
  <c r="K683" i="1"/>
  <c r="J683" i="1"/>
  <c r="I683" i="1"/>
  <c r="I681" i="1" s="1"/>
  <c r="G683" i="1"/>
  <c r="G681" i="1" s="1"/>
  <c r="G680" i="1" s="1"/>
  <c r="E683" i="1"/>
  <c r="D683" i="1"/>
  <c r="D681" i="1" s="1"/>
  <c r="R681" i="1"/>
  <c r="P681" i="1"/>
  <c r="P680" i="1" s="1"/>
  <c r="O681" i="1"/>
  <c r="O680" i="1" s="1"/>
  <c r="O679" i="1" s="1"/>
  <c r="M681" i="1"/>
  <c r="L681" i="1"/>
  <c r="K681" i="1"/>
  <c r="J681" i="1"/>
  <c r="J680" i="1" s="1"/>
  <c r="J679" i="1" s="1"/>
  <c r="E681" i="1"/>
  <c r="M680" i="1"/>
  <c r="M679" i="1" s="1"/>
  <c r="L680" i="1"/>
  <c r="R678" i="1"/>
  <c r="H678" i="1"/>
  <c r="G678" i="1"/>
  <c r="F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F655" i="1"/>
  <c r="Q655" i="1" s="1"/>
  <c r="H654" i="1"/>
  <c r="F654" i="1"/>
  <c r="Q654" i="1" s="1"/>
  <c r="H653" i="1"/>
  <c r="Q652" i="1"/>
  <c r="H652" i="1"/>
  <c r="F652" i="1"/>
  <c r="H651" i="1"/>
  <c r="F651" i="1"/>
  <c r="H650" i="1"/>
  <c r="F650" i="1"/>
  <c r="Q650" i="1" s="1"/>
  <c r="H649" i="1"/>
  <c r="F649" i="1"/>
  <c r="Q649" i="1" s="1"/>
  <c r="H648" i="1"/>
  <c r="F648" i="1"/>
  <c r="H647" i="1"/>
  <c r="F647" i="1"/>
  <c r="H646" i="1"/>
  <c r="F646" i="1"/>
  <c r="H645" i="1"/>
  <c r="F645" i="1"/>
  <c r="H644" i="1"/>
  <c r="F644" i="1"/>
  <c r="H643" i="1"/>
  <c r="G643" i="1"/>
  <c r="F643" i="1"/>
  <c r="H642" i="1"/>
  <c r="G642" i="1"/>
  <c r="F642" i="1"/>
  <c r="H641" i="1"/>
  <c r="G641" i="1"/>
  <c r="F641" i="1"/>
  <c r="R640" i="1"/>
  <c r="S640" i="1" s="1"/>
  <c r="H640" i="1"/>
  <c r="G640" i="1"/>
  <c r="F640" i="1"/>
  <c r="Q640" i="1" s="1"/>
  <c r="H639" i="1"/>
  <c r="R639" i="1" s="1"/>
  <c r="G639" i="1"/>
  <c r="F639" i="1"/>
  <c r="H638" i="1"/>
  <c r="G638" i="1"/>
  <c r="F638" i="1"/>
  <c r="Q637" i="1"/>
  <c r="H637" i="1"/>
  <c r="G637" i="1"/>
  <c r="F637" i="1"/>
  <c r="R636" i="1"/>
  <c r="Q636" i="1"/>
  <c r="H636" i="1"/>
  <c r="G636" i="1"/>
  <c r="F636" i="1"/>
  <c r="H635" i="1"/>
  <c r="G635" i="1"/>
  <c r="F635" i="1"/>
  <c r="Q635" i="1" s="1"/>
  <c r="R634" i="1"/>
  <c r="Q634" i="1"/>
  <c r="H634" i="1"/>
  <c r="G634" i="1"/>
  <c r="F634" i="1"/>
  <c r="Q633" i="1"/>
  <c r="H633" i="1"/>
  <c r="G633" i="1"/>
  <c r="F633" i="1"/>
  <c r="Q632" i="1"/>
  <c r="H632" i="1"/>
  <c r="G632" i="1"/>
  <c r="F632" i="1"/>
  <c r="H631" i="1"/>
  <c r="G631" i="1"/>
  <c r="F631" i="1"/>
  <c r="Q631" i="1" s="1"/>
  <c r="H630" i="1"/>
  <c r="G630" i="1"/>
  <c r="F630" i="1"/>
  <c r="H629" i="1"/>
  <c r="G629" i="1"/>
  <c r="F629" i="1"/>
  <c r="H628" i="1"/>
  <c r="G628" i="1"/>
  <c r="F628" i="1"/>
  <c r="R627" i="1"/>
  <c r="H627" i="1"/>
  <c r="G627" i="1"/>
  <c r="F627" i="1"/>
  <c r="H626" i="1"/>
  <c r="G626" i="1"/>
  <c r="F626" i="1"/>
  <c r="R625" i="1"/>
  <c r="Q625" i="1"/>
  <c r="H625" i="1"/>
  <c r="G625" i="1"/>
  <c r="F625" i="1"/>
  <c r="H624" i="1"/>
  <c r="R624" i="1" s="1"/>
  <c r="G624" i="1"/>
  <c r="F624" i="1"/>
  <c r="H623" i="1"/>
  <c r="G623" i="1"/>
  <c r="F623" i="1"/>
  <c r="R622" i="1"/>
  <c r="Q622" i="1"/>
  <c r="H622" i="1"/>
  <c r="G622" i="1"/>
  <c r="F622" i="1"/>
  <c r="R621" i="1"/>
  <c r="H621" i="1"/>
  <c r="G621" i="1"/>
  <c r="F621" i="1"/>
  <c r="H620" i="1"/>
  <c r="G620" i="1"/>
  <c r="F620" i="1"/>
  <c r="Q620" i="1" s="1"/>
  <c r="R619" i="1"/>
  <c r="H619" i="1"/>
  <c r="G619" i="1"/>
  <c r="F619" i="1"/>
  <c r="Q618" i="1"/>
  <c r="H618" i="1"/>
  <c r="G618" i="1"/>
  <c r="F618" i="1"/>
  <c r="R617" i="1"/>
  <c r="Q617" i="1"/>
  <c r="H617" i="1"/>
  <c r="G617" i="1"/>
  <c r="F617" i="1"/>
  <c r="H616" i="1"/>
  <c r="R616" i="1" s="1"/>
  <c r="G616" i="1"/>
  <c r="F616" i="1"/>
  <c r="H615" i="1"/>
  <c r="G615" i="1"/>
  <c r="F615" i="1"/>
  <c r="Q614" i="1"/>
  <c r="H614" i="1"/>
  <c r="G614" i="1"/>
  <c r="F614" i="1"/>
  <c r="R613" i="1"/>
  <c r="H613" i="1"/>
  <c r="G613" i="1"/>
  <c r="F613" i="1"/>
  <c r="H612" i="1"/>
  <c r="G612" i="1"/>
  <c r="G611" i="1" s="1"/>
  <c r="F612" i="1"/>
  <c r="P611" i="1"/>
  <c r="O611" i="1"/>
  <c r="N611" i="1"/>
  <c r="M611" i="1"/>
  <c r="L611" i="1"/>
  <c r="K611" i="1"/>
  <c r="J611" i="1"/>
  <c r="I611" i="1"/>
  <c r="E611" i="1"/>
  <c r="D611" i="1"/>
  <c r="H609" i="1"/>
  <c r="G609" i="1"/>
  <c r="F609" i="1"/>
  <c r="H608" i="1"/>
  <c r="G608" i="1"/>
  <c r="F608" i="1"/>
  <c r="H607" i="1"/>
  <c r="H606" i="1" s="1"/>
  <c r="G607" i="1"/>
  <c r="G606" i="1" s="1"/>
  <c r="G602" i="1" s="1"/>
  <c r="F607" i="1"/>
  <c r="P606" i="1"/>
  <c r="P602" i="1" s="1"/>
  <c r="O606" i="1"/>
  <c r="O602" i="1" s="1"/>
  <c r="N606" i="1"/>
  <c r="M606" i="1"/>
  <c r="M602" i="1" s="1"/>
  <c r="L606" i="1"/>
  <c r="L602" i="1" s="1"/>
  <c r="K606" i="1"/>
  <c r="J606" i="1"/>
  <c r="J602" i="1" s="1"/>
  <c r="I606" i="1"/>
  <c r="I602" i="1" s="1"/>
  <c r="E606" i="1"/>
  <c r="D606" i="1"/>
  <c r="D602" i="1" s="1"/>
  <c r="N602" i="1"/>
  <c r="K602" i="1"/>
  <c r="E602" i="1"/>
  <c r="R596" i="1"/>
  <c r="R595" i="1" s="1"/>
  <c r="Q596" i="1"/>
  <c r="P596" i="1"/>
  <c r="P595" i="1" s="1"/>
  <c r="O596" i="1"/>
  <c r="O595" i="1" s="1"/>
  <c r="N596" i="1"/>
  <c r="N595" i="1" s="1"/>
  <c r="M596" i="1"/>
  <c r="M595" i="1" s="1"/>
  <c r="L596" i="1"/>
  <c r="K596" i="1"/>
  <c r="K595" i="1" s="1"/>
  <c r="J596" i="1"/>
  <c r="J595" i="1" s="1"/>
  <c r="I596" i="1"/>
  <c r="H596" i="1"/>
  <c r="G596" i="1"/>
  <c r="G595" i="1" s="1"/>
  <c r="F596" i="1"/>
  <c r="E596" i="1"/>
  <c r="D596" i="1"/>
  <c r="D595" i="1" s="1"/>
  <c r="Q595" i="1"/>
  <c r="L595" i="1"/>
  <c r="I595" i="1"/>
  <c r="F595" i="1"/>
  <c r="E595" i="1"/>
  <c r="R594" i="1"/>
  <c r="S594" i="1" s="1"/>
  <c r="Q594" i="1"/>
  <c r="H594" i="1"/>
  <c r="G594" i="1"/>
  <c r="F594" i="1"/>
  <c r="H593" i="1"/>
  <c r="F593" i="1"/>
  <c r="Q593" i="1" s="1"/>
  <c r="H592" i="1"/>
  <c r="F592" i="1"/>
  <c r="H591" i="1"/>
  <c r="F591" i="1"/>
  <c r="H590" i="1"/>
  <c r="F590" i="1"/>
  <c r="H589" i="1"/>
  <c r="F589" i="1"/>
  <c r="R588" i="1"/>
  <c r="S588" i="1" s="1"/>
  <c r="Q588" i="1"/>
  <c r="H588" i="1"/>
  <c r="G588" i="1"/>
  <c r="F588" i="1"/>
  <c r="H587" i="1"/>
  <c r="G587" i="1"/>
  <c r="F587" i="1"/>
  <c r="R586" i="1"/>
  <c r="H586" i="1"/>
  <c r="G586" i="1"/>
  <c r="F586" i="1"/>
  <c r="Q586" i="1" s="1"/>
  <c r="H585" i="1"/>
  <c r="R585" i="1" s="1"/>
  <c r="G585" i="1"/>
  <c r="F585" i="1"/>
  <c r="H584" i="1"/>
  <c r="G584" i="1"/>
  <c r="F584" i="1"/>
  <c r="H583" i="1"/>
  <c r="G583" i="1"/>
  <c r="F583" i="1"/>
  <c r="H582" i="1"/>
  <c r="G582" i="1"/>
  <c r="F582" i="1"/>
  <c r="R581" i="1"/>
  <c r="S581" i="1" s="1"/>
  <c r="Q581" i="1"/>
  <c r="H581" i="1"/>
  <c r="G581" i="1"/>
  <c r="F581" i="1"/>
  <c r="H580" i="1"/>
  <c r="G580" i="1"/>
  <c r="F580" i="1"/>
  <c r="H579" i="1"/>
  <c r="G579" i="1"/>
  <c r="F579" i="1"/>
  <c r="H578" i="1"/>
  <c r="R578" i="1" s="1"/>
  <c r="S578" i="1" s="1"/>
  <c r="G578" i="1"/>
  <c r="F578" i="1"/>
  <c r="Q578" i="1" s="1"/>
  <c r="R577" i="1"/>
  <c r="S577" i="1" s="1"/>
  <c r="H577" i="1"/>
  <c r="G577" i="1"/>
  <c r="F577" i="1"/>
  <c r="Q577" i="1" s="1"/>
  <c r="R576" i="1"/>
  <c r="S576" i="1" s="1"/>
  <c r="Q576" i="1"/>
  <c r="H576" i="1"/>
  <c r="G576" i="1"/>
  <c r="F576" i="1"/>
  <c r="R575" i="1"/>
  <c r="H575" i="1"/>
  <c r="G575" i="1"/>
  <c r="F575" i="1"/>
  <c r="H574" i="1"/>
  <c r="G574" i="1"/>
  <c r="F574" i="1"/>
  <c r="H573" i="1"/>
  <c r="R573" i="1" s="1"/>
  <c r="S573" i="1" s="1"/>
  <c r="G573" i="1"/>
  <c r="F573" i="1"/>
  <c r="R572" i="1"/>
  <c r="Q572" i="1"/>
  <c r="H572" i="1"/>
  <c r="G572" i="1"/>
  <c r="F572" i="1"/>
  <c r="R571" i="1"/>
  <c r="S571" i="1" s="1"/>
  <c r="Q571" i="1"/>
  <c r="H571" i="1"/>
  <c r="G571" i="1"/>
  <c r="F571" i="1"/>
  <c r="H570" i="1"/>
  <c r="G570" i="1"/>
  <c r="F570" i="1"/>
  <c r="P569" i="1"/>
  <c r="O569" i="1"/>
  <c r="N569" i="1"/>
  <c r="M569" i="1"/>
  <c r="L569" i="1"/>
  <c r="K569" i="1"/>
  <c r="J569" i="1"/>
  <c r="I569" i="1"/>
  <c r="E569" i="1"/>
  <c r="D569" i="1"/>
  <c r="H568" i="1"/>
  <c r="G568" i="1"/>
  <c r="F568" i="1"/>
  <c r="H567" i="1"/>
  <c r="F567" i="1"/>
  <c r="H566" i="1"/>
  <c r="F566" i="1"/>
  <c r="Q566" i="1" s="1"/>
  <c r="H565" i="1"/>
  <c r="F565" i="1"/>
  <c r="H564" i="1"/>
  <c r="F564" i="1"/>
  <c r="H563" i="1"/>
  <c r="F563" i="1"/>
  <c r="H562" i="1"/>
  <c r="F562" i="1"/>
  <c r="Q562" i="1" s="1"/>
  <c r="H561" i="1"/>
  <c r="F561" i="1"/>
  <c r="H560" i="1"/>
  <c r="F560" i="1"/>
  <c r="H559" i="1"/>
  <c r="R559" i="1" s="1"/>
  <c r="S559" i="1" s="1"/>
  <c r="G559" i="1"/>
  <c r="F559" i="1"/>
  <c r="R558" i="1"/>
  <c r="H558" i="1"/>
  <c r="G558" i="1"/>
  <c r="G548" i="1" s="1"/>
  <c r="F558" i="1"/>
  <c r="S557" i="1"/>
  <c r="R557" i="1"/>
  <c r="H557" i="1"/>
  <c r="G557" i="1"/>
  <c r="F557" i="1"/>
  <c r="Q557" i="1" s="1"/>
  <c r="H556" i="1"/>
  <c r="G556" i="1"/>
  <c r="F556" i="1"/>
  <c r="R555" i="1"/>
  <c r="S555" i="1" s="1"/>
  <c r="Q555" i="1"/>
  <c r="H555" i="1"/>
  <c r="G555" i="1"/>
  <c r="F555" i="1"/>
  <c r="H554" i="1"/>
  <c r="G554" i="1"/>
  <c r="F554" i="1"/>
  <c r="H553" i="1"/>
  <c r="G553" i="1"/>
  <c r="F553" i="1"/>
  <c r="H552" i="1"/>
  <c r="R552" i="1" s="1"/>
  <c r="S552" i="1" s="1"/>
  <c r="G552" i="1"/>
  <c r="F552" i="1"/>
  <c r="H551" i="1"/>
  <c r="G551" i="1"/>
  <c r="F551" i="1"/>
  <c r="Q551" i="1" s="1"/>
  <c r="H550" i="1"/>
  <c r="R550" i="1" s="1"/>
  <c r="S550" i="1" s="1"/>
  <c r="G550" i="1"/>
  <c r="F550" i="1"/>
  <c r="R549" i="1"/>
  <c r="Q549" i="1"/>
  <c r="H549" i="1"/>
  <c r="G549" i="1"/>
  <c r="F549" i="1"/>
  <c r="P548" i="1"/>
  <c r="O548" i="1"/>
  <c r="N548" i="1"/>
  <c r="M548" i="1"/>
  <c r="L548" i="1"/>
  <c r="K548" i="1"/>
  <c r="J548" i="1"/>
  <c r="I548" i="1"/>
  <c r="E548" i="1"/>
  <c r="D548" i="1"/>
  <c r="H547" i="1"/>
  <c r="F547" i="1"/>
  <c r="H546" i="1"/>
  <c r="F546" i="1"/>
  <c r="R545" i="1"/>
  <c r="P545" i="1"/>
  <c r="O545" i="1"/>
  <c r="N545" i="1"/>
  <c r="M545" i="1"/>
  <c r="L545" i="1"/>
  <c r="L536" i="1" s="1"/>
  <c r="K545" i="1"/>
  <c r="K536" i="1" s="1"/>
  <c r="J545" i="1"/>
  <c r="I545" i="1"/>
  <c r="H545" i="1"/>
  <c r="G545" i="1"/>
  <c r="E545" i="1"/>
  <c r="D545" i="1"/>
  <c r="H544" i="1"/>
  <c r="G544" i="1"/>
  <c r="F544" i="1"/>
  <c r="Q543" i="1"/>
  <c r="H543" i="1"/>
  <c r="F543" i="1"/>
  <c r="Q542" i="1"/>
  <c r="H542" i="1"/>
  <c r="F542" i="1"/>
  <c r="H541" i="1"/>
  <c r="F541" i="1"/>
  <c r="H540" i="1"/>
  <c r="G540" i="1"/>
  <c r="F540" i="1"/>
  <c r="R539" i="1"/>
  <c r="S539" i="1" s="1"/>
  <c r="Q539" i="1"/>
  <c r="H539" i="1"/>
  <c r="G539" i="1"/>
  <c r="F539" i="1"/>
  <c r="R538" i="1"/>
  <c r="S538" i="1" s="1"/>
  <c r="H538" i="1"/>
  <c r="G538" i="1"/>
  <c r="G537" i="1" s="1"/>
  <c r="F538" i="1"/>
  <c r="P537" i="1"/>
  <c r="P536" i="1" s="1"/>
  <c r="O537" i="1"/>
  <c r="O536" i="1" s="1"/>
  <c r="N537" i="1"/>
  <c r="N536" i="1" s="1"/>
  <c r="M537" i="1"/>
  <c r="L537" i="1"/>
  <c r="K537" i="1"/>
  <c r="J537" i="1"/>
  <c r="I537" i="1"/>
  <c r="E537" i="1"/>
  <c r="D537" i="1"/>
  <c r="M536" i="1"/>
  <c r="I536" i="1"/>
  <c r="E536" i="1"/>
  <c r="D536" i="1"/>
  <c r="H535" i="1"/>
  <c r="G535" i="1"/>
  <c r="F535" i="1"/>
  <c r="Q534" i="1"/>
  <c r="H534" i="1"/>
  <c r="G534" i="1"/>
  <c r="G533" i="1" s="1"/>
  <c r="F534" i="1"/>
  <c r="P533" i="1"/>
  <c r="O533" i="1"/>
  <c r="N533" i="1"/>
  <c r="M533" i="1"/>
  <c r="M528" i="1" s="1"/>
  <c r="L533" i="1"/>
  <c r="L528" i="1" s="1"/>
  <c r="K533" i="1"/>
  <c r="K528" i="1" s="1"/>
  <c r="J533" i="1"/>
  <c r="I533" i="1"/>
  <c r="F533" i="1"/>
  <c r="E533" i="1"/>
  <c r="D533" i="1"/>
  <c r="D528" i="1" s="1"/>
  <c r="R530" i="1"/>
  <c r="S530" i="1" s="1"/>
  <c r="H530" i="1"/>
  <c r="G530" i="1"/>
  <c r="G529" i="1" s="1"/>
  <c r="F530" i="1"/>
  <c r="P529" i="1"/>
  <c r="P528" i="1" s="1"/>
  <c r="O529" i="1"/>
  <c r="O528" i="1" s="1"/>
  <c r="N529" i="1"/>
  <c r="M529" i="1"/>
  <c r="L529" i="1"/>
  <c r="K529" i="1"/>
  <c r="J529" i="1"/>
  <c r="J528" i="1" s="1"/>
  <c r="I529" i="1"/>
  <c r="I528" i="1" s="1"/>
  <c r="E529" i="1"/>
  <c r="E528" i="1" s="1"/>
  <c r="D529" i="1"/>
  <c r="N528" i="1"/>
  <c r="H526" i="1"/>
  <c r="H525" i="1"/>
  <c r="H524" i="1"/>
  <c r="H523" i="1"/>
  <c r="H522" i="1"/>
  <c r="H521" i="1"/>
  <c r="H520" i="1"/>
  <c r="H519" i="1"/>
  <c r="H518" i="1"/>
  <c r="F518" i="1"/>
  <c r="H517" i="1"/>
  <c r="F517" i="1"/>
  <c r="H516" i="1"/>
  <c r="H515" i="1"/>
  <c r="F515" i="1"/>
  <c r="H514" i="1"/>
  <c r="F514" i="1"/>
  <c r="H513" i="1"/>
  <c r="H512" i="1"/>
  <c r="F512" i="1"/>
  <c r="H511" i="1"/>
  <c r="F511" i="1"/>
  <c r="Q510" i="1"/>
  <c r="H510" i="1"/>
  <c r="F510" i="1"/>
  <c r="R509" i="1"/>
  <c r="S509" i="1" s="1"/>
  <c r="H509" i="1"/>
  <c r="G509" i="1"/>
  <c r="F509" i="1"/>
  <c r="S508" i="1"/>
  <c r="R508" i="1"/>
  <c r="P508" i="1"/>
  <c r="O508" i="1"/>
  <c r="N508" i="1"/>
  <c r="M508" i="1"/>
  <c r="L508" i="1"/>
  <c r="K508" i="1"/>
  <c r="J508" i="1"/>
  <c r="I508" i="1"/>
  <c r="H508" i="1"/>
  <c r="G508" i="1"/>
  <c r="G493" i="1" s="1"/>
  <c r="G486" i="1" s="1"/>
  <c r="E508" i="1"/>
  <c r="D508" i="1"/>
  <c r="H507" i="1"/>
  <c r="F507" i="1"/>
  <c r="R506" i="1"/>
  <c r="P506" i="1"/>
  <c r="O506" i="1"/>
  <c r="N506" i="1"/>
  <c r="M506" i="1"/>
  <c r="L506" i="1"/>
  <c r="K506" i="1"/>
  <c r="J506" i="1"/>
  <c r="I506" i="1"/>
  <c r="G506" i="1"/>
  <c r="E506" i="1"/>
  <c r="D506" i="1"/>
  <c r="S505" i="1"/>
  <c r="R505" i="1"/>
  <c r="R497" i="1" s="1"/>
  <c r="S497" i="1" s="1"/>
  <c r="H505" i="1"/>
  <c r="G505" i="1"/>
  <c r="F505" i="1"/>
  <c r="Q504" i="1"/>
  <c r="H504" i="1"/>
  <c r="F504" i="1"/>
  <c r="H503" i="1"/>
  <c r="F503" i="1"/>
  <c r="H502" i="1"/>
  <c r="F502" i="1"/>
  <c r="Q502" i="1" s="1"/>
  <c r="H501" i="1"/>
  <c r="F501" i="1"/>
  <c r="Q500" i="1"/>
  <c r="H500" i="1"/>
  <c r="F500" i="1"/>
  <c r="Q499" i="1"/>
  <c r="H499" i="1"/>
  <c r="F499" i="1"/>
  <c r="H498" i="1"/>
  <c r="F498" i="1"/>
  <c r="P497" i="1"/>
  <c r="O497" i="1"/>
  <c r="O493" i="1" s="1"/>
  <c r="O486" i="1" s="1"/>
  <c r="N497" i="1"/>
  <c r="M497" i="1"/>
  <c r="L497" i="1"/>
  <c r="K497" i="1"/>
  <c r="J497" i="1"/>
  <c r="I497" i="1"/>
  <c r="G497" i="1"/>
  <c r="E497" i="1"/>
  <c r="D497" i="1"/>
  <c r="Q496" i="1"/>
  <c r="H496" i="1"/>
  <c r="F496" i="1"/>
  <c r="R495" i="1"/>
  <c r="Q495" i="1"/>
  <c r="P495" i="1"/>
  <c r="O495" i="1"/>
  <c r="N495" i="1"/>
  <c r="N493" i="1" s="1"/>
  <c r="N486" i="1" s="1"/>
  <c r="N485" i="1" s="1"/>
  <c r="M495" i="1"/>
  <c r="M493" i="1" s="1"/>
  <c r="M486" i="1" s="1"/>
  <c r="L495" i="1"/>
  <c r="K495" i="1"/>
  <c r="J495" i="1"/>
  <c r="I495" i="1"/>
  <c r="I493" i="1" s="1"/>
  <c r="H495" i="1"/>
  <c r="G495" i="1"/>
  <c r="F495" i="1"/>
  <c r="E495" i="1"/>
  <c r="E493" i="1" s="1"/>
  <c r="D495" i="1"/>
  <c r="P493" i="1"/>
  <c r="L493" i="1"/>
  <c r="K493" i="1"/>
  <c r="K486" i="1" s="1"/>
  <c r="K485" i="1" s="1"/>
  <c r="J493" i="1"/>
  <c r="J486" i="1" s="1"/>
  <c r="P486" i="1"/>
  <c r="P485" i="1" s="1"/>
  <c r="L486" i="1"/>
  <c r="L485" i="1" s="1"/>
  <c r="I486" i="1"/>
  <c r="M485" i="1"/>
  <c r="I485" i="1"/>
  <c r="H484" i="1"/>
  <c r="G484" i="1"/>
  <c r="F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F469" i="1"/>
  <c r="H468" i="1"/>
  <c r="F468" i="1"/>
  <c r="Q467" i="1"/>
  <c r="H467" i="1"/>
  <c r="F467" i="1"/>
  <c r="R466" i="1"/>
  <c r="H466" i="1"/>
  <c r="G466" i="1"/>
  <c r="F466" i="1"/>
  <c r="Q466" i="1" s="1"/>
  <c r="R465" i="1"/>
  <c r="H465" i="1"/>
  <c r="G465" i="1"/>
  <c r="F465" i="1"/>
  <c r="R464" i="1"/>
  <c r="Q464" i="1"/>
  <c r="H464" i="1"/>
  <c r="G464" i="1"/>
  <c r="F464" i="1"/>
  <c r="R463" i="1"/>
  <c r="Q463" i="1"/>
  <c r="H463" i="1"/>
  <c r="G463" i="1"/>
  <c r="F463" i="1"/>
  <c r="R462" i="1"/>
  <c r="H462" i="1"/>
  <c r="G462" i="1"/>
  <c r="F462" i="1"/>
  <c r="Q462" i="1" s="1"/>
  <c r="H461" i="1"/>
  <c r="R461" i="1" s="1"/>
  <c r="G461" i="1"/>
  <c r="F461" i="1"/>
  <c r="R460" i="1"/>
  <c r="H460" i="1"/>
  <c r="G460" i="1"/>
  <c r="F460" i="1"/>
  <c r="H459" i="1"/>
  <c r="G459" i="1"/>
  <c r="F459" i="1"/>
  <c r="R458" i="1"/>
  <c r="H458" i="1"/>
  <c r="G458" i="1"/>
  <c r="F458" i="1"/>
  <c r="Q458" i="1" s="1"/>
  <c r="H457" i="1"/>
  <c r="G457" i="1"/>
  <c r="F457" i="1"/>
  <c r="R456" i="1"/>
  <c r="H456" i="1"/>
  <c r="G456" i="1"/>
  <c r="F456" i="1"/>
  <c r="R455" i="1"/>
  <c r="Q455" i="1"/>
  <c r="H455" i="1"/>
  <c r="G455" i="1"/>
  <c r="F455" i="1"/>
  <c r="R454" i="1"/>
  <c r="H454" i="1"/>
  <c r="G454" i="1"/>
  <c r="F454" i="1"/>
  <c r="Q454" i="1" s="1"/>
  <c r="H453" i="1"/>
  <c r="R453" i="1" s="1"/>
  <c r="G453" i="1"/>
  <c r="F453" i="1"/>
  <c r="Q452" i="1"/>
  <c r="H452" i="1"/>
  <c r="G452" i="1"/>
  <c r="F452" i="1"/>
  <c r="Q451" i="1"/>
  <c r="H451" i="1"/>
  <c r="G451" i="1"/>
  <c r="F451" i="1"/>
  <c r="R450" i="1"/>
  <c r="H450" i="1"/>
  <c r="G450" i="1"/>
  <c r="F450" i="1"/>
  <c r="Q449" i="1"/>
  <c r="H449" i="1"/>
  <c r="G449" i="1"/>
  <c r="F449" i="1"/>
  <c r="Q448" i="1"/>
  <c r="H448" i="1"/>
  <c r="G448" i="1"/>
  <c r="F448" i="1"/>
  <c r="R447" i="1"/>
  <c r="H447" i="1"/>
  <c r="G447" i="1"/>
  <c r="F447" i="1"/>
  <c r="Q447" i="1" s="1"/>
  <c r="H446" i="1"/>
  <c r="G446" i="1"/>
  <c r="F446" i="1"/>
  <c r="R445" i="1"/>
  <c r="H445" i="1"/>
  <c r="G445" i="1"/>
  <c r="F445" i="1"/>
  <c r="Q445" i="1" s="1"/>
  <c r="H444" i="1"/>
  <c r="G444" i="1"/>
  <c r="F444" i="1"/>
  <c r="H443" i="1"/>
  <c r="G443" i="1"/>
  <c r="F443" i="1"/>
  <c r="P442" i="1"/>
  <c r="O442" i="1"/>
  <c r="N442" i="1"/>
  <c r="M442" i="1"/>
  <c r="L442" i="1"/>
  <c r="K442" i="1"/>
  <c r="J442" i="1"/>
  <c r="I442" i="1"/>
  <c r="E442" i="1"/>
  <c r="D442" i="1"/>
  <c r="H440" i="1"/>
  <c r="G440" i="1"/>
  <c r="F440" i="1"/>
  <c r="Q439" i="1"/>
  <c r="H439" i="1"/>
  <c r="G439" i="1"/>
  <c r="F439" i="1"/>
  <c r="P438" i="1"/>
  <c r="P434" i="1" s="1"/>
  <c r="O438" i="1"/>
  <c r="O434" i="1" s="1"/>
  <c r="N438" i="1"/>
  <c r="M438" i="1"/>
  <c r="L438" i="1"/>
  <c r="K438" i="1"/>
  <c r="K434" i="1" s="1"/>
  <c r="J438" i="1"/>
  <c r="J434" i="1" s="1"/>
  <c r="I438" i="1"/>
  <c r="E438" i="1"/>
  <c r="E434" i="1" s="1"/>
  <c r="D438" i="1"/>
  <c r="D434" i="1" s="1"/>
  <c r="N434" i="1"/>
  <c r="M434" i="1"/>
  <c r="L434" i="1"/>
  <c r="I434" i="1"/>
  <c r="R432" i="1"/>
  <c r="R431" i="1" s="1"/>
  <c r="S431" i="1" s="1"/>
  <c r="H432" i="1"/>
  <c r="G432" i="1"/>
  <c r="G431" i="1" s="1"/>
  <c r="G430" i="1" s="1"/>
  <c r="F432" i="1"/>
  <c r="P431" i="1"/>
  <c r="O431" i="1"/>
  <c r="N431" i="1"/>
  <c r="N430" i="1" s="1"/>
  <c r="M431" i="1"/>
  <c r="M430" i="1" s="1"/>
  <c r="M419" i="1" s="1"/>
  <c r="L431" i="1"/>
  <c r="L430" i="1" s="1"/>
  <c r="K431" i="1"/>
  <c r="K430" i="1" s="1"/>
  <c r="J431" i="1"/>
  <c r="I431" i="1"/>
  <c r="H431" i="1"/>
  <c r="E431" i="1"/>
  <c r="D431" i="1"/>
  <c r="D430" i="1" s="1"/>
  <c r="P430" i="1"/>
  <c r="O430" i="1"/>
  <c r="J430" i="1"/>
  <c r="I430" i="1"/>
  <c r="H430" i="1"/>
  <c r="E430" i="1"/>
  <c r="S426" i="1"/>
  <c r="H426" i="1"/>
  <c r="R426" i="1" s="1"/>
  <c r="G426" i="1"/>
  <c r="F426" i="1"/>
  <c r="Q426" i="1" s="1"/>
  <c r="R425" i="1"/>
  <c r="H425" i="1"/>
  <c r="G425" i="1"/>
  <c r="G423" i="1" s="1"/>
  <c r="F425" i="1"/>
  <c r="Q425" i="1" s="1"/>
  <c r="H424" i="1"/>
  <c r="G424" i="1"/>
  <c r="F424" i="1"/>
  <c r="P423" i="1"/>
  <c r="O423" i="1"/>
  <c r="N423" i="1"/>
  <c r="M423" i="1"/>
  <c r="L423" i="1"/>
  <c r="K423" i="1"/>
  <c r="J423" i="1"/>
  <c r="J420" i="1" s="1"/>
  <c r="J419" i="1" s="1"/>
  <c r="I423" i="1"/>
  <c r="I420" i="1" s="1"/>
  <c r="E423" i="1"/>
  <c r="D423" i="1"/>
  <c r="R422" i="1"/>
  <c r="R421" i="1" s="1"/>
  <c r="H422" i="1"/>
  <c r="G422" i="1"/>
  <c r="G421" i="1" s="1"/>
  <c r="G420" i="1" s="1"/>
  <c r="G419" i="1" s="1"/>
  <c r="F422" i="1"/>
  <c r="P421" i="1"/>
  <c r="P420" i="1" s="1"/>
  <c r="P419" i="1" s="1"/>
  <c r="O421" i="1"/>
  <c r="O420" i="1" s="1"/>
  <c r="O419" i="1" s="1"/>
  <c r="N421" i="1"/>
  <c r="N420" i="1" s="1"/>
  <c r="N419" i="1" s="1"/>
  <c r="M421" i="1"/>
  <c r="L421" i="1"/>
  <c r="K421" i="1"/>
  <c r="K420" i="1" s="1"/>
  <c r="J421" i="1"/>
  <c r="I421" i="1"/>
  <c r="E421" i="1"/>
  <c r="D421" i="1"/>
  <c r="M420" i="1"/>
  <c r="L420" i="1"/>
  <c r="E420" i="1"/>
  <c r="D420" i="1"/>
  <c r="D419" i="1" s="1"/>
  <c r="K419" i="1"/>
  <c r="H418" i="1"/>
  <c r="G418" i="1"/>
  <c r="F418" i="1"/>
  <c r="H417" i="1"/>
  <c r="F417" i="1"/>
  <c r="H416" i="1"/>
  <c r="F416" i="1"/>
  <c r="H415" i="1"/>
  <c r="F415" i="1"/>
  <c r="H414" i="1"/>
  <c r="F414" i="1"/>
  <c r="Q414" i="1" s="1"/>
  <c r="Q413" i="1"/>
  <c r="H413" i="1"/>
  <c r="F413" i="1"/>
  <c r="H412" i="1"/>
  <c r="R412" i="1" s="1"/>
  <c r="G412" i="1"/>
  <c r="F412" i="1"/>
  <c r="H411" i="1"/>
  <c r="G411" i="1"/>
  <c r="F411" i="1"/>
  <c r="R410" i="1"/>
  <c r="S410" i="1" s="1"/>
  <c r="H410" i="1"/>
  <c r="G410" i="1"/>
  <c r="F410" i="1"/>
  <c r="Q410" i="1" s="1"/>
  <c r="H409" i="1"/>
  <c r="G409" i="1"/>
  <c r="F409" i="1"/>
  <c r="R408" i="1"/>
  <c r="S408" i="1" s="1"/>
  <c r="H408" i="1"/>
  <c r="G408" i="1"/>
  <c r="F408" i="1"/>
  <c r="R407" i="1"/>
  <c r="H407" i="1"/>
  <c r="G407" i="1"/>
  <c r="F407" i="1"/>
  <c r="Q406" i="1"/>
  <c r="H406" i="1"/>
  <c r="G406" i="1"/>
  <c r="F406" i="1"/>
  <c r="R405" i="1"/>
  <c r="H405" i="1"/>
  <c r="G405" i="1"/>
  <c r="F405" i="1"/>
  <c r="R404" i="1"/>
  <c r="H404" i="1"/>
  <c r="G404" i="1"/>
  <c r="F404" i="1"/>
  <c r="H403" i="1"/>
  <c r="G403" i="1"/>
  <c r="F403" i="1"/>
  <c r="Q402" i="1"/>
  <c r="H402" i="1"/>
  <c r="G402" i="1"/>
  <c r="F402" i="1"/>
  <c r="R401" i="1"/>
  <c r="H401" i="1"/>
  <c r="G401" i="1"/>
  <c r="F401" i="1"/>
  <c r="S400" i="1"/>
  <c r="R400" i="1"/>
  <c r="Q400" i="1"/>
  <c r="H400" i="1"/>
  <c r="G400" i="1"/>
  <c r="F400" i="1"/>
  <c r="S399" i="1"/>
  <c r="R399" i="1"/>
  <c r="Q399" i="1"/>
  <c r="H399" i="1"/>
  <c r="G399" i="1"/>
  <c r="F399" i="1"/>
  <c r="H398" i="1"/>
  <c r="G398" i="1"/>
  <c r="F398" i="1"/>
  <c r="R397" i="1"/>
  <c r="S397" i="1" s="1"/>
  <c r="H397" i="1"/>
  <c r="G397" i="1"/>
  <c r="F397" i="1"/>
  <c r="R396" i="1"/>
  <c r="S396" i="1" s="1"/>
  <c r="Q396" i="1"/>
  <c r="H396" i="1"/>
  <c r="G396" i="1"/>
  <c r="F396" i="1"/>
  <c r="H395" i="1"/>
  <c r="G395" i="1"/>
  <c r="G394" i="1" s="1"/>
  <c r="F395" i="1"/>
  <c r="P394" i="1"/>
  <c r="O394" i="1"/>
  <c r="N394" i="1"/>
  <c r="M394" i="1"/>
  <c r="L394" i="1"/>
  <c r="K394" i="1"/>
  <c r="J394" i="1"/>
  <c r="I394" i="1"/>
  <c r="E394" i="1"/>
  <c r="D394" i="1"/>
  <c r="R392" i="1"/>
  <c r="Q392" i="1"/>
  <c r="Q391" i="1" s="1"/>
  <c r="H392" i="1"/>
  <c r="G392" i="1"/>
  <c r="F392" i="1"/>
  <c r="P391" i="1"/>
  <c r="P386" i="1" s="1"/>
  <c r="O391" i="1"/>
  <c r="N391" i="1"/>
  <c r="M391" i="1"/>
  <c r="L391" i="1"/>
  <c r="K391" i="1"/>
  <c r="K386" i="1" s="1"/>
  <c r="J391" i="1"/>
  <c r="I391" i="1"/>
  <c r="G391" i="1"/>
  <c r="F391" i="1"/>
  <c r="E391" i="1"/>
  <c r="D391" i="1"/>
  <c r="H390" i="1"/>
  <c r="F390" i="1"/>
  <c r="Q389" i="1"/>
  <c r="H389" i="1"/>
  <c r="F389" i="1"/>
  <c r="H388" i="1"/>
  <c r="G388" i="1"/>
  <c r="G387" i="1" s="1"/>
  <c r="F388" i="1"/>
  <c r="P387" i="1"/>
  <c r="O387" i="1"/>
  <c r="N387" i="1"/>
  <c r="N386" i="1" s="1"/>
  <c r="M387" i="1"/>
  <c r="L387" i="1"/>
  <c r="K387" i="1"/>
  <c r="J387" i="1"/>
  <c r="J386" i="1" s="1"/>
  <c r="I387" i="1"/>
  <c r="F387" i="1"/>
  <c r="E387" i="1"/>
  <c r="D387" i="1"/>
  <c r="O386" i="1"/>
  <c r="M386" i="1"/>
  <c r="I386" i="1"/>
  <c r="E386" i="1"/>
  <c r="R385" i="1"/>
  <c r="Q385" i="1"/>
  <c r="H385" i="1"/>
  <c r="G385" i="1"/>
  <c r="F385" i="1"/>
  <c r="H384" i="1"/>
  <c r="F384" i="1"/>
  <c r="S383" i="1"/>
  <c r="R383" i="1"/>
  <c r="Q383" i="1"/>
  <c r="H383" i="1"/>
  <c r="G383" i="1"/>
  <c r="F383" i="1"/>
  <c r="H382" i="1"/>
  <c r="G382" i="1"/>
  <c r="F382" i="1"/>
  <c r="R381" i="1"/>
  <c r="S381" i="1" s="1"/>
  <c r="H381" i="1"/>
  <c r="G381" i="1"/>
  <c r="F381" i="1"/>
  <c r="R380" i="1"/>
  <c r="Q380" i="1"/>
  <c r="H380" i="1"/>
  <c r="G380" i="1"/>
  <c r="F380" i="1"/>
  <c r="H379" i="1"/>
  <c r="G379" i="1"/>
  <c r="F379" i="1"/>
  <c r="P378" i="1"/>
  <c r="P371" i="1" s="1"/>
  <c r="O378" i="1"/>
  <c r="N378" i="1"/>
  <c r="N371" i="1" s="1"/>
  <c r="M378" i="1"/>
  <c r="L378" i="1"/>
  <c r="K378" i="1"/>
  <c r="J378" i="1"/>
  <c r="I378" i="1"/>
  <c r="E378" i="1"/>
  <c r="D378" i="1"/>
  <c r="D371" i="1" s="1"/>
  <c r="R377" i="1"/>
  <c r="H377" i="1"/>
  <c r="G377" i="1"/>
  <c r="G376" i="1" s="1"/>
  <c r="F377" i="1"/>
  <c r="R376" i="1"/>
  <c r="P376" i="1"/>
  <c r="O376" i="1"/>
  <c r="N376" i="1"/>
  <c r="M376" i="1"/>
  <c r="L376" i="1"/>
  <c r="K376" i="1"/>
  <c r="J376" i="1"/>
  <c r="I376" i="1"/>
  <c r="H376" i="1"/>
  <c r="E376" i="1"/>
  <c r="D376" i="1"/>
  <c r="H374" i="1"/>
  <c r="G374" i="1"/>
  <c r="F374" i="1"/>
  <c r="Q373" i="1"/>
  <c r="H373" i="1"/>
  <c r="G373" i="1"/>
  <c r="G372" i="1" s="1"/>
  <c r="F373" i="1"/>
  <c r="P372" i="1"/>
  <c r="O372" i="1"/>
  <c r="N372" i="1"/>
  <c r="M372" i="1"/>
  <c r="M371" i="1" s="1"/>
  <c r="L372" i="1"/>
  <c r="L371" i="1" s="1"/>
  <c r="K372" i="1"/>
  <c r="K371" i="1" s="1"/>
  <c r="J372" i="1"/>
  <c r="I372" i="1"/>
  <c r="F372" i="1"/>
  <c r="E372" i="1"/>
  <c r="D372" i="1"/>
  <c r="O371" i="1"/>
  <c r="J371" i="1"/>
  <c r="I371" i="1"/>
  <c r="H369" i="1"/>
  <c r="F369" i="1"/>
  <c r="Q369" i="1" s="1"/>
  <c r="H368" i="1"/>
  <c r="F368" i="1"/>
  <c r="Q367" i="1"/>
  <c r="H367" i="1"/>
  <c r="F367" i="1"/>
  <c r="H366" i="1"/>
  <c r="F366" i="1"/>
  <c r="H365" i="1"/>
  <c r="F365" i="1"/>
  <c r="Q365" i="1" s="1"/>
  <c r="H364" i="1"/>
  <c r="F364" i="1"/>
  <c r="H363" i="1"/>
  <c r="F363" i="1"/>
  <c r="Q363" i="1" s="1"/>
  <c r="H362" i="1"/>
  <c r="F362" i="1"/>
  <c r="H361" i="1"/>
  <c r="F361" i="1"/>
  <c r="H360" i="1"/>
  <c r="H359" i="1"/>
  <c r="H358" i="1"/>
  <c r="H357" i="1"/>
  <c r="F357" i="1"/>
  <c r="H356" i="1"/>
  <c r="F356" i="1"/>
  <c r="P355" i="1"/>
  <c r="O355" i="1"/>
  <c r="O350" i="1" s="1"/>
  <c r="N355" i="1"/>
  <c r="N350" i="1" s="1"/>
  <c r="N343" i="1" s="1"/>
  <c r="M355" i="1"/>
  <c r="M350" i="1" s="1"/>
  <c r="L355" i="1"/>
  <c r="K355" i="1"/>
  <c r="K350" i="1" s="1"/>
  <c r="J355" i="1"/>
  <c r="J350" i="1" s="1"/>
  <c r="J343" i="1" s="1"/>
  <c r="J342" i="1" s="1"/>
  <c r="I355" i="1"/>
  <c r="I350" i="1" s="1"/>
  <c r="G355" i="1"/>
  <c r="G350" i="1" s="1"/>
  <c r="E355" i="1"/>
  <c r="E350" i="1" s="1"/>
  <c r="D355" i="1"/>
  <c r="R350" i="1"/>
  <c r="P350" i="1"/>
  <c r="L350" i="1"/>
  <c r="D350" i="1"/>
  <c r="R347" i="1"/>
  <c r="Q347" i="1"/>
  <c r="P347" i="1"/>
  <c r="O347" i="1"/>
  <c r="N347" i="1"/>
  <c r="M347" i="1"/>
  <c r="L347" i="1"/>
  <c r="K347" i="1"/>
  <c r="J347" i="1"/>
  <c r="I347" i="1"/>
  <c r="H347" i="1"/>
  <c r="G347" i="1"/>
  <c r="F347" i="1"/>
  <c r="E347" i="1"/>
  <c r="D347" i="1"/>
  <c r="R344" i="1"/>
  <c r="R343" i="1" s="1"/>
  <c r="Q344" i="1"/>
  <c r="P344" i="1"/>
  <c r="O344" i="1"/>
  <c r="N344" i="1"/>
  <c r="M344" i="1"/>
  <c r="L344" i="1"/>
  <c r="K344" i="1"/>
  <c r="K343" i="1" s="1"/>
  <c r="J344" i="1"/>
  <c r="I344" i="1"/>
  <c r="I343" i="1" s="1"/>
  <c r="H344" i="1"/>
  <c r="G344" i="1"/>
  <c r="G343" i="1" s="1"/>
  <c r="F344" i="1"/>
  <c r="E344" i="1"/>
  <c r="D344" i="1"/>
  <c r="P343" i="1"/>
  <c r="O343" i="1"/>
  <c r="D343" i="1"/>
  <c r="O342" i="1"/>
  <c r="H341" i="1"/>
  <c r="H340" i="1"/>
  <c r="G340" i="1"/>
  <c r="F340" i="1"/>
  <c r="R339" i="1"/>
  <c r="H339" i="1"/>
  <c r="G339" i="1"/>
  <c r="F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F286" i="1"/>
  <c r="R285" i="1"/>
  <c r="Q285" i="1"/>
  <c r="H285" i="1"/>
  <c r="G285" i="1"/>
  <c r="F285" i="1"/>
  <c r="S284" i="1"/>
  <c r="R284" i="1"/>
  <c r="Q284" i="1"/>
  <c r="H284" i="1"/>
  <c r="G284" i="1"/>
  <c r="F284" i="1"/>
  <c r="R283" i="1"/>
  <c r="S283" i="1" s="1"/>
  <c r="Q283" i="1"/>
  <c r="H283" i="1"/>
  <c r="G283" i="1"/>
  <c r="F283" i="1"/>
  <c r="H282" i="1"/>
  <c r="G282" i="1"/>
  <c r="F282" i="1"/>
  <c r="H281" i="1"/>
  <c r="F281" i="1"/>
  <c r="H280" i="1"/>
  <c r="F280" i="1"/>
  <c r="H279" i="1"/>
  <c r="F279" i="1"/>
  <c r="Q278" i="1"/>
  <c r="H278" i="1"/>
  <c r="F278" i="1"/>
  <c r="H277" i="1"/>
  <c r="F277" i="1"/>
  <c r="H276" i="1"/>
  <c r="F276" i="1"/>
  <c r="Q275" i="1"/>
  <c r="H275" i="1"/>
  <c r="F275" i="1"/>
  <c r="Q274" i="1"/>
  <c r="H274" i="1"/>
  <c r="F274" i="1"/>
  <c r="H273" i="1"/>
  <c r="F273" i="1"/>
  <c r="H272" i="1"/>
  <c r="F272" i="1"/>
  <c r="Q271" i="1"/>
  <c r="H271" i="1"/>
  <c r="F271" i="1"/>
  <c r="H270" i="1"/>
  <c r="Q269" i="1"/>
  <c r="H269" i="1"/>
  <c r="F269" i="1"/>
  <c r="Q268" i="1"/>
  <c r="H268" i="1"/>
  <c r="F268" i="1"/>
  <c r="H267" i="1"/>
  <c r="G267" i="1"/>
  <c r="F267" i="1"/>
  <c r="R266" i="1"/>
  <c r="S266" i="1" s="1"/>
  <c r="H266" i="1"/>
  <c r="G266" i="1"/>
  <c r="F266" i="1"/>
  <c r="H265" i="1"/>
  <c r="G265" i="1"/>
  <c r="F265" i="1"/>
  <c r="R264" i="1"/>
  <c r="H264" i="1"/>
  <c r="G264" i="1"/>
  <c r="F264" i="1"/>
  <c r="Q264" i="1" s="1"/>
  <c r="R263" i="1"/>
  <c r="S263" i="1" s="1"/>
  <c r="H263" i="1"/>
  <c r="G263" i="1"/>
  <c r="F263" i="1"/>
  <c r="R262" i="1"/>
  <c r="Q262" i="1"/>
  <c r="H262" i="1"/>
  <c r="G262" i="1"/>
  <c r="F262" i="1"/>
  <c r="Q261" i="1"/>
  <c r="H261" i="1"/>
  <c r="G261" i="1"/>
  <c r="F261" i="1"/>
  <c r="H260" i="1"/>
  <c r="G260" i="1"/>
  <c r="F260" i="1"/>
  <c r="Q259" i="1"/>
  <c r="H259" i="1"/>
  <c r="G259" i="1"/>
  <c r="F259" i="1"/>
  <c r="R258" i="1"/>
  <c r="H258" i="1"/>
  <c r="G258" i="1"/>
  <c r="F258" i="1"/>
  <c r="Q257" i="1"/>
  <c r="H257" i="1"/>
  <c r="G257" i="1"/>
  <c r="F257" i="1"/>
  <c r="R256" i="1"/>
  <c r="H256" i="1"/>
  <c r="G256" i="1"/>
  <c r="F256" i="1"/>
  <c r="H255" i="1"/>
  <c r="G255" i="1"/>
  <c r="F255" i="1"/>
  <c r="R254" i="1"/>
  <c r="H254" i="1"/>
  <c r="G254" i="1"/>
  <c r="F254" i="1"/>
  <c r="Q254" i="1" s="1"/>
  <c r="R253" i="1"/>
  <c r="H253" i="1"/>
  <c r="G253" i="1"/>
  <c r="F253" i="1"/>
  <c r="Q253" i="1" s="1"/>
  <c r="R252" i="1"/>
  <c r="Q252" i="1"/>
  <c r="H252" i="1"/>
  <c r="G252" i="1"/>
  <c r="F252" i="1"/>
  <c r="H251" i="1"/>
  <c r="G251" i="1"/>
  <c r="F251" i="1"/>
  <c r="R250" i="1"/>
  <c r="Q250" i="1"/>
  <c r="H250" i="1"/>
  <c r="G250" i="1"/>
  <c r="F250" i="1"/>
  <c r="H249" i="1"/>
  <c r="G249" i="1"/>
  <c r="F249" i="1"/>
  <c r="Q248" i="1"/>
  <c r="H248" i="1"/>
  <c r="G248" i="1"/>
  <c r="F248" i="1"/>
  <c r="H247" i="1"/>
  <c r="G247" i="1"/>
  <c r="F247" i="1"/>
  <c r="R246" i="1"/>
  <c r="H246" i="1"/>
  <c r="G246" i="1"/>
  <c r="F246" i="1"/>
  <c r="R245" i="1"/>
  <c r="H245" i="1"/>
  <c r="G245" i="1"/>
  <c r="F245" i="1"/>
  <c r="R244" i="1"/>
  <c r="Q244" i="1"/>
  <c r="H244" i="1"/>
  <c r="G244" i="1"/>
  <c r="F244" i="1"/>
  <c r="H243" i="1"/>
  <c r="G243" i="1"/>
  <c r="F243" i="1"/>
  <c r="R242" i="1"/>
  <c r="Q242" i="1"/>
  <c r="H242" i="1"/>
  <c r="G242" i="1"/>
  <c r="F242" i="1"/>
  <c r="H241" i="1"/>
  <c r="G241" i="1"/>
  <c r="F241" i="1"/>
  <c r="R240" i="1"/>
  <c r="H240" i="1"/>
  <c r="G240" i="1"/>
  <c r="F240" i="1"/>
  <c r="H239" i="1"/>
  <c r="G239" i="1"/>
  <c r="F239" i="1"/>
  <c r="H238" i="1"/>
  <c r="G238" i="1"/>
  <c r="F238" i="1"/>
  <c r="H237" i="1"/>
  <c r="R237" i="1" s="1"/>
  <c r="G237" i="1"/>
  <c r="F237" i="1"/>
  <c r="Q236" i="1"/>
  <c r="H236" i="1"/>
  <c r="G236" i="1"/>
  <c r="F236" i="1"/>
  <c r="Q235" i="1"/>
  <c r="H235" i="1"/>
  <c r="G235" i="1"/>
  <c r="F235" i="1"/>
  <c r="Q234" i="1"/>
  <c r="H234" i="1"/>
  <c r="G234" i="1"/>
  <c r="F234" i="1"/>
  <c r="Q233" i="1"/>
  <c r="H233" i="1"/>
  <c r="G233" i="1"/>
  <c r="F233" i="1"/>
  <c r="R232" i="1"/>
  <c r="Q232" i="1"/>
  <c r="H232" i="1"/>
  <c r="G232" i="1"/>
  <c r="F232" i="1"/>
  <c r="R231" i="1"/>
  <c r="Q231" i="1"/>
  <c r="H231" i="1"/>
  <c r="G231" i="1"/>
  <c r="F231" i="1"/>
  <c r="H230" i="1"/>
  <c r="G230" i="1"/>
  <c r="F230" i="1"/>
  <c r="R229" i="1"/>
  <c r="H229" i="1"/>
  <c r="G229" i="1"/>
  <c r="F229" i="1"/>
  <c r="Q229" i="1" s="1"/>
  <c r="R228" i="1"/>
  <c r="H228" i="1"/>
  <c r="G228" i="1"/>
  <c r="F228" i="1"/>
  <c r="Q228" i="1" s="1"/>
  <c r="R227" i="1"/>
  <c r="H227" i="1"/>
  <c r="G227" i="1"/>
  <c r="F227" i="1"/>
  <c r="H226" i="1"/>
  <c r="G226" i="1"/>
  <c r="F226" i="1"/>
  <c r="H225" i="1"/>
  <c r="G225" i="1"/>
  <c r="F225" i="1"/>
  <c r="H224" i="1"/>
  <c r="G224" i="1"/>
  <c r="F224" i="1"/>
  <c r="H223" i="1"/>
  <c r="G223" i="1"/>
  <c r="F223" i="1"/>
  <c r="R222" i="1"/>
  <c r="H222" i="1"/>
  <c r="G222" i="1"/>
  <c r="F222" i="1"/>
  <c r="Q222" i="1" s="1"/>
  <c r="H221" i="1"/>
  <c r="G221" i="1"/>
  <c r="F221" i="1"/>
  <c r="Q220" i="1"/>
  <c r="H220" i="1"/>
  <c r="G220" i="1"/>
  <c r="F220" i="1"/>
  <c r="Q219" i="1"/>
  <c r="H219" i="1"/>
  <c r="G219" i="1"/>
  <c r="F219" i="1"/>
  <c r="R218" i="1"/>
  <c r="H218" i="1"/>
  <c r="G218" i="1"/>
  <c r="F218" i="1"/>
  <c r="R217" i="1"/>
  <c r="H217" i="1"/>
  <c r="G217" i="1"/>
  <c r="F217" i="1"/>
  <c r="Q217" i="1" s="1"/>
  <c r="R216" i="1"/>
  <c r="Q216" i="1"/>
  <c r="H216" i="1"/>
  <c r="G216" i="1"/>
  <c r="F216" i="1"/>
  <c r="H215" i="1"/>
  <c r="G215" i="1"/>
  <c r="F215" i="1"/>
  <c r="H214" i="1"/>
  <c r="G214" i="1"/>
  <c r="F214" i="1"/>
  <c r="H213" i="1"/>
  <c r="G213" i="1"/>
  <c r="F213" i="1"/>
  <c r="H212" i="1"/>
  <c r="G212" i="1"/>
  <c r="F212" i="1"/>
  <c r="H211" i="1"/>
  <c r="G211" i="1"/>
  <c r="F211" i="1"/>
  <c r="R210" i="1"/>
  <c r="H210" i="1"/>
  <c r="G210" i="1"/>
  <c r="F210" i="1"/>
  <c r="Q210" i="1" s="1"/>
  <c r="R209" i="1"/>
  <c r="H209" i="1"/>
  <c r="G209" i="1"/>
  <c r="F209" i="1"/>
  <c r="Q209" i="1" s="1"/>
  <c r="R208" i="1"/>
  <c r="H208" i="1"/>
  <c r="G208" i="1"/>
  <c r="F208" i="1"/>
  <c r="Q208" i="1" s="1"/>
  <c r="H207" i="1"/>
  <c r="R207" i="1" s="1"/>
  <c r="G207" i="1"/>
  <c r="F207" i="1"/>
  <c r="Q206" i="1"/>
  <c r="H206" i="1"/>
  <c r="G206" i="1"/>
  <c r="G204" i="1" s="1"/>
  <c r="F206" i="1"/>
  <c r="Q205" i="1"/>
  <c r="H205" i="1"/>
  <c r="G205" i="1"/>
  <c r="F205" i="1"/>
  <c r="P204" i="1"/>
  <c r="O204" i="1"/>
  <c r="N204" i="1"/>
  <c r="M204" i="1"/>
  <c r="L204" i="1"/>
  <c r="K204" i="1"/>
  <c r="J204" i="1"/>
  <c r="I204" i="1"/>
  <c r="E204" i="1"/>
  <c r="D204" i="1"/>
  <c r="Q202" i="1"/>
  <c r="H202" i="1"/>
  <c r="R202" i="1" s="1"/>
  <c r="G202" i="1"/>
  <c r="F202" i="1"/>
  <c r="H201" i="1"/>
  <c r="F201" i="1"/>
  <c r="H200" i="1"/>
  <c r="F200" i="1"/>
  <c r="Q200" i="1" s="1"/>
  <c r="R199" i="1"/>
  <c r="H199" i="1"/>
  <c r="G199" i="1"/>
  <c r="F199" i="1"/>
  <c r="Q199" i="1" s="1"/>
  <c r="H198" i="1"/>
  <c r="G198" i="1"/>
  <c r="G196" i="1" s="1"/>
  <c r="F198" i="1"/>
  <c r="H197" i="1"/>
  <c r="G197" i="1"/>
  <c r="F197" i="1"/>
  <c r="P196" i="1"/>
  <c r="P190" i="1" s="1"/>
  <c r="O196" i="1"/>
  <c r="N196" i="1"/>
  <c r="M196" i="1"/>
  <c r="L196" i="1"/>
  <c r="L190" i="1" s="1"/>
  <c r="K196" i="1"/>
  <c r="K190" i="1" s="1"/>
  <c r="J196" i="1"/>
  <c r="I196" i="1"/>
  <c r="E196" i="1"/>
  <c r="D196" i="1"/>
  <c r="S195" i="1"/>
  <c r="R195" i="1"/>
  <c r="H195" i="1"/>
  <c r="G195" i="1"/>
  <c r="F195" i="1"/>
  <c r="S194" i="1"/>
  <c r="R194" i="1"/>
  <c r="R193" i="1" s="1"/>
  <c r="H194" i="1"/>
  <c r="G194" i="1"/>
  <c r="G193" i="1" s="1"/>
  <c r="F194" i="1"/>
  <c r="Q194" i="1" s="1"/>
  <c r="P193" i="1"/>
  <c r="O193" i="1"/>
  <c r="O190" i="1" s="1"/>
  <c r="N193" i="1"/>
  <c r="N190" i="1" s="1"/>
  <c r="M193" i="1"/>
  <c r="L193" i="1"/>
  <c r="K193" i="1"/>
  <c r="J193" i="1"/>
  <c r="I193" i="1"/>
  <c r="I190" i="1" s="1"/>
  <c r="E193" i="1"/>
  <c r="D193" i="1"/>
  <c r="D190" i="1" s="1"/>
  <c r="D24" i="1" s="1"/>
  <c r="M190" i="1"/>
  <c r="J190" i="1"/>
  <c r="R184" i="1"/>
  <c r="R183" i="1" s="1"/>
  <c r="Q184" i="1"/>
  <c r="Q183" i="1" s="1"/>
  <c r="P184" i="1"/>
  <c r="O184" i="1"/>
  <c r="N184" i="1"/>
  <c r="M184" i="1"/>
  <c r="M183" i="1" s="1"/>
  <c r="L184" i="1"/>
  <c r="L183" i="1" s="1"/>
  <c r="K184" i="1"/>
  <c r="J184" i="1"/>
  <c r="I184" i="1"/>
  <c r="I183" i="1" s="1"/>
  <c r="H184" i="1"/>
  <c r="G184" i="1"/>
  <c r="G183" i="1" s="1"/>
  <c r="F184" i="1"/>
  <c r="E184" i="1"/>
  <c r="D184" i="1"/>
  <c r="P183" i="1"/>
  <c r="O183" i="1"/>
  <c r="N183" i="1"/>
  <c r="K183" i="1"/>
  <c r="J183" i="1"/>
  <c r="H183" i="1"/>
  <c r="F183" i="1"/>
  <c r="E183" i="1"/>
  <c r="D183" i="1"/>
  <c r="R182" i="1"/>
  <c r="S182" i="1" s="1"/>
  <c r="Q182" i="1"/>
  <c r="H182" i="1"/>
  <c r="G182" i="1"/>
  <c r="F182" i="1"/>
  <c r="H181" i="1"/>
  <c r="H180" i="1"/>
  <c r="F180" i="1"/>
  <c r="Q179" i="1"/>
  <c r="H179" i="1"/>
  <c r="F179" i="1"/>
  <c r="H178" i="1"/>
  <c r="F178" i="1"/>
  <c r="Q178" i="1" s="1"/>
  <c r="H177" i="1"/>
  <c r="F177" i="1"/>
  <c r="Q176" i="1"/>
  <c r="H176" i="1"/>
  <c r="F176" i="1"/>
  <c r="Q175" i="1"/>
  <c r="H175" i="1"/>
  <c r="F175" i="1"/>
  <c r="H174" i="1"/>
  <c r="F174" i="1"/>
  <c r="H173" i="1"/>
  <c r="F173" i="1"/>
  <c r="H172" i="1"/>
  <c r="G172" i="1"/>
  <c r="F172" i="1"/>
  <c r="Q172" i="1" s="1"/>
  <c r="R171" i="1"/>
  <c r="H171" i="1"/>
  <c r="G171" i="1"/>
  <c r="F171" i="1"/>
  <c r="H170" i="1"/>
  <c r="R170" i="1" s="1"/>
  <c r="G170" i="1"/>
  <c r="F170" i="1"/>
  <c r="H169" i="1"/>
  <c r="G169" i="1"/>
  <c r="F169" i="1"/>
  <c r="R168" i="1"/>
  <c r="H168" i="1"/>
  <c r="G168" i="1"/>
  <c r="F168" i="1"/>
  <c r="Q167" i="1"/>
  <c r="H167" i="1"/>
  <c r="F167" i="1"/>
  <c r="H166" i="1"/>
  <c r="R165" i="1"/>
  <c r="H165" i="1"/>
  <c r="G165" i="1"/>
  <c r="F165" i="1"/>
  <c r="Q165" i="1" s="1"/>
  <c r="Q164" i="1"/>
  <c r="H164" i="1"/>
  <c r="G164" i="1"/>
  <c r="F164" i="1"/>
  <c r="H163" i="1"/>
  <c r="R163" i="1" s="1"/>
  <c r="G163" i="1"/>
  <c r="F163" i="1"/>
  <c r="R162" i="1"/>
  <c r="S162" i="1" s="1"/>
  <c r="H162" i="1"/>
  <c r="G162" i="1"/>
  <c r="F162" i="1"/>
  <c r="H161" i="1"/>
  <c r="R161" i="1" s="1"/>
  <c r="G161" i="1"/>
  <c r="F161" i="1"/>
  <c r="H160" i="1"/>
  <c r="G160" i="1"/>
  <c r="F160" i="1"/>
  <c r="R159" i="1"/>
  <c r="H159" i="1"/>
  <c r="G159" i="1"/>
  <c r="F159" i="1"/>
  <c r="R158" i="1"/>
  <c r="H158" i="1"/>
  <c r="G158" i="1"/>
  <c r="F158" i="1"/>
  <c r="Q158" i="1" s="1"/>
  <c r="H157" i="1"/>
  <c r="G157" i="1"/>
  <c r="F157" i="1"/>
  <c r="H156" i="1"/>
  <c r="G156" i="1"/>
  <c r="F156" i="1"/>
  <c r="R155" i="1"/>
  <c r="H155" i="1"/>
  <c r="G155" i="1"/>
  <c r="F155" i="1"/>
  <c r="Q155" i="1" s="1"/>
  <c r="H154" i="1"/>
  <c r="G154" i="1"/>
  <c r="F154" i="1"/>
  <c r="R153" i="1"/>
  <c r="H153" i="1"/>
  <c r="G153" i="1"/>
  <c r="F153" i="1"/>
  <c r="R152" i="1"/>
  <c r="H152" i="1"/>
  <c r="G152" i="1"/>
  <c r="F152" i="1"/>
  <c r="R151" i="1"/>
  <c r="H151" i="1"/>
  <c r="G151" i="1"/>
  <c r="F151" i="1"/>
  <c r="H150" i="1"/>
  <c r="G150" i="1"/>
  <c r="F150" i="1"/>
  <c r="R149" i="1"/>
  <c r="S149" i="1" s="1"/>
  <c r="H149" i="1"/>
  <c r="G149" i="1"/>
  <c r="F149" i="1"/>
  <c r="Q149" i="1" s="1"/>
  <c r="H148" i="1"/>
  <c r="G148" i="1"/>
  <c r="F148" i="1"/>
  <c r="R147" i="1"/>
  <c r="S147" i="1" s="1"/>
  <c r="H147" i="1"/>
  <c r="G147" i="1"/>
  <c r="F147" i="1"/>
  <c r="Q147" i="1" s="1"/>
  <c r="H146" i="1"/>
  <c r="G146" i="1"/>
  <c r="F146" i="1"/>
  <c r="Q146" i="1" s="1"/>
  <c r="R145" i="1"/>
  <c r="S145" i="1" s="1"/>
  <c r="Q145" i="1"/>
  <c r="H145" i="1"/>
  <c r="G145" i="1"/>
  <c r="F145" i="1"/>
  <c r="R144" i="1"/>
  <c r="S144" i="1" s="1"/>
  <c r="H144" i="1"/>
  <c r="G144" i="1"/>
  <c r="F144" i="1"/>
  <c r="H143" i="1"/>
  <c r="G143" i="1"/>
  <c r="F143" i="1"/>
  <c r="H142" i="1"/>
  <c r="R142" i="1" s="1"/>
  <c r="G142" i="1"/>
  <c r="F142" i="1"/>
  <c r="H141" i="1"/>
  <c r="G141" i="1"/>
  <c r="F141" i="1"/>
  <c r="R140" i="1"/>
  <c r="Q140" i="1"/>
  <c r="H140" i="1"/>
  <c r="G140" i="1"/>
  <c r="F140" i="1"/>
  <c r="R139" i="1"/>
  <c r="S139" i="1" s="1"/>
  <c r="H139" i="1"/>
  <c r="G139" i="1"/>
  <c r="F139" i="1"/>
  <c r="Q139" i="1" s="1"/>
  <c r="H138" i="1"/>
  <c r="G138" i="1"/>
  <c r="F138" i="1"/>
  <c r="H137" i="1"/>
  <c r="G137" i="1"/>
  <c r="F137" i="1"/>
  <c r="R136" i="1"/>
  <c r="Q136" i="1"/>
  <c r="H136" i="1"/>
  <c r="G136" i="1"/>
  <c r="F136" i="1"/>
  <c r="H135" i="1"/>
  <c r="G135" i="1"/>
  <c r="F135" i="1"/>
  <c r="Q134" i="1"/>
  <c r="H134" i="1"/>
  <c r="G134" i="1"/>
  <c r="F134" i="1"/>
  <c r="S133" i="1"/>
  <c r="H133" i="1"/>
  <c r="R133" i="1" s="1"/>
  <c r="G133" i="1"/>
  <c r="F133" i="1"/>
  <c r="H132" i="1"/>
  <c r="G132" i="1"/>
  <c r="F132" i="1"/>
  <c r="R131" i="1"/>
  <c r="S131" i="1" s="1"/>
  <c r="H131" i="1"/>
  <c r="G131" i="1"/>
  <c r="F131" i="1"/>
  <c r="H130" i="1"/>
  <c r="R130" i="1" s="1"/>
  <c r="S130" i="1" s="1"/>
  <c r="G130" i="1"/>
  <c r="F130" i="1"/>
  <c r="H129" i="1"/>
  <c r="G129" i="1"/>
  <c r="F129" i="1"/>
  <c r="R128" i="1"/>
  <c r="S128" i="1" s="1"/>
  <c r="H128" i="1"/>
  <c r="G128" i="1"/>
  <c r="F128" i="1"/>
  <c r="H127" i="1"/>
  <c r="R127" i="1" s="1"/>
  <c r="S127" i="1" s="1"/>
  <c r="G127" i="1"/>
  <c r="F127" i="1"/>
  <c r="H126" i="1"/>
  <c r="G126" i="1"/>
  <c r="F126" i="1"/>
  <c r="R125" i="1"/>
  <c r="H125" i="1"/>
  <c r="G125" i="1"/>
  <c r="F125" i="1"/>
  <c r="Q125" i="1" s="1"/>
  <c r="R124" i="1"/>
  <c r="S124" i="1" s="1"/>
  <c r="H124" i="1"/>
  <c r="G124" i="1"/>
  <c r="F124" i="1"/>
  <c r="H123" i="1"/>
  <c r="G123" i="1"/>
  <c r="F123" i="1"/>
  <c r="H122" i="1"/>
  <c r="R122" i="1" s="1"/>
  <c r="G122" i="1"/>
  <c r="F122" i="1"/>
  <c r="R121" i="1"/>
  <c r="S121" i="1" s="1"/>
  <c r="Q121" i="1"/>
  <c r="H121" i="1"/>
  <c r="G121" i="1"/>
  <c r="F121" i="1"/>
  <c r="R120" i="1"/>
  <c r="Q120" i="1"/>
  <c r="H120" i="1"/>
  <c r="G120" i="1"/>
  <c r="F120" i="1"/>
  <c r="H119" i="1"/>
  <c r="G119" i="1"/>
  <c r="F119" i="1"/>
  <c r="H118" i="1"/>
  <c r="G118" i="1"/>
  <c r="F118" i="1"/>
  <c r="H117" i="1"/>
  <c r="R117" i="1" s="1"/>
  <c r="S117" i="1" s="1"/>
  <c r="G117" i="1"/>
  <c r="F117" i="1"/>
  <c r="Q117" i="1" s="1"/>
  <c r="R116" i="1"/>
  <c r="S116" i="1" s="1"/>
  <c r="Q116" i="1"/>
  <c r="H116" i="1"/>
  <c r="G116" i="1"/>
  <c r="F116" i="1"/>
  <c r="H115" i="1"/>
  <c r="G115" i="1"/>
  <c r="F115" i="1"/>
  <c r="R114" i="1"/>
  <c r="S114" i="1" s="1"/>
  <c r="H114" i="1"/>
  <c r="G114" i="1"/>
  <c r="F114" i="1"/>
  <c r="Q114" i="1" s="1"/>
  <c r="H113" i="1"/>
  <c r="G113" i="1"/>
  <c r="F113" i="1"/>
  <c r="Q113" i="1" s="1"/>
  <c r="R112" i="1"/>
  <c r="S112" i="1" s="1"/>
  <c r="H112" i="1"/>
  <c r="G112" i="1"/>
  <c r="F112" i="1"/>
  <c r="Q112" i="1" s="1"/>
  <c r="H111" i="1"/>
  <c r="G111" i="1"/>
  <c r="F111" i="1"/>
  <c r="H110" i="1"/>
  <c r="G110" i="1"/>
  <c r="F110" i="1"/>
  <c r="Q110" i="1" s="1"/>
  <c r="R109" i="1"/>
  <c r="S109" i="1" s="1"/>
  <c r="H109" i="1"/>
  <c r="G109" i="1"/>
  <c r="F109" i="1"/>
  <c r="R108" i="1"/>
  <c r="S108" i="1" s="1"/>
  <c r="Q108" i="1"/>
  <c r="H108" i="1"/>
  <c r="G108" i="1"/>
  <c r="F108" i="1"/>
  <c r="R107" i="1"/>
  <c r="S107" i="1" s="1"/>
  <c r="Q107" i="1"/>
  <c r="H107" i="1"/>
  <c r="G107" i="1"/>
  <c r="F107" i="1"/>
  <c r="Q106" i="1"/>
  <c r="H106" i="1"/>
  <c r="G106" i="1"/>
  <c r="F106" i="1"/>
  <c r="H105" i="1"/>
  <c r="G105" i="1"/>
  <c r="F105" i="1"/>
  <c r="R104" i="1"/>
  <c r="S104" i="1" s="1"/>
  <c r="Q104" i="1"/>
  <c r="H104" i="1"/>
  <c r="G104" i="1"/>
  <c r="F104" i="1"/>
  <c r="P103" i="1"/>
  <c r="O103" i="1"/>
  <c r="N103" i="1"/>
  <c r="M103" i="1"/>
  <c r="L103" i="1"/>
  <c r="K103" i="1"/>
  <c r="J103" i="1"/>
  <c r="I103" i="1"/>
  <c r="E103" i="1"/>
  <c r="D103" i="1"/>
  <c r="R102" i="1"/>
  <c r="S102" i="1" s="1"/>
  <c r="Q102" i="1"/>
  <c r="H102" i="1"/>
  <c r="G102" i="1"/>
  <c r="F102" i="1"/>
  <c r="Q101" i="1"/>
  <c r="H101" i="1"/>
  <c r="F101" i="1"/>
  <c r="H100" i="1"/>
  <c r="F100" i="1"/>
  <c r="H99" i="1"/>
  <c r="G99" i="1"/>
  <c r="F99" i="1"/>
  <c r="Q99" i="1" s="1"/>
  <c r="S98" i="1"/>
  <c r="R98" i="1"/>
  <c r="Q98" i="1"/>
  <c r="H98" i="1"/>
  <c r="G98" i="1"/>
  <c r="F98" i="1"/>
  <c r="H97" i="1"/>
  <c r="G97" i="1"/>
  <c r="F97" i="1"/>
  <c r="H96" i="1"/>
  <c r="G96" i="1"/>
  <c r="F96" i="1"/>
  <c r="S95" i="1"/>
  <c r="H95" i="1"/>
  <c r="R95" i="1" s="1"/>
  <c r="G95" i="1"/>
  <c r="F95" i="1"/>
  <c r="Q95" i="1" s="1"/>
  <c r="H94" i="1"/>
  <c r="G94" i="1"/>
  <c r="F94" i="1"/>
  <c r="S93" i="1"/>
  <c r="R93" i="1"/>
  <c r="Q93" i="1"/>
  <c r="H93" i="1"/>
  <c r="G93" i="1"/>
  <c r="F93" i="1"/>
  <c r="H92" i="1"/>
  <c r="Q92" i="1" s="1"/>
  <c r="G92" i="1"/>
  <c r="F92" i="1"/>
  <c r="H91" i="1"/>
  <c r="G91" i="1"/>
  <c r="F91" i="1"/>
  <c r="H90" i="1"/>
  <c r="G90" i="1"/>
  <c r="F90" i="1"/>
  <c r="H89" i="1"/>
  <c r="G89" i="1"/>
  <c r="F89" i="1"/>
  <c r="H88" i="1"/>
  <c r="G88" i="1"/>
  <c r="F88" i="1"/>
  <c r="R87" i="1"/>
  <c r="S87" i="1" s="1"/>
  <c r="H87" i="1"/>
  <c r="G87" i="1"/>
  <c r="F87" i="1"/>
  <c r="Q87" i="1" s="1"/>
  <c r="R86" i="1"/>
  <c r="S86" i="1" s="1"/>
  <c r="H86" i="1"/>
  <c r="G86" i="1"/>
  <c r="F86" i="1"/>
  <c r="Q86" i="1" s="1"/>
  <c r="H85" i="1"/>
  <c r="Q85" i="1" s="1"/>
  <c r="G85" i="1"/>
  <c r="F85" i="1"/>
  <c r="H84" i="1"/>
  <c r="G84" i="1"/>
  <c r="F84" i="1"/>
  <c r="R83" i="1"/>
  <c r="S83" i="1" s="1"/>
  <c r="H83" i="1"/>
  <c r="G83" i="1"/>
  <c r="F83" i="1"/>
  <c r="H82" i="1"/>
  <c r="Q82" i="1" s="1"/>
  <c r="G82" i="1"/>
  <c r="F82" i="1"/>
  <c r="H81" i="1"/>
  <c r="G81" i="1"/>
  <c r="F81" i="1"/>
  <c r="P80" i="1"/>
  <c r="O80" i="1"/>
  <c r="N80" i="1"/>
  <c r="M80" i="1"/>
  <c r="L80" i="1"/>
  <c r="K80" i="1"/>
  <c r="J80" i="1"/>
  <c r="I80" i="1"/>
  <c r="G80" i="1"/>
  <c r="E80" i="1"/>
  <c r="E69" i="1" s="1"/>
  <c r="E22" i="1" s="1"/>
  <c r="D80" i="1"/>
  <c r="H79" i="1"/>
  <c r="F79" i="1"/>
  <c r="R78" i="1"/>
  <c r="P78" i="1"/>
  <c r="P69" i="1" s="1"/>
  <c r="P22" i="1" s="1"/>
  <c r="O78" i="1"/>
  <c r="O69" i="1" s="1"/>
  <c r="O22" i="1" s="1"/>
  <c r="N78" i="1"/>
  <c r="M78" i="1"/>
  <c r="L78" i="1"/>
  <c r="K78" i="1"/>
  <c r="J78" i="1"/>
  <c r="I78" i="1"/>
  <c r="H78" i="1"/>
  <c r="G78" i="1"/>
  <c r="E78" i="1"/>
  <c r="D78" i="1"/>
  <c r="Q77" i="1"/>
  <c r="H77" i="1"/>
  <c r="G77" i="1"/>
  <c r="F77" i="1"/>
  <c r="H76" i="1"/>
  <c r="R76" i="1" s="1"/>
  <c r="S76" i="1" s="1"/>
  <c r="G76" i="1"/>
  <c r="F76" i="1"/>
  <c r="H75" i="1"/>
  <c r="F75" i="1"/>
  <c r="H74" i="1"/>
  <c r="H73" i="1"/>
  <c r="G73" i="1"/>
  <c r="F73" i="1"/>
  <c r="S72" i="1"/>
  <c r="H72" i="1"/>
  <c r="R72" i="1" s="1"/>
  <c r="G72" i="1"/>
  <c r="F72" i="1"/>
  <c r="Q72" i="1" s="1"/>
  <c r="H71" i="1"/>
  <c r="G71" i="1"/>
  <c r="F71" i="1"/>
  <c r="P70" i="1"/>
  <c r="O70" i="1"/>
  <c r="N70" i="1"/>
  <c r="M70" i="1"/>
  <c r="L70" i="1"/>
  <c r="K70" i="1"/>
  <c r="K69" i="1" s="1"/>
  <c r="K22" i="1" s="1"/>
  <c r="J70" i="1"/>
  <c r="J69" i="1" s="1"/>
  <c r="I70" i="1"/>
  <c r="E70" i="1"/>
  <c r="D70" i="1"/>
  <c r="D69" i="1" s="1"/>
  <c r="I69" i="1"/>
  <c r="I22" i="1" s="1"/>
  <c r="H68" i="1"/>
  <c r="F68" i="1"/>
  <c r="R67" i="1"/>
  <c r="S67" i="1" s="1"/>
  <c r="H67" i="1"/>
  <c r="Q67" i="1" s="1"/>
  <c r="G67" i="1"/>
  <c r="F67" i="1"/>
  <c r="H66" i="1"/>
  <c r="R66" i="1" s="1"/>
  <c r="G66" i="1"/>
  <c r="F66" i="1"/>
  <c r="R65" i="1"/>
  <c r="S65" i="1" s="1"/>
  <c r="H65" i="1"/>
  <c r="G65" i="1"/>
  <c r="F65" i="1"/>
  <c r="H64" i="1"/>
  <c r="R64" i="1" s="1"/>
  <c r="S64" i="1" s="1"/>
  <c r="G64" i="1"/>
  <c r="F64" i="1"/>
  <c r="Q64" i="1" s="1"/>
  <c r="H63" i="1"/>
  <c r="G63" i="1"/>
  <c r="F63" i="1"/>
  <c r="R62" i="1"/>
  <c r="S62" i="1" s="1"/>
  <c r="Q62" i="1"/>
  <c r="H62" i="1"/>
  <c r="G62" i="1"/>
  <c r="F62" i="1"/>
  <c r="H61" i="1"/>
  <c r="R61" i="1" s="1"/>
  <c r="G61" i="1"/>
  <c r="G60" i="1" s="1"/>
  <c r="F61" i="1"/>
  <c r="P60" i="1"/>
  <c r="O60" i="1"/>
  <c r="N60" i="1"/>
  <c r="M60" i="1"/>
  <c r="L60" i="1"/>
  <c r="K60" i="1"/>
  <c r="J60" i="1"/>
  <c r="I60" i="1"/>
  <c r="E60" i="1"/>
  <c r="D60" i="1"/>
  <c r="H59" i="1"/>
  <c r="G59" i="1"/>
  <c r="F59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H57" i="1"/>
  <c r="R57" i="1" s="1"/>
  <c r="S57" i="1" s="1"/>
  <c r="G57" i="1"/>
  <c r="F57" i="1"/>
  <c r="R56" i="1"/>
  <c r="S56" i="1" s="1"/>
  <c r="H56" i="1"/>
  <c r="G56" i="1"/>
  <c r="F56" i="1"/>
  <c r="Q56" i="1" s="1"/>
  <c r="H55" i="1"/>
  <c r="G55" i="1"/>
  <c r="G54" i="1" s="1"/>
  <c r="F55" i="1"/>
  <c r="P54" i="1"/>
  <c r="O54" i="1"/>
  <c r="N54" i="1"/>
  <c r="M54" i="1"/>
  <c r="L54" i="1"/>
  <c r="K54" i="1"/>
  <c r="J54" i="1"/>
  <c r="I54" i="1"/>
  <c r="E54" i="1"/>
  <c r="D54" i="1"/>
  <c r="S53" i="1"/>
  <c r="R53" i="1"/>
  <c r="R51" i="1" s="1"/>
  <c r="Q53" i="1"/>
  <c r="H53" i="1"/>
  <c r="G53" i="1"/>
  <c r="F53" i="1"/>
  <c r="R52" i="1"/>
  <c r="S52" i="1" s="1"/>
  <c r="H52" i="1"/>
  <c r="G52" i="1"/>
  <c r="G51" i="1" s="1"/>
  <c r="F52" i="1"/>
  <c r="P51" i="1"/>
  <c r="P50" i="1" s="1"/>
  <c r="P21" i="1" s="1"/>
  <c r="O51" i="1"/>
  <c r="O50" i="1" s="1"/>
  <c r="N51" i="1"/>
  <c r="M51" i="1"/>
  <c r="M50" i="1" s="1"/>
  <c r="M21" i="1" s="1"/>
  <c r="L51" i="1"/>
  <c r="K51" i="1"/>
  <c r="J51" i="1"/>
  <c r="I51" i="1"/>
  <c r="I50" i="1" s="1"/>
  <c r="I21" i="1" s="1"/>
  <c r="H51" i="1"/>
  <c r="E51" i="1"/>
  <c r="E50" i="1" s="1"/>
  <c r="D51" i="1"/>
  <c r="N50" i="1"/>
  <c r="N21" i="1" s="1"/>
  <c r="L50" i="1"/>
  <c r="K50" i="1"/>
  <c r="K21" i="1" s="1"/>
  <c r="J50" i="1"/>
  <c r="J21" i="1" s="1"/>
  <c r="H48" i="1"/>
  <c r="R48" i="1" s="1"/>
  <c r="S48" i="1" s="1"/>
  <c r="G48" i="1"/>
  <c r="F48" i="1"/>
  <c r="H47" i="1"/>
  <c r="F47" i="1"/>
  <c r="Q46" i="1"/>
  <c r="H46" i="1"/>
  <c r="F46" i="1"/>
  <c r="H45" i="1"/>
  <c r="F45" i="1"/>
  <c r="H44" i="1"/>
  <c r="G44" i="1"/>
  <c r="F44" i="1"/>
  <c r="R43" i="1"/>
  <c r="S43" i="1" s="1"/>
  <c r="H43" i="1"/>
  <c r="G43" i="1"/>
  <c r="F43" i="1"/>
  <c r="Q43" i="1" s="1"/>
  <c r="H42" i="1"/>
  <c r="G42" i="1"/>
  <c r="G41" i="1" s="1"/>
  <c r="F42" i="1"/>
  <c r="P41" i="1"/>
  <c r="O41" i="1"/>
  <c r="N41" i="1"/>
  <c r="M41" i="1"/>
  <c r="L41" i="1"/>
  <c r="K41" i="1"/>
  <c r="K35" i="1" s="1"/>
  <c r="K28" i="1" s="1"/>
  <c r="J41" i="1"/>
  <c r="J35" i="1" s="1"/>
  <c r="I41" i="1"/>
  <c r="I35" i="1" s="1"/>
  <c r="E41" i="1"/>
  <c r="D41" i="1"/>
  <c r="H40" i="1"/>
  <c r="G40" i="1"/>
  <c r="F40" i="1"/>
  <c r="P39" i="1"/>
  <c r="P35" i="1" s="1"/>
  <c r="O39" i="1"/>
  <c r="O35" i="1" s="1"/>
  <c r="N39" i="1"/>
  <c r="N35" i="1" s="1"/>
  <c r="M39" i="1"/>
  <c r="M35" i="1" s="1"/>
  <c r="L39" i="1"/>
  <c r="K39" i="1"/>
  <c r="J39" i="1"/>
  <c r="I39" i="1"/>
  <c r="G39" i="1"/>
  <c r="G35" i="1" s="1"/>
  <c r="F39" i="1"/>
  <c r="E39" i="1"/>
  <c r="D39" i="1"/>
  <c r="L35" i="1"/>
  <c r="E35" i="1"/>
  <c r="D35" i="1"/>
  <c r="D28" i="1" s="1"/>
  <c r="R29" i="1"/>
  <c r="Q29" i="1"/>
  <c r="P29" i="1"/>
  <c r="O29" i="1"/>
  <c r="N29" i="1"/>
  <c r="M29" i="1"/>
  <c r="L29" i="1"/>
  <c r="L28" i="1" s="1"/>
  <c r="K29" i="1"/>
  <c r="J29" i="1"/>
  <c r="J28" i="1" s="1"/>
  <c r="I29" i="1"/>
  <c r="I28" i="1" s="1"/>
  <c r="H29" i="1"/>
  <c r="G29" i="1"/>
  <c r="F29" i="1"/>
  <c r="E29" i="1"/>
  <c r="E28" i="1" s="1"/>
  <c r="D29" i="1"/>
  <c r="G28" i="1"/>
  <c r="P26" i="1"/>
  <c r="O26" i="1"/>
  <c r="N26" i="1"/>
  <c r="M26" i="1"/>
  <c r="L26" i="1"/>
  <c r="K26" i="1"/>
  <c r="J26" i="1"/>
  <c r="I26" i="1"/>
  <c r="E26" i="1"/>
  <c r="D26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P24" i="1"/>
  <c r="O24" i="1"/>
  <c r="N24" i="1"/>
  <c r="M24" i="1"/>
  <c r="L24" i="1"/>
  <c r="K24" i="1"/>
  <c r="J24" i="1"/>
  <c r="I24" i="1"/>
  <c r="P23" i="1"/>
  <c r="O23" i="1"/>
  <c r="N23" i="1"/>
  <c r="M23" i="1"/>
  <c r="K23" i="1"/>
  <c r="J23" i="1"/>
  <c r="G23" i="1"/>
  <c r="D23" i="1"/>
  <c r="O21" i="1"/>
  <c r="K20" i="1"/>
  <c r="K19" i="1" s="1"/>
  <c r="I18" i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C18" i="1"/>
  <c r="D18" i="1" s="1"/>
  <c r="E18" i="1" s="1"/>
  <c r="F18" i="1" s="1"/>
  <c r="G18" i="1" s="1"/>
  <c r="B18" i="1"/>
  <c r="R60" i="1" l="1"/>
  <c r="S60" i="1" s="1"/>
  <c r="S61" i="1"/>
  <c r="D27" i="1"/>
  <c r="R129" i="1"/>
  <c r="S129" i="1" s="1"/>
  <c r="Q61" i="1"/>
  <c r="G70" i="1"/>
  <c r="G69" i="1" s="1"/>
  <c r="G22" i="1" s="1"/>
  <c r="R73" i="1"/>
  <c r="Q129" i="1"/>
  <c r="H60" i="1"/>
  <c r="L69" i="1"/>
  <c r="Q73" i="1"/>
  <c r="Q96" i="1"/>
  <c r="R96" i="1"/>
  <c r="S96" i="1" s="1"/>
  <c r="F54" i="1"/>
  <c r="Q55" i="1"/>
  <c r="Q68" i="1"/>
  <c r="R198" i="1"/>
  <c r="S198" i="1" s="1"/>
  <c r="H196" i="1"/>
  <c r="Q243" i="1"/>
  <c r="R82" i="1"/>
  <c r="S82" i="1" s="1"/>
  <c r="R85" i="1"/>
  <c r="S85" i="1" s="1"/>
  <c r="Q88" i="1"/>
  <c r="R89" i="1"/>
  <c r="S89" i="1" s="1"/>
  <c r="R223" i="1"/>
  <c r="Q223" i="1"/>
  <c r="R113" i="1"/>
  <c r="S113" i="1" s="1"/>
  <c r="I20" i="1"/>
  <c r="I27" i="1"/>
  <c r="R55" i="1"/>
  <c r="H54" i="1"/>
  <c r="H50" i="1" s="1"/>
  <c r="L27" i="1"/>
  <c r="N28" i="1"/>
  <c r="R88" i="1"/>
  <c r="S88" i="1" s="1"/>
  <c r="F103" i="1"/>
  <c r="Q83" i="1"/>
  <c r="R230" i="1"/>
  <c r="J20" i="1"/>
  <c r="J27" i="1"/>
  <c r="Q47" i="1"/>
  <c r="R92" i="1"/>
  <c r="S92" i="1" s="1"/>
  <c r="O28" i="1"/>
  <c r="M28" i="1"/>
  <c r="F60" i="1"/>
  <c r="G103" i="1"/>
  <c r="P28" i="1"/>
  <c r="H103" i="1"/>
  <c r="Q138" i="1"/>
  <c r="R224" i="1"/>
  <c r="Q224" i="1"/>
  <c r="K27" i="1"/>
  <c r="S51" i="1"/>
  <c r="Q97" i="1"/>
  <c r="Q135" i="1"/>
  <c r="G20" i="1"/>
  <c r="Q89" i="1"/>
  <c r="R115" i="1"/>
  <c r="S115" i="1" s="1"/>
  <c r="Q115" i="1"/>
  <c r="J22" i="1"/>
  <c r="D50" i="1"/>
  <c r="D21" i="1" s="1"/>
  <c r="R77" i="1"/>
  <c r="S77" i="1" s="1"/>
  <c r="F80" i="1"/>
  <c r="R132" i="1"/>
  <c r="R213" i="1"/>
  <c r="H204" i="1"/>
  <c r="Q213" i="1"/>
  <c r="Q79" i="1"/>
  <c r="Q78" i="1" s="1"/>
  <c r="F78" i="1"/>
  <c r="R135" i="1"/>
  <c r="R241" i="1"/>
  <c r="Q241" i="1"/>
  <c r="Q123" i="1"/>
  <c r="R138" i="1"/>
  <c r="S138" i="1" s="1"/>
  <c r="Q143" i="1"/>
  <c r="Q174" i="1"/>
  <c r="Q105" i="1"/>
  <c r="Q211" i="1"/>
  <c r="Q204" i="1" s="1"/>
  <c r="R233" i="1"/>
  <c r="R105" i="1"/>
  <c r="R123" i="1"/>
  <c r="S123" i="1" s="1"/>
  <c r="Q124" i="1"/>
  <c r="R137" i="1"/>
  <c r="S137" i="1" s="1"/>
  <c r="Q141" i="1"/>
  <c r="Q195" i="1"/>
  <c r="Q193" i="1" s="1"/>
  <c r="Q144" i="1"/>
  <c r="Q163" i="1"/>
  <c r="R169" i="1"/>
  <c r="Q169" i="1"/>
  <c r="G190" i="1"/>
  <c r="G24" i="1" s="1"/>
  <c r="Q227" i="1"/>
  <c r="R141" i="1"/>
  <c r="Q151" i="1"/>
  <c r="Q162" i="1"/>
  <c r="Q48" i="1"/>
  <c r="R90" i="1"/>
  <c r="S90" i="1" s="1"/>
  <c r="Q109" i="1"/>
  <c r="Q118" i="1"/>
  <c r="Q103" i="1" s="1"/>
  <c r="Q119" i="1"/>
  <c r="Q127" i="1"/>
  <c r="Q154" i="1"/>
  <c r="G50" i="1"/>
  <c r="R44" i="1"/>
  <c r="S44" i="1" s="1"/>
  <c r="H39" i="1"/>
  <c r="Q71" i="1"/>
  <c r="Q100" i="1"/>
  <c r="Q126" i="1"/>
  <c r="Q157" i="1"/>
  <c r="Q159" i="1"/>
  <c r="R40" i="1"/>
  <c r="Q91" i="1"/>
  <c r="Q94" i="1"/>
  <c r="R99" i="1"/>
  <c r="S99" i="1" s="1"/>
  <c r="R118" i="1"/>
  <c r="R119" i="1"/>
  <c r="S119" i="1" s="1"/>
  <c r="R150" i="1"/>
  <c r="Q150" i="1"/>
  <c r="R154" i="1"/>
  <c r="Q52" i="1"/>
  <c r="Q51" i="1" s="1"/>
  <c r="F51" i="1"/>
  <c r="Q65" i="1"/>
  <c r="F70" i="1"/>
  <c r="R71" i="1"/>
  <c r="F41" i="1"/>
  <c r="F35" i="1" s="1"/>
  <c r="F28" i="1" s="1"/>
  <c r="Q42" i="1"/>
  <c r="Q41" i="1" s="1"/>
  <c r="Q57" i="1"/>
  <c r="Q76" i="1"/>
  <c r="R106" i="1"/>
  <c r="S106" i="1" s="1"/>
  <c r="R110" i="1"/>
  <c r="S110" i="1" s="1"/>
  <c r="R260" i="1"/>
  <c r="S260" i="1" s="1"/>
  <c r="Q44" i="1"/>
  <c r="H70" i="1"/>
  <c r="M69" i="1"/>
  <c r="M22" i="1" s="1"/>
  <c r="R81" i="1"/>
  <c r="H80" i="1"/>
  <c r="R160" i="1"/>
  <c r="Q160" i="1"/>
  <c r="R225" i="1"/>
  <c r="R265" i="1"/>
  <c r="S265" i="1" s="1"/>
  <c r="Q40" i="1"/>
  <c r="Q39" i="1" s="1"/>
  <c r="Q75" i="1"/>
  <c r="Q90" i="1"/>
  <c r="Q66" i="1"/>
  <c r="Q84" i="1"/>
  <c r="R84" i="1"/>
  <c r="S84" i="1" s="1"/>
  <c r="R91" i="1"/>
  <c r="S91" i="1" s="1"/>
  <c r="R94" i="1"/>
  <c r="S94" i="1" s="1"/>
  <c r="R42" i="1"/>
  <c r="Q45" i="1"/>
  <c r="Q59" i="1"/>
  <c r="Q63" i="1"/>
  <c r="R111" i="1"/>
  <c r="S111" i="1" s="1"/>
  <c r="Q131" i="1"/>
  <c r="Q133" i="1"/>
  <c r="H41" i="1"/>
  <c r="R59" i="1"/>
  <c r="R63" i="1"/>
  <c r="S63" i="1" s="1"/>
  <c r="N69" i="1"/>
  <c r="N22" i="1" s="1"/>
  <c r="Q81" i="1"/>
  <c r="Q111" i="1"/>
  <c r="Q128" i="1"/>
  <c r="Q132" i="1"/>
  <c r="R156" i="1"/>
  <c r="S156" i="1" s="1"/>
  <c r="Q156" i="1"/>
  <c r="Q214" i="1"/>
  <c r="R215" i="1"/>
  <c r="Q215" i="1"/>
  <c r="Q230" i="1"/>
  <c r="R143" i="1"/>
  <c r="S143" i="1" s="1"/>
  <c r="Q168" i="1"/>
  <c r="R172" i="1"/>
  <c r="S172" i="1" s="1"/>
  <c r="Q173" i="1"/>
  <c r="R214" i="1"/>
  <c r="R243" i="1"/>
  <c r="Q245" i="1"/>
  <c r="R126" i="1"/>
  <c r="S126" i="1" s="1"/>
  <c r="R134" i="1"/>
  <c r="S134" i="1" s="1"/>
  <c r="Q137" i="1"/>
  <c r="R146" i="1"/>
  <c r="Q153" i="1"/>
  <c r="R219" i="1"/>
  <c r="Q225" i="1"/>
  <c r="R234" i="1"/>
  <c r="E190" i="1"/>
  <c r="E24" i="1" s="1"/>
  <c r="S193" i="1"/>
  <c r="Q226" i="1"/>
  <c r="R235" i="1"/>
  <c r="R248" i="1"/>
  <c r="Q251" i="1"/>
  <c r="Q177" i="1"/>
  <c r="R220" i="1"/>
  <c r="R226" i="1"/>
  <c r="R236" i="1"/>
  <c r="R157" i="1"/>
  <c r="S157" i="1" s="1"/>
  <c r="Q201" i="1"/>
  <c r="Q282" i="1"/>
  <c r="R164" i="1"/>
  <c r="S164" i="1" s="1"/>
  <c r="F193" i="1"/>
  <c r="F190" i="1" s="1"/>
  <c r="F204" i="1"/>
  <c r="F26" i="1" s="1"/>
  <c r="R205" i="1"/>
  <c r="R255" i="1"/>
  <c r="Q130" i="1"/>
  <c r="H193" i="1"/>
  <c r="R206" i="1"/>
  <c r="R211" i="1"/>
  <c r="S211" i="1" s="1"/>
  <c r="Q237" i="1"/>
  <c r="Q238" i="1"/>
  <c r="Q255" i="1"/>
  <c r="Q170" i="1"/>
  <c r="Q221" i="1"/>
  <c r="R238" i="1"/>
  <c r="S238" i="1" s="1"/>
  <c r="R97" i="1"/>
  <c r="S97" i="1" s="1"/>
  <c r="Q122" i="1"/>
  <c r="Q148" i="1"/>
  <c r="Q152" i="1"/>
  <c r="Q161" i="1"/>
  <c r="Q180" i="1"/>
  <c r="Q197" i="1"/>
  <c r="Q207" i="1"/>
  <c r="Q212" i="1"/>
  <c r="R221" i="1"/>
  <c r="R239" i="1"/>
  <c r="Q239" i="1"/>
  <c r="Q267" i="1"/>
  <c r="Q142" i="1"/>
  <c r="R148" i="1"/>
  <c r="Q171" i="1"/>
  <c r="F196" i="1"/>
  <c r="R197" i="1"/>
  <c r="Q198" i="1"/>
  <c r="R212" i="1"/>
  <c r="Q218" i="1"/>
  <c r="Q240" i="1"/>
  <c r="R261" i="1"/>
  <c r="R251" i="1"/>
  <c r="Q272" i="1"/>
  <c r="Q273" i="1"/>
  <c r="R282" i="1"/>
  <c r="S282" i="1" s="1"/>
  <c r="Q247" i="1"/>
  <c r="G386" i="1"/>
  <c r="R247" i="1"/>
  <c r="Q256" i="1"/>
  <c r="Q266" i="1"/>
  <c r="E343" i="1"/>
  <c r="E20" i="1" s="1"/>
  <c r="F343" i="1"/>
  <c r="R257" i="1"/>
  <c r="Q263" i="1"/>
  <c r="Q276" i="1"/>
  <c r="Q277" i="1"/>
  <c r="R267" i="1"/>
  <c r="Q339" i="1"/>
  <c r="Q340" i="1"/>
  <c r="R249" i="1"/>
  <c r="R374" i="1"/>
  <c r="S374" i="1" s="1"/>
  <c r="Q374" i="1"/>
  <c r="Q372" i="1" s="1"/>
  <c r="Q249" i="1"/>
  <c r="Q258" i="1"/>
  <c r="Q279" i="1"/>
  <c r="Q286" i="1"/>
  <c r="N342" i="1"/>
  <c r="F376" i="1"/>
  <c r="Q377" i="1"/>
  <c r="Q376" i="1" s="1"/>
  <c r="Q456" i="1"/>
  <c r="Q246" i="1"/>
  <c r="R259" i="1"/>
  <c r="Q260" i="1"/>
  <c r="Q265" i="1"/>
  <c r="Q280" i="1"/>
  <c r="Q281" i="1"/>
  <c r="Q450" i="1"/>
  <c r="G378" i="1"/>
  <c r="Q381" i="1"/>
  <c r="G371" i="1"/>
  <c r="G342" i="1" s="1"/>
  <c r="H378" i="1"/>
  <c r="R379" i="1"/>
  <c r="R378" i="1" s="1"/>
  <c r="S378" i="1" s="1"/>
  <c r="Q384" i="1"/>
  <c r="Q443" i="1"/>
  <c r="F442" i="1"/>
  <c r="R444" i="1"/>
  <c r="R382" i="1"/>
  <c r="S382" i="1" s="1"/>
  <c r="Q382" i="1"/>
  <c r="G442" i="1"/>
  <c r="G26" i="1" s="1"/>
  <c r="R446" i="1"/>
  <c r="Q446" i="1"/>
  <c r="R449" i="1"/>
  <c r="S392" i="1"/>
  <c r="R391" i="1"/>
  <c r="S391" i="1" s="1"/>
  <c r="Q357" i="1"/>
  <c r="E371" i="1"/>
  <c r="E21" i="1" s="1"/>
  <c r="F386" i="1"/>
  <c r="Q397" i="1"/>
  <c r="F537" i="1"/>
  <c r="Q538" i="1"/>
  <c r="F371" i="1"/>
  <c r="R398" i="1"/>
  <c r="S398" i="1" s="1"/>
  <c r="R430" i="1"/>
  <c r="S430" i="1" s="1"/>
  <c r="R459" i="1"/>
  <c r="Q459" i="1"/>
  <c r="G536" i="1"/>
  <c r="R395" i="1"/>
  <c r="H394" i="1"/>
  <c r="E419" i="1"/>
  <c r="F421" i="1"/>
  <c r="F420" i="1" s="1"/>
  <c r="F419" i="1" s="1"/>
  <c r="F23" i="1" s="1"/>
  <c r="Q422" i="1"/>
  <c r="Q421" i="1" s="1"/>
  <c r="Q420" i="1" s="1"/>
  <c r="Q457" i="1"/>
  <c r="R457" i="1"/>
  <c r="P342" i="1"/>
  <c r="Q368" i="1"/>
  <c r="Q390" i="1"/>
  <c r="Q405" i="1"/>
  <c r="Q468" i="1"/>
  <c r="Q401" i="1"/>
  <c r="Q412" i="1"/>
  <c r="J485" i="1"/>
  <c r="Q407" i="1"/>
  <c r="K342" i="1"/>
  <c r="R388" i="1"/>
  <c r="H387" i="1"/>
  <c r="Q388" i="1"/>
  <c r="L419" i="1"/>
  <c r="R340" i="1"/>
  <c r="S340" i="1" s="1"/>
  <c r="H355" i="1"/>
  <c r="Q362" i="1"/>
  <c r="S432" i="1"/>
  <c r="M343" i="1"/>
  <c r="M342" i="1" s="1"/>
  <c r="L343" i="1"/>
  <c r="Q361" i="1"/>
  <c r="R403" i="1"/>
  <c r="Q403" i="1"/>
  <c r="R411" i="1"/>
  <c r="R443" i="1"/>
  <c r="H442" i="1"/>
  <c r="Q444" i="1"/>
  <c r="Q512" i="1"/>
  <c r="Q366" i="1"/>
  <c r="Q465" i="1"/>
  <c r="Q561" i="1"/>
  <c r="D386" i="1"/>
  <c r="Q411" i="1"/>
  <c r="Q469" i="1"/>
  <c r="D493" i="1"/>
  <c r="D486" i="1" s="1"/>
  <c r="D485" i="1" s="1"/>
  <c r="Q505" i="1"/>
  <c r="Q559" i="1"/>
  <c r="Q379" i="1"/>
  <c r="Q378" i="1" s="1"/>
  <c r="H421" i="1"/>
  <c r="R424" i="1"/>
  <c r="H423" i="1"/>
  <c r="G438" i="1"/>
  <c r="G434" i="1" s="1"/>
  <c r="Q511" i="1"/>
  <c r="F529" i="1"/>
  <c r="F528" i="1" s="1"/>
  <c r="Q530" i="1"/>
  <c r="Q529" i="1" s="1"/>
  <c r="Q404" i="1"/>
  <c r="Q408" i="1"/>
  <c r="Q424" i="1"/>
  <c r="Q423" i="1" s="1"/>
  <c r="H438" i="1"/>
  <c r="R439" i="1"/>
  <c r="R438" i="1" s="1"/>
  <c r="R434" i="1" s="1"/>
  <c r="R451" i="1"/>
  <c r="Q460" i="1"/>
  <c r="Q461" i="1"/>
  <c r="Q515" i="1"/>
  <c r="G528" i="1"/>
  <c r="G485" i="1" s="1"/>
  <c r="F378" i="1"/>
  <c r="H391" i="1"/>
  <c r="F394" i="1"/>
  <c r="Q395" i="1"/>
  <c r="Q398" i="1"/>
  <c r="Q440" i="1"/>
  <c r="Q453" i="1"/>
  <c r="R580" i="1"/>
  <c r="S580" i="1" s="1"/>
  <c r="Q416" i="1"/>
  <c r="F423" i="1"/>
  <c r="R440" i="1"/>
  <c r="E486" i="1"/>
  <c r="E485" i="1" s="1"/>
  <c r="Q503" i="1"/>
  <c r="Q575" i="1"/>
  <c r="F355" i="1"/>
  <c r="F350" i="1" s="1"/>
  <c r="R373" i="1"/>
  <c r="H372" i="1"/>
  <c r="Q415" i="1"/>
  <c r="R452" i="1"/>
  <c r="Q501" i="1"/>
  <c r="Q417" i="1"/>
  <c r="R418" i="1"/>
  <c r="I419" i="1"/>
  <c r="I23" i="1" s="1"/>
  <c r="R574" i="1"/>
  <c r="Q356" i="1"/>
  <c r="L386" i="1"/>
  <c r="Q409" i="1"/>
  <c r="Q418" i="1"/>
  <c r="Q432" i="1"/>
  <c r="Q431" i="1" s="1"/>
  <c r="Q430" i="1" s="1"/>
  <c r="F431" i="1"/>
  <c r="F430" i="1" s="1"/>
  <c r="F438" i="1"/>
  <c r="F434" i="1" s="1"/>
  <c r="H497" i="1"/>
  <c r="Q498" i="1"/>
  <c r="Q574" i="1"/>
  <c r="R402" i="1"/>
  <c r="R409" i="1"/>
  <c r="O485" i="1"/>
  <c r="Q507" i="1"/>
  <c r="Q506" i="1" s="1"/>
  <c r="R544" i="1"/>
  <c r="Q544" i="1"/>
  <c r="Q364" i="1"/>
  <c r="R406" i="1"/>
  <c r="R448" i="1"/>
  <c r="H506" i="1"/>
  <c r="Q517" i="1"/>
  <c r="R582" i="1"/>
  <c r="S582" i="1" s="1"/>
  <c r="F506" i="1"/>
  <c r="R529" i="1"/>
  <c r="H537" i="1"/>
  <c r="Q558" i="1"/>
  <c r="Q541" i="1"/>
  <c r="R493" i="1"/>
  <c r="Q535" i="1"/>
  <c r="Q533" i="1" s="1"/>
  <c r="R537" i="1"/>
  <c r="R535" i="1"/>
  <c r="S535" i="1" s="1"/>
  <c r="S549" i="1"/>
  <c r="Q540" i="1"/>
  <c r="R551" i="1"/>
  <c r="S551" i="1" s="1"/>
  <c r="Q554" i="1"/>
  <c r="Q646" i="1"/>
  <c r="H529" i="1"/>
  <c r="Q565" i="1"/>
  <c r="F497" i="1"/>
  <c r="F493" i="1" s="1"/>
  <c r="F486" i="1" s="1"/>
  <c r="F508" i="1"/>
  <c r="Q552" i="1"/>
  <c r="Q584" i="1"/>
  <c r="F545" i="1"/>
  <c r="Q546" i="1"/>
  <c r="Q563" i="1"/>
  <c r="F569" i="1"/>
  <c r="Q570" i="1"/>
  <c r="Q547" i="1"/>
  <c r="H548" i="1"/>
  <c r="G569" i="1"/>
  <c r="Q484" i="1"/>
  <c r="Q509" i="1"/>
  <c r="Q556" i="1"/>
  <c r="R570" i="1"/>
  <c r="H569" i="1"/>
  <c r="R484" i="1"/>
  <c r="Q518" i="1"/>
  <c r="R556" i="1"/>
  <c r="S556" i="1" s="1"/>
  <c r="Q582" i="1"/>
  <c r="Q589" i="1"/>
  <c r="R583" i="1"/>
  <c r="Q645" i="1"/>
  <c r="G679" i="1"/>
  <c r="Q583" i="1"/>
  <c r="Q553" i="1"/>
  <c r="Q567" i="1"/>
  <c r="H602" i="1"/>
  <c r="Q627" i="1"/>
  <c r="J536" i="1"/>
  <c r="R553" i="1"/>
  <c r="S553" i="1" s="1"/>
  <c r="R554" i="1"/>
  <c r="S554" i="1" s="1"/>
  <c r="Q560" i="1"/>
  <c r="Q564" i="1"/>
  <c r="Q568" i="1"/>
  <c r="R584" i="1"/>
  <c r="Q592" i="1"/>
  <c r="Q608" i="1"/>
  <c r="Q619" i="1"/>
  <c r="Q630" i="1"/>
  <c r="E679" i="1"/>
  <c r="F611" i="1"/>
  <c r="R629" i="1"/>
  <c r="S629" i="1" s="1"/>
  <c r="Q692" i="1"/>
  <c r="Q691" i="1" s="1"/>
  <c r="Q688" i="1" s="1"/>
  <c r="Q680" i="1" s="1"/>
  <c r="F691" i="1"/>
  <c r="F688" i="1" s="1"/>
  <c r="F680" i="1" s="1"/>
  <c r="F679" i="1" s="1"/>
  <c r="Q726" i="1"/>
  <c r="R534" i="1"/>
  <c r="H533" i="1"/>
  <c r="F548" i="1"/>
  <c r="R568" i="1"/>
  <c r="S568" i="1" s="1"/>
  <c r="R587" i="1"/>
  <c r="S587" i="1" s="1"/>
  <c r="Q629" i="1"/>
  <c r="Q587" i="1"/>
  <c r="Q626" i="1"/>
  <c r="K679" i="1"/>
  <c r="Q579" i="1"/>
  <c r="R641" i="1"/>
  <c r="S641" i="1" s="1"/>
  <c r="Q648" i="1"/>
  <c r="Q514" i="1"/>
  <c r="R540" i="1"/>
  <c r="R579" i="1"/>
  <c r="S579" i="1" s="1"/>
  <c r="Q580" i="1"/>
  <c r="H595" i="1"/>
  <c r="P679" i="1"/>
  <c r="H691" i="1"/>
  <c r="Q709" i="1"/>
  <c r="F719" i="1"/>
  <c r="Q641" i="1"/>
  <c r="G707" i="1"/>
  <c r="M789" i="1"/>
  <c r="R618" i="1"/>
  <c r="R626" i="1"/>
  <c r="Q647" i="1"/>
  <c r="R709" i="1"/>
  <c r="H708" i="1"/>
  <c r="Q713" i="1"/>
  <c r="R608" i="1"/>
  <c r="R614" i="1"/>
  <c r="R630" i="1"/>
  <c r="S630" i="1" s="1"/>
  <c r="R633" i="1"/>
  <c r="S633" i="1" s="1"/>
  <c r="R637" i="1"/>
  <c r="H683" i="1"/>
  <c r="Q712" i="1"/>
  <c r="Q615" i="1"/>
  <c r="Q623" i="1"/>
  <c r="Q638" i="1"/>
  <c r="H699" i="1"/>
  <c r="F705" i="1"/>
  <c r="F698" i="1" s="1"/>
  <c r="Q706" i="1"/>
  <c r="Q705" i="1" s="1"/>
  <c r="R615" i="1"/>
  <c r="R623" i="1"/>
  <c r="R638" i="1"/>
  <c r="Q642" i="1"/>
  <c r="Q651" i="1"/>
  <c r="Q700" i="1"/>
  <c r="Q699" i="1" s="1"/>
  <c r="Q698" i="1" s="1"/>
  <c r="Q590" i="1"/>
  <c r="Q609" i="1"/>
  <c r="Q612" i="1"/>
  <c r="R631" i="1"/>
  <c r="S631" i="1" s="1"/>
  <c r="R642" i="1"/>
  <c r="S642" i="1" s="1"/>
  <c r="R699" i="1"/>
  <c r="S700" i="1"/>
  <c r="R609" i="1"/>
  <c r="R612" i="1"/>
  <c r="Q628" i="1"/>
  <c r="L698" i="1"/>
  <c r="S706" i="1"/>
  <c r="R705" i="1"/>
  <c r="S705" i="1" s="1"/>
  <c r="R620" i="1"/>
  <c r="R628" i="1"/>
  <c r="S628" i="1" s="1"/>
  <c r="L707" i="1"/>
  <c r="F708" i="1"/>
  <c r="F707" i="1" s="1"/>
  <c r="Q550" i="1"/>
  <c r="Q573" i="1"/>
  <c r="Q585" i="1"/>
  <c r="F606" i="1"/>
  <c r="F602" i="1" s="1"/>
  <c r="Q607" i="1"/>
  <c r="Q606" i="1" s="1"/>
  <c r="Q602" i="1" s="1"/>
  <c r="Q616" i="1"/>
  <c r="Q624" i="1"/>
  <c r="R635" i="1"/>
  <c r="R643" i="1"/>
  <c r="S643" i="1" s="1"/>
  <c r="D680" i="1"/>
  <c r="D679" i="1" s="1"/>
  <c r="Q702" i="1"/>
  <c r="H719" i="1"/>
  <c r="Q722" i="1"/>
  <c r="Q723" i="1"/>
  <c r="Q591" i="1"/>
  <c r="R607" i="1"/>
  <c r="H611" i="1"/>
  <c r="Q643" i="1"/>
  <c r="Q644" i="1"/>
  <c r="H694" i="1"/>
  <c r="Q728" i="1"/>
  <c r="Q747" i="1"/>
  <c r="Q744" i="1" s="1"/>
  <c r="Q613" i="1"/>
  <c r="Q621" i="1"/>
  <c r="R632" i="1"/>
  <c r="S632" i="1" s="1"/>
  <c r="I679" i="1"/>
  <c r="R745" i="1"/>
  <c r="H744" i="1"/>
  <c r="R753" i="1"/>
  <c r="I789" i="1"/>
  <c r="Q752" i="1"/>
  <c r="Q756" i="1"/>
  <c r="R723" i="1"/>
  <c r="S723" i="1" s="1"/>
  <c r="Q749" i="1"/>
  <c r="Q750" i="1"/>
  <c r="Q761" i="1"/>
  <c r="Q766" i="1"/>
  <c r="H731" i="1"/>
  <c r="R749" i="1"/>
  <c r="R750" i="1"/>
  <c r="Q771" i="1"/>
  <c r="R710" i="1"/>
  <c r="S710" i="1" s="1"/>
  <c r="Q755" i="1"/>
  <c r="F744" i="1"/>
  <c r="R771" i="1"/>
  <c r="H811" i="1"/>
  <c r="R760" i="1"/>
  <c r="Q765" i="1"/>
  <c r="Q776" i="1"/>
  <c r="Q639" i="1"/>
  <c r="R765" i="1"/>
  <c r="F790" i="1"/>
  <c r="F789" i="1" s="1"/>
  <c r="Q678" i="1"/>
  <c r="H702" i="1"/>
  <c r="R730" i="1"/>
  <c r="S730" i="1" s="1"/>
  <c r="R776" i="1"/>
  <c r="L789" i="1"/>
  <c r="Q757" i="1"/>
  <c r="H809" i="1"/>
  <c r="R752" i="1"/>
  <c r="R757" i="1"/>
  <c r="Q810" i="1"/>
  <c r="Q809" i="1" s="1"/>
  <c r="Q805" i="1" s="1"/>
  <c r="P790" i="1"/>
  <c r="P789" i="1" s="1"/>
  <c r="E790" i="1"/>
  <c r="R769" i="1"/>
  <c r="Q831" i="1"/>
  <c r="Q830" i="1" s="1"/>
  <c r="Q826" i="1" s="1"/>
  <c r="F830" i="1"/>
  <c r="F826" i="1" s="1"/>
  <c r="Q764" i="1"/>
  <c r="Q769" i="1"/>
  <c r="D790" i="1"/>
  <c r="D789" i="1" s="1"/>
  <c r="R761" i="1"/>
  <c r="Q788" i="1"/>
  <c r="R790" i="1"/>
  <c r="E805" i="1"/>
  <c r="R777" i="1"/>
  <c r="R788" i="1"/>
  <c r="Q816" i="1"/>
  <c r="Q772" i="1"/>
  <c r="Q777" i="1"/>
  <c r="R816" i="1"/>
  <c r="R831" i="1"/>
  <c r="H819" i="1"/>
  <c r="Q803" i="1"/>
  <c r="Q802" i="1" s="1"/>
  <c r="Q797" i="1" s="1"/>
  <c r="Q790" i="1" s="1"/>
  <c r="Q817" i="1"/>
  <c r="H802" i="1"/>
  <c r="L819" i="1"/>
  <c r="H833" i="1"/>
  <c r="Q835" i="1"/>
  <c r="Q833" i="1" s="1"/>
  <c r="R835" i="1"/>
  <c r="R833" i="1" s="1"/>
  <c r="Q727" i="1"/>
  <c r="Q719" i="1" s="1"/>
  <c r="Q778" i="1"/>
  <c r="Q70" i="1" l="1"/>
  <c r="Q69" i="1" s="1"/>
  <c r="S612" i="1"/>
  <c r="R611" i="1"/>
  <c r="S611" i="1" s="1"/>
  <c r="R719" i="1"/>
  <c r="S719" i="1" s="1"/>
  <c r="H420" i="1"/>
  <c r="S443" i="1"/>
  <c r="R442" i="1"/>
  <c r="S442" i="1" s="1"/>
  <c r="F24" i="1"/>
  <c r="H35" i="1"/>
  <c r="S40" i="1"/>
  <c r="R39" i="1"/>
  <c r="G21" i="1"/>
  <c r="P20" i="1"/>
  <c r="P19" i="1" s="1"/>
  <c r="P27" i="1"/>
  <c r="L22" i="1"/>
  <c r="L21" i="1"/>
  <c r="E27" i="1"/>
  <c r="S537" i="1"/>
  <c r="R536" i="1"/>
  <c r="S536" i="1" s="1"/>
  <c r="H190" i="1"/>
  <c r="S529" i="1"/>
  <c r="Q569" i="1"/>
  <c r="L342" i="1"/>
  <c r="F20" i="1"/>
  <c r="S55" i="1"/>
  <c r="R54" i="1"/>
  <c r="D20" i="1"/>
  <c r="H493" i="1"/>
  <c r="H371" i="1"/>
  <c r="Q419" i="1"/>
  <c r="Q23" i="1" s="1"/>
  <c r="S71" i="1"/>
  <c r="R70" i="1"/>
  <c r="I19" i="1"/>
  <c r="F69" i="1"/>
  <c r="H69" i="1"/>
  <c r="Q528" i="1"/>
  <c r="Q548" i="1"/>
  <c r="Q508" i="1"/>
  <c r="S493" i="1"/>
  <c r="R486" i="1"/>
  <c r="Q497" i="1"/>
  <c r="Q493" i="1" s="1"/>
  <c r="Q486" i="1" s="1"/>
  <c r="Q708" i="1"/>
  <c r="Q707" i="1" s="1"/>
  <c r="Q679" i="1" s="1"/>
  <c r="S373" i="1"/>
  <c r="R372" i="1"/>
  <c r="H536" i="1"/>
  <c r="Q438" i="1"/>
  <c r="Q434" i="1" s="1"/>
  <c r="Q80" i="1"/>
  <c r="R815" i="1"/>
  <c r="S816" i="1"/>
  <c r="H350" i="1"/>
  <c r="E789" i="1"/>
  <c r="Q611" i="1"/>
  <c r="L23" i="1"/>
  <c r="S831" i="1"/>
  <c r="R830" i="1"/>
  <c r="S699" i="1"/>
  <c r="R698" i="1"/>
  <c r="H681" i="1"/>
  <c r="Q54" i="1"/>
  <c r="Q60" i="1"/>
  <c r="S570" i="1"/>
  <c r="R569" i="1"/>
  <c r="S569" i="1" s="1"/>
  <c r="R744" i="1"/>
  <c r="Q190" i="1"/>
  <c r="Q24" i="1" s="1"/>
  <c r="H528" i="1"/>
  <c r="H805" i="1"/>
  <c r="R606" i="1"/>
  <c r="S607" i="1"/>
  <c r="H698" i="1"/>
  <c r="Q537" i="1"/>
  <c r="Q536" i="1" s="1"/>
  <c r="F342" i="1"/>
  <c r="Q815" i="1"/>
  <c r="Q811" i="1" s="1"/>
  <c r="Q789" i="1" s="1"/>
  <c r="F536" i="1"/>
  <c r="F485" i="1" s="1"/>
  <c r="L679" i="1"/>
  <c r="Q355" i="1"/>
  <c r="Q350" i="1" s="1"/>
  <c r="Q343" i="1" s="1"/>
  <c r="H434" i="1"/>
  <c r="E23" i="1"/>
  <c r="Q442" i="1"/>
  <c r="Q26" i="1" s="1"/>
  <c r="Q58" i="1"/>
  <c r="J19" i="1"/>
  <c r="N27" i="1"/>
  <c r="N20" i="1"/>
  <c r="N19" i="1" s="1"/>
  <c r="Q394" i="1"/>
  <c r="Q387" i="1"/>
  <c r="Q386" i="1" s="1"/>
  <c r="S197" i="1"/>
  <c r="R196" i="1"/>
  <c r="Q35" i="1"/>
  <c r="Q28" i="1" s="1"/>
  <c r="G27" i="1"/>
  <c r="M27" i="1"/>
  <c r="M20" i="1"/>
  <c r="M19" i="1" s="1"/>
  <c r="S105" i="1"/>
  <c r="R103" i="1"/>
  <c r="S103" i="1" s="1"/>
  <c r="H797" i="1"/>
  <c r="H707" i="1"/>
  <c r="S534" i="1"/>
  <c r="R533" i="1"/>
  <c r="S533" i="1" s="1"/>
  <c r="H386" i="1"/>
  <c r="Q371" i="1"/>
  <c r="R58" i="1"/>
  <c r="S58" i="1" s="1"/>
  <c r="S59" i="1"/>
  <c r="S81" i="1"/>
  <c r="R80" i="1"/>
  <c r="S80" i="1" s="1"/>
  <c r="F50" i="1"/>
  <c r="F21" i="1" s="1"/>
  <c r="G19" i="1"/>
  <c r="O20" i="1"/>
  <c r="O19" i="1" s="1"/>
  <c r="O27" i="1"/>
  <c r="R708" i="1"/>
  <c r="S709" i="1"/>
  <c r="D342" i="1"/>
  <c r="D22" i="1"/>
  <c r="S388" i="1"/>
  <c r="R387" i="1"/>
  <c r="S42" i="1"/>
  <c r="R41" i="1"/>
  <c r="S41" i="1" s="1"/>
  <c r="Q50" i="1"/>
  <c r="Q21" i="1" s="1"/>
  <c r="H26" i="1"/>
  <c r="Q545" i="1"/>
  <c r="H688" i="1"/>
  <c r="R548" i="1"/>
  <c r="S548" i="1" s="1"/>
  <c r="R423" i="1"/>
  <c r="S424" i="1"/>
  <c r="S395" i="1"/>
  <c r="R394" i="1"/>
  <c r="S394" i="1" s="1"/>
  <c r="I342" i="1"/>
  <c r="E342" i="1"/>
  <c r="Q196" i="1"/>
  <c r="R204" i="1"/>
  <c r="L20" i="1"/>
  <c r="F27" i="1" l="1"/>
  <c r="F22" i="1"/>
  <c r="S196" i="1"/>
  <c r="R190" i="1"/>
  <c r="R26" i="1"/>
  <c r="S26" i="1" s="1"/>
  <c r="S204" i="1"/>
  <c r="H680" i="1"/>
  <c r="S698" i="1"/>
  <c r="H343" i="1"/>
  <c r="S39" i="1"/>
  <c r="R35" i="1"/>
  <c r="E19" i="1"/>
  <c r="S423" i="1"/>
  <c r="R420" i="1"/>
  <c r="F19" i="1"/>
  <c r="S387" i="1"/>
  <c r="R386" i="1"/>
  <c r="S386" i="1" s="1"/>
  <c r="H28" i="1"/>
  <c r="R528" i="1"/>
  <c r="S528" i="1" s="1"/>
  <c r="Q22" i="1"/>
  <c r="D19" i="1"/>
  <c r="H486" i="1"/>
  <c r="S486" i="1"/>
  <c r="L19" i="1"/>
  <c r="H24" i="1"/>
  <c r="R602" i="1"/>
  <c r="S602" i="1" s="1"/>
  <c r="S606" i="1"/>
  <c r="H790" i="1"/>
  <c r="R826" i="1"/>
  <c r="S826" i="1" s="1"/>
  <c r="S830" i="1"/>
  <c r="S70" i="1"/>
  <c r="R69" i="1"/>
  <c r="S54" i="1"/>
  <c r="R50" i="1"/>
  <c r="H21" i="1"/>
  <c r="H22" i="1"/>
  <c r="R371" i="1"/>
  <c r="S372" i="1"/>
  <c r="H419" i="1"/>
  <c r="S708" i="1"/>
  <c r="R707" i="1"/>
  <c r="S707" i="1" s="1"/>
  <c r="Q485" i="1"/>
  <c r="Q20" i="1"/>
  <c r="Q27" i="1"/>
  <c r="Q342" i="1"/>
  <c r="S815" i="1"/>
  <c r="R811" i="1"/>
  <c r="R22" i="1" l="1"/>
  <c r="S22" i="1" s="1"/>
  <c r="S69" i="1"/>
  <c r="H679" i="1"/>
  <c r="R419" i="1"/>
  <c r="R342" i="1" s="1"/>
  <c r="S342" i="1" s="1"/>
  <c r="S420" i="1"/>
  <c r="S371" i="1"/>
  <c r="H789" i="1"/>
  <c r="S811" i="1"/>
  <c r="R789" i="1"/>
  <c r="S789" i="1" s="1"/>
  <c r="H485" i="1"/>
  <c r="H20" i="1"/>
  <c r="H27" i="1"/>
  <c r="Q19" i="1"/>
  <c r="R28" i="1"/>
  <c r="S35" i="1"/>
  <c r="S190" i="1"/>
  <c r="R24" i="1"/>
  <c r="S24" i="1" s="1"/>
  <c r="H342" i="1"/>
  <c r="R679" i="1"/>
  <c r="S679" i="1" s="1"/>
  <c r="R485" i="1"/>
  <c r="S485" i="1" s="1"/>
  <c r="R21" i="1"/>
  <c r="S21" i="1" s="1"/>
  <c r="S50" i="1"/>
  <c r="H23" i="1"/>
  <c r="S28" i="1" l="1"/>
  <c r="R20" i="1"/>
  <c r="R27" i="1"/>
  <c r="S27" i="1" s="1"/>
  <c r="H19" i="1"/>
  <c r="S419" i="1"/>
  <c r="R23" i="1"/>
  <c r="S23" i="1" s="1"/>
  <c r="R19" i="1" l="1"/>
  <c r="S19" i="1" s="1"/>
  <c r="S20" i="1"/>
</calcChain>
</file>

<file path=xl/sharedStrings.xml><?xml version="1.0" encoding="utf-8"?>
<sst xmlns="http://schemas.openxmlformats.org/spreadsheetml/2006/main" count="5293" uniqueCount="1740">
  <si>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</si>
  <si>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</si>
  <si>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</si>
  <si>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</si>
  <si>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1 полугодие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</si>
  <si>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</si>
  <si>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</si>
  <si>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2025 год</t>
  </si>
  <si>
    <t>Утвержденные плановые значения показателей приведены в соответствии с приказом Минэнерго России от 23.12.2024 № 39@</t>
  </si>
  <si>
    <t xml:space="preserve">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</si>
  <si>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</si>
  <si>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</si>
  <si>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</si>
  <si>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</si>
  <si>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01.01.2025 года, млн рублей 
(с НДС) </t>
  </si>
  <si>
    <t xml:space="preserve">Остаток финансирования капитальных вложений 
на  01.01.2025 года  в прогнозных ценах соответствующих лет,  млн рублей (с НДС) </t>
  </si>
  <si>
    <t>Финансирование капитальных вложений года 2025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</si>
  <si>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</si>
  <si>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</si>
  <si>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</si>
  <si>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</si>
  <si>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</si>
  <si>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</si>
  <si>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</si>
  <si>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</si>
  <si>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</si>
  <si>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</si>
  <si>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</si>
  <si>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</si>
  <si>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</si>
  <si>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</si>
  <si>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</si>
  <si>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</si>
  <si>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</si>
  <si>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</si>
  <si>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</si>
  <si>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</si>
  <si>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</si>
  <si>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</si>
  <si>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</si>
  <si>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</si>
  <si>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</si>
  <si>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</si>
  <si>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</si>
  <si>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</si>
  <si>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</si>
  <si>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</si>
  <si>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</si>
  <si>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</si>
  <si>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</si>
  <si>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</si>
  <si>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</si>
  <si>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</si>
  <si>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</si>
  <si>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</si>
  <si>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</si>
  <si>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</si>
  <si>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</si>
  <si>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</si>
  <si>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</si>
  <si>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</si>
  <si>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</si>
  <si>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</si>
  <si>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</si>
  <si>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</si>
  <si>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</si>
  <si>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</si>
  <si>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</si>
  <si>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</si>
  <si>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</si>
  <si>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</si>
  <si>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</si>
  <si>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</si>
  <si>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Досрочная поставка оборудования и материалов, досрочное выполнение строительно-монтажных работ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</si>
  <si>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</si>
  <si>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</si>
  <si>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</si>
  <si>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</si>
  <si>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 xml:space="preserve">Длительное проведение закупочных процедур 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</si>
  <si>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</si>
  <si>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</si>
  <si>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Изменение условий оплаты по результатам заключения договоров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</si>
  <si>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</si>
  <si>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</si>
  <si>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</si>
  <si>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</si>
  <si>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Отражен факт возврата  гарантийных удержаний в соответствии с  заключенным в 2024 году договором подряда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</si>
  <si>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</si>
  <si>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</si>
  <si>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</si>
  <si>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</si>
  <si>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</si>
  <si>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</si>
  <si>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Длительное проведение закупочных процедур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</si>
  <si>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</si>
  <si>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</si>
  <si>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</si>
  <si>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</si>
  <si>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</si>
  <si>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</si>
  <si>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</si>
  <si>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</si>
  <si>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Досрочное выполнение строительно-монтажных работ</t>
  </si>
  <si>
    <t xml:space="preserve">Реконструкция Градирня №2 СП Хабаровская ТЭЦ-1 </t>
  </si>
  <si>
    <t>N_505-ХТЭЦ-1-4</t>
  </si>
  <si>
    <t>Икслючение проекта из инвестиционной программы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</si>
  <si>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</si>
  <si>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</si>
  <si>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</si>
  <si>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</si>
  <si>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Отставание подрядчика от графика поставки материалов и выполнения строительно-монтажных работ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</si>
  <si>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</si>
  <si>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</si>
  <si>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Переходящие обязательства с прошлого года. Оплата гарантийного удержания. Фиансирование ФОТ</t>
  </si>
  <si>
    <t>Расширение автоматической котельной в п. Некрасовка с приростом мощности на 5,59 Гкал/ч</t>
  </si>
  <si>
    <t>H_505-ХТСКх-30-1</t>
  </si>
  <si>
    <t>Переходяшие обязательства с прошлого года. Оплата гарантийного удржания. Финансирование ФОТ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</si>
  <si>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</si>
  <si>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</si>
  <si>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</si>
  <si>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</si>
  <si>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Изменение условий оплаты по результатам заключения доп.соглашения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</si>
  <si>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</si>
  <si>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</si>
  <si>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</si>
  <si>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</si>
  <si>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Отставание от графика строительно-монтажных работ из-за неблагоприятных погодных условий</t>
  </si>
  <si>
    <t>Увеличение сроков выполнения работ подрядной организацией, заключение доаолнительного соглашения к договору.</t>
  </si>
  <si>
    <t>Реконструкция системы сброса сточных вод золоотвала Комсомольской ТЭЦ-2</t>
  </si>
  <si>
    <t>I_505-ХГ-90</t>
  </si>
  <si>
    <t>Перенос реализации пероекта на 2032 г.</t>
  </si>
  <si>
    <t>Реконструкция кровли Главного корпуса Хабаровской ТЭЦ-2 в осях "6-7", ряд "Б-В", отм. 23,4м</t>
  </si>
  <si>
    <t>H_505-ХТСКх-45</t>
  </si>
  <si>
    <t>Перереспределение затрат по ФОТ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</si>
  <si>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</si>
  <si>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</si>
  <si>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Длительное проведение закупочных процедур на строительно-монтажные работы, оплата гарантийного удержания</t>
  </si>
  <si>
    <t>Реконструкция бака-запаса горячей воды емк. 5000 м3,  СП Хабаровская ТЭЦ-2</t>
  </si>
  <si>
    <t>F_505-ХТСКх-8</t>
  </si>
  <si>
    <t>Перераспределение затрат по ФОТ</t>
  </si>
  <si>
    <t xml:space="preserve">Реконструкция Главного щита управления  (ГЩУ)   ХТЭЦ-2  с заменой панелей управления </t>
  </si>
  <si>
    <t>N_505-ХТЭЦ2-3</t>
  </si>
  <si>
    <t>Реконструкция нефтеловушки для обеспечения очистки сточных вод СП "Хабаровская ТЭЦ-1"</t>
  </si>
  <si>
    <t>N_505-ХТЭЦ-1-3</t>
  </si>
  <si>
    <t>Длительное проведение закупочной процедуры на строительно-монтажные работы</t>
  </si>
  <si>
    <t>Реконструкция насосного оборудования на ЦТП-6 в г. Советская Гавань, СП ТЭЦ Советская Гавань</t>
  </si>
  <si>
    <t>N_505-ХГ-209</t>
  </si>
  <si>
    <t>Перенос невостребованных материалов на проект N_505-ТЭЦСов.Гавань-8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</si>
  <si>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</si>
  <si>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</si>
  <si>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</si>
  <si>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</si>
  <si>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</si>
  <si>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</si>
  <si>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Перераспределение затрат по ФОТ. Пересчет стоимости реализации проекта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</si>
  <si>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</si>
  <si>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</si>
  <si>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Отставание подрядчика от графика проектных, строительно-монтажных работ</t>
  </si>
  <si>
    <t>Техперевооружение установки постоянного тока на Комсомольской ТЭЦ-1</t>
  </si>
  <si>
    <t>N_505-ХГ-162</t>
  </si>
  <si>
    <t>Досрочное заключние договора, выплата аванса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</si>
  <si>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</si>
  <si>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</si>
  <si>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Внеплановый проект. Включен впроект ИПР</t>
  </si>
  <si>
    <t>Установка на Амурской ТЭЦ-1 третьего трансформатора связи 110/6 кВ мощностью 63 МВА, СП Амурская ТЭЦ</t>
  </si>
  <si>
    <t>L_505-ХГ-178</t>
  </si>
  <si>
    <t>Переходящее финансирование прочих затрат службы заказчика, а также возврат гарантийного удержания</t>
  </si>
  <si>
    <t>Установка телескопических загрузчиков на комплексе вагоноопрокидывателя Комсомольской ТЭЦ-2</t>
  </si>
  <si>
    <t>N_505-ХГ-163</t>
  </si>
  <si>
    <t>Уменьшение сроков выполнения работ  подрядной организацией, выплата аванса</t>
  </si>
  <si>
    <t>Замена вентиляторов горячего дутья ВГД-10/3000, 12 шт. СП ТЭЦ  Советская Гавань</t>
  </si>
  <si>
    <t>N_505-ТЭЦСов.Гавань-2</t>
  </si>
  <si>
    <t>Увеличение сроков выполнения стороительно-монтажных работ подрядной организацией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</si>
  <si>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</si>
  <si>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</si>
  <si>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</si>
  <si>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</si>
  <si>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Досрочное выполнение строительно-монтажных работ подрядной организацией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</si>
  <si>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</si>
  <si>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</si>
  <si>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</si>
  <si>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</si>
  <si>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Оплата гарантийного удержания по переходящим обязательствам по строительно-монтажным работам, оплата банковских процентов по кредитным договорам за 6 мес. 2025 г.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</si>
  <si>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</si>
  <si>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</si>
  <si>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</si>
  <si>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</si>
  <si>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Задержка поставки давальческого материала.</t>
  </si>
  <si>
    <t>Техперевооружение теплотрассы №11 г. Комсомольск-на-Амуре.(СП КТС)</t>
  </si>
  <si>
    <t>H_505-ХТСКх-9-46</t>
  </si>
  <si>
    <t>Уменьшение сроков выполнения работ подрядной организацией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</si>
  <si>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</si>
  <si>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</si>
  <si>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</si>
  <si>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</si>
  <si>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</si>
  <si>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</si>
  <si>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</si>
  <si>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</si>
  <si>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Длительное проведение закупочных процедур по выбору поставщиков материалов и длительная процедура согласования допусков на производство работ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</si>
  <si>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</si>
  <si>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</si>
  <si>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</si>
  <si>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</si>
  <si>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</si>
  <si>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</si>
  <si>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</si>
  <si>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</si>
  <si>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</si>
  <si>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</si>
  <si>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</si>
  <si>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</si>
  <si>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</si>
  <si>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</si>
  <si>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тепломагистрали№21 г. Хабаровск. СП ХТС (II этап)</t>
  </si>
  <si>
    <t>J_505-ХТСКх-10-33</t>
  </si>
  <si>
    <t>Длительное заключение договоров поставки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</si>
  <si>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</si>
  <si>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</si>
  <si>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</si>
  <si>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</si>
  <si>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Отражен факт возврата гарантийных удержаний в соответствии с заключенным в 2024 году договором подряда и факт оплаты в соответствии с заключенными договорами поставки МТР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</si>
  <si>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</si>
  <si>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</si>
  <si>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№18 г. Хабаровск. СП ХТС (II этап)</t>
  </si>
  <si>
    <t>J_505-ХТСКх-10-31</t>
  </si>
  <si>
    <t>Внеплановый проект. Отражен факт возврата  гарантийных удержаний в соответствии с  заключенным в 2024 году договором подряда</t>
  </si>
  <si>
    <t>Техперевооружение теплотрассы №16 (II этап) г. Амурск.(СП КТС)</t>
  </si>
  <si>
    <t>J_505-ХТСКх-9-56</t>
  </si>
  <si>
    <t>Возврат неотработанного аванса Подрядчиком по Договору № 20/КТС-24 от 15.03.2024г.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</si>
  <si>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</si>
  <si>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</si>
  <si>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</si>
  <si>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</si>
  <si>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</si>
  <si>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</si>
  <si>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</si>
  <si>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</si>
  <si>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Выплата гарантийного удержания. Принятие прочих расходов. Реализация проекта приостановлена до принятия управленческого решения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</si>
  <si>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</si>
  <si>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</si>
  <si>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Досрочное выполнение поставки оборудования. Распределение финансирования ФОТ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</si>
  <si>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</si>
  <si>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</si>
  <si>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Оплата гарантийного удержания по переходящим обязательствам прошлого года. Оплата аванса по досрочно заключенному договору</t>
  </si>
  <si>
    <t>F_505-ХГ-30</t>
  </si>
  <si>
    <t>Отставание подрядчика от графика строительно-монтажных работ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</si>
  <si>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</si>
  <si>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</si>
  <si>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>Перенос даты начала закупочной процедуры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</si>
  <si>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</si>
  <si>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</si>
  <si>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</si>
  <si>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</si>
  <si>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Финансирование по переходящим обязательствам по проектным работам с прошлого года. Выполнение строительно-монтажных работ перенесено на 2030 г.</t>
  </si>
  <si>
    <t>Увеличение сроков выполнения работ подрядной организацией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</si>
  <si>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</si>
  <si>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</si>
  <si>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Финансирование по переходящим обязательствам прошлого года.  Реализация проекта приостановлена до принятия управленческого решения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</si>
  <si>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</si>
  <si>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</si>
  <si>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Досрочное выполнение проектных работ - в 4 кв. 2024г.</t>
  </si>
  <si>
    <t>Изменение условий оплаты по результатам заключения договорных отношений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</si>
  <si>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</si>
  <si>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</si>
  <si>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Исклоючение проекта из инвестиционной программы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</si>
  <si>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</si>
  <si>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</si>
  <si>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Закупочные процедуры не проводились, в связи с отсутствием проектной документации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</si>
  <si>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</si>
  <si>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</si>
  <si>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Перенос реализации проекта на 2031 год</t>
  </si>
  <si>
    <t>Модернизация системы ГГС (громкоговорщей свзи) Комсомольской ТЭЦ-3</t>
  </si>
  <si>
    <t>I_505-ХГ-110-6</t>
  </si>
  <si>
    <t>Исключение проекта из инвестиционной программы</t>
  </si>
  <si>
    <t>Замена теристорного возбуждения на энергоблоках ст. № 1, 2, 3 Хабаровской ТЭЦ-3</t>
  </si>
  <si>
    <t>H_505-ХГ-114</t>
  </si>
  <si>
    <t>Установка приборов учета сточных вод Амурской ТЭЦ (выпуск № 1, № 2), 2 шт.</t>
  </si>
  <si>
    <t>O_505-АмТЭЦ-1-18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</si>
  <si>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</si>
  <si>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</si>
  <si>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</si>
  <si>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</si>
  <si>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</si>
  <si>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</si>
  <si>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Техперевооружение золошлакопроводов.СП "Комсомольская ТЭЦ-2", 1 шт</t>
  </si>
  <si>
    <t>N_505-ХГ-200</t>
  </si>
  <si>
    <t>Длительное проведение закупочных процедур на строительно-монтажные работы. Финансирование ФОТ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</si>
  <si>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</si>
  <si>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</si>
  <si>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</si>
  <si>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</si>
  <si>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</si>
  <si>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</si>
  <si>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</si>
  <si>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</si>
  <si>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Поставка программного обеспечения ранее утвержденного срока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</si>
  <si>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</si>
  <si>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</si>
  <si>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Длительное проведение закупрчных процедур по выбору подрядных организаций</t>
  </si>
  <si>
    <t>Замена систем кондиционирования в здании Исполнительного аппарата АО "ДГК", 12 ШТ.</t>
  </si>
  <si>
    <t>J_505-ИА-7</t>
  </si>
  <si>
    <t>Увеличение сроков выполнения работ подрядной организации, в связи с устранением замечаний согласно гарантийного срока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</si>
  <si>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</si>
  <si>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</si>
  <si>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Досрочное выполнение поставки оборудования, досрочное выполнение строительно-монтажных работ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</si>
  <si>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</si>
  <si>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</si>
  <si>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</si>
  <si>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</si>
  <si>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</si>
  <si>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</si>
  <si>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Перенос оплаты строительно-монтажных работ с 2 кв.2025г. на 3 кв. 2025г., в связи с перераспределением средств заемного источника финансирования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</si>
  <si>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</si>
  <si>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</si>
  <si>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Отставание подрядчика от графика выполнения проектных работ. Перенос сроков строительно-монтажных работ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</si>
  <si>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</si>
  <si>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</si>
  <si>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Авансирование в связи с заблаговременным началом выполнения строительно-монтажных работ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</si>
  <si>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</si>
  <si>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</si>
  <si>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</si>
  <si>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</si>
  <si>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</si>
  <si>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</si>
  <si>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Переходящие обязательствао с прошлого года в связи с длительным заключнием договора</t>
  </si>
  <si>
    <t>Модернизация теплового контура главного корпуса СП Николаевская ТЭЦ</t>
  </si>
  <si>
    <t>N_505-НТЭЦ-3</t>
  </si>
  <si>
    <t>Перенос с 2025 г. на 2028 г. в связи ограниченным лимитом финнсирования и удорожанием работ по проекту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</si>
  <si>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</si>
  <si>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</si>
  <si>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Перераспределение ФОТ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</si>
  <si>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</si>
  <si>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</si>
  <si>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</si>
  <si>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</si>
  <si>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</si>
  <si>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</si>
  <si>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Приостановка закупочных процедур по выбору поставщиков оборудования и материалов из-за нехватки финансирования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</si>
  <si>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</si>
  <si>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</si>
  <si>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Отставание подрядчика от графика проектных работ. Перенос сроков строительно-монтажных работ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</si>
  <si>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</si>
  <si>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</si>
  <si>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Отставание подрядчика от графика строительно-монтажных работ в связи с изменением графика остановы станции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</si>
  <si>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</si>
  <si>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</si>
  <si>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</si>
  <si>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</si>
  <si>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</si>
  <si>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</si>
  <si>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</si>
  <si>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</si>
  <si>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</si>
  <si>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</si>
  <si>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</si>
  <si>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</si>
  <si>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>Отражена фактическая оплата за технологическое присоединение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</si>
  <si>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</si>
  <si>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</si>
  <si>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Возврат гарантийного удержания. Отражена фактическая оплата за технологическое присоединение</t>
  </si>
  <si>
    <t>Модернизация стационарных электролизных установок СЭУ-10 ст. № 1,2 Хабаровской ТЭЦ-3</t>
  </si>
  <si>
    <t>N_505-ХТЭЦ-3-19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</si>
  <si>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</si>
  <si>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</si>
  <si>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Перераспределение финансирования ФОТ</t>
  </si>
  <si>
    <t>Замена пассажирского лифта Комсомольской ТЭЦ-2</t>
  </si>
  <si>
    <t>O_505-КТЭЦ2-16</t>
  </si>
  <si>
    <t>Реконструкция панелей защит ВЛ-110 кВ СП Николаевская ТЭЦ, 2 шт.</t>
  </si>
  <si>
    <t>O_505-НТЭЦ-8</t>
  </si>
  <si>
    <t>Увеличение сроков выполнения проектных работ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</si>
  <si>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</si>
  <si>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</si>
  <si>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Возврат ошибочно оплаченной суммы, оплата по возврату обеспечительного платежа по переходящим обязательствам прошлого года. Отставание подрядчика от графика строительно-монтажных работ</t>
  </si>
  <si>
    <t>Техперевооружение механизмов тягодутья котлоагрегатов с заменой ЧРП 6 кВ. 12 шт., ТЭЦ в г. Советская Гавань</t>
  </si>
  <si>
    <t>O_505-ТЭЦСов.Гавань-16</t>
  </si>
  <si>
    <t>Техперевооружение механизмов насосных установок ЦТП№3-№8 с заменой ЧРП 0,4 кВ. 18 шт., ТЭЦ в г. Советская Гавань</t>
  </si>
  <si>
    <t>O_505-ТЭЦСов.Гавань-14</t>
  </si>
  <si>
    <t>Техперевооружение механизмов топливоподачи ТЭЦ с заменой ЧРП 0,4 кВ. 52 шт., ТЭЦ в г. Советская Гавань</t>
  </si>
  <si>
    <t>O_505-ТЭЦСов.Гавань-15</t>
  </si>
  <si>
    <t>Техперевооружение механизмов Вагоноопрокидывающего устройства и вагонотолкателя с заменой ЧРП 0,4 кВ. 7 шт., ТЭЦ в г. Советская Гавань</t>
  </si>
  <si>
    <t>O_505-ТЭЦСов.Гавань-17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</si>
  <si>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</si>
  <si>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</si>
  <si>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Увеличение сроков выполнения проектных работ подрядной организацией</t>
  </si>
  <si>
    <t>Установка системы вакуумной сухой очистки площадок обслуживания оборудования котлотурбинного цеха, ТЭЦ в г. Советская Гавань</t>
  </si>
  <si>
    <t>O_505-ТЭЦСов.Гавань-19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</si>
  <si>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</si>
  <si>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</si>
  <si>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</si>
  <si>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</si>
  <si>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Переходящие обязательства с прошлого года по проектным работам в связи с возникшмми дополнительными объемами</t>
  </si>
  <si>
    <t>Установка блочной электролизной установки Хабаровской ТЭЦ-1 производительностью 0,5/4 Нкуб/ч (1 шт.)</t>
  </si>
  <si>
    <t>O_505-ХТЭЦ-1-7</t>
  </si>
  <si>
    <t>Длительное проведение закупочной поцедуры по разработке ПИР. Договор на ПИР заключен, выполнение запланировано на 3-4 кв.2025г.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</si>
  <si>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</si>
  <si>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</si>
  <si>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Исключение проекта из инвестиционной программы. Перенос мероприятия на ремонтную деятельность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</si>
  <si>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</si>
  <si>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</si>
  <si>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</si>
  <si>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</si>
  <si>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</si>
  <si>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</si>
  <si>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Переходяшие обязательства с прошлого года по поставке обордования.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</si>
  <si>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</si>
  <si>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</si>
  <si>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основного и вспомогательного оборудования энергоблока ст.№2 Хабаровской ТЭЦ-3</t>
  </si>
  <si>
    <t>O_505-ХТЭЦ-3-52</t>
  </si>
  <si>
    <t>Увеличение стоимости проека, в связи с переносом мероприятия с капитализируемых ремонтов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</si>
  <si>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</si>
  <si>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</si>
  <si>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Переходящие обязательствао с прошлого года. Оплата гарантийного удержания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</si>
  <si>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</si>
  <si>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</si>
  <si>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Переходящие обящательства с прошлого года. Оплата гарантийного удержания</t>
  </si>
  <si>
    <t>Техническое перевооружение насосного оборудования СП "Хабаровская ТЭЦ-3"</t>
  </si>
  <si>
    <t>N_505-ХТЭЦ-3-27</t>
  </si>
  <si>
    <t>Переходящие обязательства по поставке оборудования с прошлого года. Длительное проведение закупочных процедур на шеф-монтаж оборудования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</si>
  <si>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</si>
  <si>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</si>
  <si>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</si>
  <si>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</si>
  <si>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Перенос материалов для реализации проекта, невостребованных по другому инвестиционному проекту</t>
  </si>
  <si>
    <t>Замена подогревателя высокого давления ПВ-180-180-33-1 ст. № ПВД-8 ТГ-3 СП "Николаевской ТЭЦ"</t>
  </si>
  <si>
    <t>N_505-ХГ-174</t>
  </si>
  <si>
    <t>Внеплановый проект, выплата аванса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</si>
  <si>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</si>
  <si>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</si>
  <si>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Переходящие обящательства с прошлого года в связи с увелчением сроков выполнения работ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</si>
  <si>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</si>
  <si>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</si>
  <si>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Оплата фактической поставки оборудования и материалов с целью реализации инвестиционного проекта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</si>
  <si>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</si>
  <si>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</si>
  <si>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Внеплановый проект. Оплата за фактическое выполнение работ</t>
  </si>
  <si>
    <t>Реконструкция золоотвала №2 (2 пусковой комплекс) Хабаровской ТЭЦ-3 (ёмкость - 2250 тыс. м3)</t>
  </si>
  <si>
    <t>F_505-ХГ-41</t>
  </si>
  <si>
    <t>Длительная доработка проектной докумнтации. Перенос сроков строительно-монтажных работ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</si>
  <si>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</si>
  <si>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</si>
  <si>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</si>
  <si>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</si>
  <si>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</si>
  <si>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</si>
  <si>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</si>
  <si>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</si>
  <si>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</si>
  <si>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</si>
  <si>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</si>
  <si>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</si>
  <si>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</si>
  <si>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</si>
  <si>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</si>
  <si>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</si>
  <si>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</si>
  <si>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</si>
  <si>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</si>
  <si>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</si>
  <si>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</si>
  <si>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</si>
  <si>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</si>
  <si>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</si>
  <si>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</si>
  <si>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</si>
  <si>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</si>
  <si>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</si>
  <si>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Оплата за выполненные работы и возрат гарантийного удержания по переходящим обязательствам по строительно-монтажным работам. Подрядчик объявлен банкротом, дебеторская задолжность подлежит корректировке в 3 квартале 2025г.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</si>
  <si>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</si>
  <si>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</si>
  <si>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Заключено доп.соглашение об изменении условий финансирования аренды земли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</si>
  <si>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</si>
  <si>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</si>
  <si>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</si>
  <si>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</si>
  <si>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</si>
  <si>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</si>
  <si>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Оплата по аренде земли в рамках реализуемого проекта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</si>
  <si>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</si>
  <si>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</si>
  <si>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</si>
  <si>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</si>
  <si>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</si>
  <si>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</si>
  <si>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установки  баков-аккумуляторов 2 шт. для подпитки теплосети на ЦТП-6, ТЭЦ в г. Советская Гавань</t>
  </si>
  <si>
    <t>O_505-ТЭЦСов.Гавань-22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</si>
  <si>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</si>
  <si>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</si>
  <si>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</si>
  <si>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</si>
  <si>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</si>
  <si>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</si>
  <si>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Досрочное выполнение проектных работ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</si>
  <si>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</si>
  <si>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</si>
  <si>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</si>
  <si>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</si>
  <si>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</si>
  <si>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N_505-ХТЭЦ-3-51</t>
  </si>
  <si>
    <t>Проект исключн из инвестиционной программы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</si>
  <si>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</si>
  <si>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</si>
  <si>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</si>
  <si>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</si>
  <si>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</si>
  <si>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</si>
  <si>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</si>
  <si>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</si>
  <si>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</si>
  <si>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</si>
  <si>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</si>
  <si>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</si>
  <si>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Досрочное выполнение поставки оборудования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</si>
  <si>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</si>
  <si>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</si>
  <si>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</si>
  <si>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</si>
  <si>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</si>
  <si>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</si>
  <si>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стола островного, СП Комсомольская ТЭЦ-2, 3 шт.</t>
  </si>
  <si>
    <t>N_505-КТЭЦ2-45-17</t>
  </si>
  <si>
    <t>Покупка Калориметр сгорания бомбовый АБК-1В, 1 шт. СП Амурская ТЭЦ-1</t>
  </si>
  <si>
    <t>N_505-ХГ-45-352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</si>
  <si>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</si>
  <si>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</si>
  <si>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</si>
  <si>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</si>
  <si>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</si>
  <si>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</si>
  <si>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Аппарат высокого давления ПОСЕЙДОН, для СП "Комсомольская ТЭЦ-2", 1 шт</t>
  </si>
  <si>
    <t>N_505-ХГ-45-403</t>
  </si>
  <si>
    <t>Покупка Аппарата для определения температуры вспышки в закрытом тигле, для СП "Комсомольская ТЭЦ-2", 1 шт</t>
  </si>
  <si>
    <t>N_505-ХГ-45-404</t>
  </si>
  <si>
    <t>Покупка насоса ГрТ1250, для СП "Комсомольская ТЭЦ-2", 1 шт</t>
  </si>
  <si>
    <t>N_505-ХГ-45-405</t>
  </si>
  <si>
    <t>Покупка Термостата для определения кинематической вязкости нефтепродуктов - 1 шт., для СП "Комсомольская ТЭЦ-2"</t>
  </si>
  <si>
    <t>N_505-ХГ-45-406</t>
  </si>
  <si>
    <t>Покупка Факел-012-01 - 3шт, для "Комсомольская ТЭЦ-1"</t>
  </si>
  <si>
    <t>N_505-ХГ-45-407</t>
  </si>
  <si>
    <t>Покупка спектрофотометра UNICO , для Комсомольской ТЭЦ-1, 1 шт</t>
  </si>
  <si>
    <t>N_505-ХГ-45-408</t>
  </si>
  <si>
    <t>Покупка высокопроизводительный технологический компьютер 19" для СП Комсомольская ТЭЦ-3 АО "ДГК", кол-во 2 шт.</t>
  </si>
  <si>
    <t>N_505-ХГ-45-422</t>
  </si>
  <si>
    <t>Покупка серверного оборудования СП ХТЭЦ-2 кол-во 2 шт</t>
  </si>
  <si>
    <t>N_505-ХТЭЦ2-34-1</t>
  </si>
  <si>
    <t>Покупка сервера СП Хабаровская ТЭЦ-3, кол-во 2 шт.</t>
  </si>
  <si>
    <t>N_505-ХГ-45-311</t>
  </si>
  <si>
    <t>Покупка сервера СП Комсомольская ТЭЦ-2, кол-во 2 шт.</t>
  </si>
  <si>
    <t>N_505-ХГ-45-313</t>
  </si>
  <si>
    <t>Покупка сервера СП Комсомольская ТЭЦ-3, кол-во 2 шт.</t>
  </si>
  <si>
    <t>N_505-ХГ-45-315</t>
  </si>
  <si>
    <t>Покупка сервера СП Амурская ТЭЦ, кол-во 2 шт.</t>
  </si>
  <si>
    <t>N_505-ХГ-45-321</t>
  </si>
  <si>
    <t>Покупка сервера СП Николаевская ТЭЦ, кол-во 2 шт.</t>
  </si>
  <si>
    <t>N_505-ХГ-45-317</t>
  </si>
  <si>
    <t>Реализация проекта перенесена на 2026 год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</si>
  <si>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</si>
  <si>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</si>
  <si>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</si>
  <si>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</si>
  <si>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</si>
  <si>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</si>
  <si>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комплекта видеостены,СП ХТС, кол-во 1 шт.</t>
  </si>
  <si>
    <t>N_505-ХТС-34-21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</si>
  <si>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</si>
  <si>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</si>
  <si>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</si>
  <si>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</si>
  <si>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</si>
  <si>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</si>
  <si>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</si>
  <si>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</si>
  <si>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спектрофотометра ПЭ 5300 ВИ - 4шт. для СП Комсомольская ТЭЦ-3 </t>
  </si>
  <si>
    <t>N_505-КТЭЦ3-45-7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</si>
  <si>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</si>
  <si>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</si>
  <si>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мини погрузчика для Комосмольской ТЭЦ-2, 1шт</t>
  </si>
  <si>
    <t>O_505-КТЭЦ2-45-30</t>
  </si>
  <si>
    <t>Покупка пылесоса для сбора взрывоопасной пыли для Комсомольской ТЭЦ-2, 1 шт</t>
  </si>
  <si>
    <t>O_505-КТЭЦ2-45-71</t>
  </si>
  <si>
    <t>Покупка установки Ретом-61 для Комсомольской ТЭЦ-1, 1 шт</t>
  </si>
  <si>
    <t>O_505-КТЭЦ2-45-74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</si>
  <si>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</si>
  <si>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</si>
  <si>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</si>
  <si>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</si>
  <si>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</si>
  <si>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</si>
  <si>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</si>
  <si>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</si>
  <si>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</si>
  <si>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</si>
  <si>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</si>
  <si>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</si>
  <si>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</si>
  <si>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</si>
  <si>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</si>
  <si>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</si>
  <si>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автокрана г/п 25 тонн (1 шт.), СП Хабаровская ТЭЦ-1</t>
  </si>
  <si>
    <t>O_505-ХТЭЦ-1-45-19</t>
  </si>
  <si>
    <t>Досрочное приобретение оборудование. Поставка осущесвлена в  4 кв. 2024 г.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</si>
  <si>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</si>
  <si>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</si>
  <si>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Покупка бульдозера тяговый класс 25 (1 шт.), СП Хабаровская ТЭЦ-1</t>
  </si>
  <si>
    <t>O_505-ХТЭЦ-1-45-21</t>
  </si>
  <si>
    <t>Досрочное приобретение оборудования</t>
  </si>
  <si>
    <t>Покупка вилочного погрузчика (1 шт.), СП Хабаровская ТЭЦ-1</t>
  </si>
  <si>
    <t>O_505-ХТЭЦ-1-45-22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</si>
  <si>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</si>
  <si>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</si>
  <si>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</si>
  <si>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</si>
  <si>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Длительное проведение закупочной процедуры</t>
  </si>
  <si>
    <t>Покупка комплектов тепловизоров с 2-мя объективами (2 шт.), СП Хабаровская ТЭЦ-1</t>
  </si>
  <si>
    <t>O_505-ХТЭЦ-1-45-31</t>
  </si>
  <si>
    <t>Приобретение Кран манипулятор 8 т, 1 шт. СП Амурская ТЭЦ-1</t>
  </si>
  <si>
    <t>O_505-АмТЭЦ-1-45-7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</si>
  <si>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</si>
  <si>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</si>
  <si>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Переходящие обязательства с прошлого года в связи с длительным заключением договора</t>
  </si>
  <si>
    <t>Покупка грузового бортового автомобиля с КМУ (1шт), СП "Хабаровской ТЭЦ-3"</t>
  </si>
  <si>
    <t>O_505-ХТЭЦ-3-45-34</t>
  </si>
  <si>
    <t>Внеплановый проект в связи с износом оборудования. Поставка выполена</t>
  </si>
  <si>
    <t>Покупка экскаватора 1 шт для Хабаровский ТЭЦ-3</t>
  </si>
  <si>
    <t>P_505-ХТЭЦ-3-45-41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</si>
  <si>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</si>
  <si>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</si>
  <si>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</si>
  <si>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</si>
  <si>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 xml:space="preserve">Проект 2024 года, профинансирован в 2024 году, освоение в 2025 г. 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</si>
  <si>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</si>
  <si>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</si>
  <si>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Переходящие обязательства по поставке оборудования с прошлого года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</si>
  <si>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</si>
  <si>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</si>
  <si>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</si>
  <si>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</si>
  <si>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</si>
  <si>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</si>
  <si>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</si>
  <si>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</si>
  <si>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Покупка топливозаправщик, 1 шт., ТЭЦ в г. Советская Гавань</t>
  </si>
  <si>
    <t>O_505-ТЭЦСов.Гавань-45-27</t>
  </si>
  <si>
    <t>Переходящие обязательства с прошлого года. Увеличение срока поставки оборудования</t>
  </si>
  <si>
    <t>Покупка вакуумного автомобиля 1 шт, СП ХТС</t>
  </si>
  <si>
    <t>K_505-ХТС-34-8</t>
  </si>
  <si>
    <t>Внеплановый проект, поздняя поставка оборудования с 2024г.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</si>
  <si>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</si>
  <si>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</si>
  <si>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манометра грузопоршневого, 1 шт., СП КТС</t>
  </si>
  <si>
    <t>O_505-КТС-34-42</t>
  </si>
  <si>
    <t>Внеплановый проект, переходящий с 2024 года. Ввиду позднего закключения договора, поставка оборудования смещена на 2 кв. 2025 года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</si>
  <si>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</si>
  <si>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</si>
  <si>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Досрочное выполнение работ. Проект выполнен в 2024 г.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</si>
  <si>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</si>
  <si>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</si>
  <si>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Экономия по результатам закупочной процедуры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</si>
  <si>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</si>
  <si>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</si>
  <si>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Досрочное выполнение работ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</si>
  <si>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</si>
  <si>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</si>
  <si>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</si>
  <si>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</si>
  <si>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Переходящие обязательства с прошлого года</t>
  </si>
  <si>
    <t>Модернизация системы виртуализации для ХТЭЦ-1</t>
  </si>
  <si>
    <t>P_505-ХТЭЦ-1-1нма</t>
  </si>
  <si>
    <t>В связи с изменением ФСБУ НМА относятся к инвест. Деятельности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</si>
  <si>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</si>
  <si>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</si>
  <si>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</si>
  <si>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</si>
  <si>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</si>
  <si>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</si>
  <si>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Покупка системы электронного документооборота для ХТЭЦ-1 в количестве 1 комплекта</t>
  </si>
  <si>
    <t>O_505-ХТЭЦ-1-22нма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</si>
  <si>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</si>
  <si>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</si>
  <si>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виртуализации для ХТЭЦ-3</t>
  </si>
  <si>
    <t>P_505-ХТЭЦ-3-1нма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</si>
  <si>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</si>
  <si>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</si>
  <si>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</si>
  <si>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</si>
  <si>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</si>
  <si>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</si>
  <si>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</si>
  <si>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</si>
  <si>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</si>
  <si>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</si>
  <si>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</si>
  <si>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</si>
  <si>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</si>
  <si>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</si>
  <si>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электронного документооборота для КТЭЦ-2 в количестве 1 комплекта</t>
  </si>
  <si>
    <t>O_505-КТЭЦ-2-23нма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</si>
  <si>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</si>
  <si>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</si>
  <si>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</si>
  <si>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</si>
  <si>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</si>
  <si>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</si>
  <si>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</si>
  <si>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</si>
  <si>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</si>
  <si>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</si>
  <si>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</si>
  <si>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</si>
  <si>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</si>
  <si>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</si>
  <si>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</si>
  <si>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</si>
  <si>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</si>
  <si>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</si>
  <si>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</si>
  <si>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</si>
  <si>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</si>
  <si>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</si>
  <si>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</si>
  <si>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</si>
  <si>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</si>
  <si>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</si>
  <si>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</si>
  <si>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</si>
  <si>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</si>
  <si>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</si>
  <si>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</si>
  <si>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</si>
  <si>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</si>
  <si>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</si>
  <si>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колличестве 1 комлекта</t>
  </si>
  <si>
    <t>O_505-ХТС-10нма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</si>
  <si>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</si>
  <si>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</si>
  <si>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</si>
  <si>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</si>
  <si>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</si>
  <si>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</si>
  <si>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</si>
  <si>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</si>
  <si>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</si>
  <si>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</si>
  <si>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</si>
  <si>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</si>
  <si>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</si>
  <si>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</si>
  <si>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электронного документооборота для НТЭЦ в количестве 1 комплекта</t>
  </si>
  <si>
    <t>O_505-НТЭЦ-17нма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</si>
  <si>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</si>
  <si>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</si>
  <si>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</si>
  <si>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</si>
  <si>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</si>
  <si>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</si>
  <si>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</si>
  <si>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</si>
  <si>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</si>
  <si>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</si>
  <si>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</si>
  <si>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</si>
  <si>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</si>
  <si>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</si>
  <si>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компьютерного тренажера-симулятора для КТС в количестве 1 комплекта</t>
  </si>
  <si>
    <t>Q_505-КТС-7нма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</si>
  <si>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</si>
  <si>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</si>
  <si>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</si>
  <si>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</si>
  <si>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Разработка программы для ЭВМ "Document Workfiow System (DWS)", Исполнительный аппарат, 1 шт. </t>
  </si>
  <si>
    <t>Q_505-ИА-2-2ип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</si>
  <si>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</si>
  <si>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</si>
  <si>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</si>
  <si>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</si>
  <si>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тепловых сетей в  п. Чегдомын,СП Хабаровская ТЭЦ-2</t>
  </si>
  <si>
    <t>P_505-ХТЭЦ2-9в</t>
  </si>
  <si>
    <t>Внеплановый проект. Оплата услуг ЕЭТП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</si>
  <si>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</si>
  <si>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</si>
  <si>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</si>
  <si>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</si>
  <si>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</si>
  <si>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</si>
  <si>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</si>
  <si>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</si>
  <si>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</si>
  <si>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</si>
  <si>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</si>
  <si>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</si>
  <si>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</si>
  <si>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</si>
  <si>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</si>
  <si>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</si>
  <si>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</si>
  <si>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</t>
  </si>
  <si>
    <t>Строительство сети для технологического присоединения к системе теплоснабжения объекта: «Многоквартирный жилой дом в с. Чигири, Благовещенского района Амурской области, СП АТС</t>
  </si>
  <si>
    <t>N_505-АТС-34тп</t>
  </si>
  <si>
    <t>Новый проект включен в ИПР для выполнения  договора на технологическое присоединение.</t>
  </si>
  <si>
    <t>Cтроительство тепловой сети для технологического присоединения к системе теплоснабжения объекта: "Многоквартирный жилой дом Литер 4 в с. Чигири Благовещенского района"  и "Многоквартирный жилой дом Литер 5 в с. Чигири Благовещенского района", СП АТС</t>
  </si>
  <si>
    <t>O_505-АТС-60тп</t>
  </si>
  <si>
    <t>Реализация внепланового проекта. Предъявлены к оплате работы выполненные в 2024 году</t>
  </si>
  <si>
    <t>Строительство тепловой сети для технологического присоединения к системе теплоснабжения объекта: "Многоквартирный жилой дом Литер 12 в с. Чигири Благовещенского района" и "Многоквартирный жилой дом Литер 13 в с. Чигири Благовещенского района, СП АТС</t>
  </si>
  <si>
    <t>O_505-АТС-61тп</t>
  </si>
  <si>
    <t>Строительство тепловой сети для технологического присоединения к системе теплоснабжения объекта: "Отапливаемый объект котельной инв. №717, расположенный по ул. Ленина, 221 г. Благовещенска, СП АТС</t>
  </si>
  <si>
    <t>O_505-АТС-64тп</t>
  </si>
  <si>
    <t>Возврат ГУ по договору выполненному в 2024 году</t>
  </si>
  <si>
    <t>Строительство сети для технологического присоединения к системе теплоснабжения объекта "Многоквартирный жилой дом в квартале 115 г. Благовещенска, СП АТС</t>
  </si>
  <si>
    <t>N_505-АТС-35тп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</si>
  <si>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</si>
  <si>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</si>
  <si>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</si>
  <si>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</si>
  <si>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</si>
  <si>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</si>
  <si>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</si>
  <si>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</si>
  <si>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</si>
  <si>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</si>
  <si>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</si>
  <si>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</si>
  <si>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Строительство сети для технологического присоединения к системе теплоснабжения объекта: «Многоквартирный жилой дом в квартале 121 г. Благовещенска, СП АТС</t>
  </si>
  <si>
    <t>N_505-АТС-33тп</t>
  </si>
  <si>
    <t>Строительство сети для технологического присоединения к системе теплоснабжения объекта  "Многоквартирный жилой дом литер 3 в квартале 190 г. Благовещенска, СП АТС</t>
  </si>
  <si>
    <t>N_505-АТС-40тп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</si>
  <si>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</si>
  <si>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</si>
  <si>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</si>
  <si>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</si>
  <si>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</si>
  <si>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Проект фактически освоен и введен в декабре 2024 года. В результате проведения закупочных процедур образовалась экономия.</t>
  </si>
  <si>
    <t>Реконструкция дифференциальной защиты системы шин ОРУ-110кВ, СП Благовещенская ТЭЦ (2-оч.)</t>
  </si>
  <si>
    <t>N_505-БлТЭЦ2-5</t>
  </si>
  <si>
    <t>При корректировки ИП 2025-2031 гг было принято решение о приостановке реализации данного проекта.</t>
  </si>
  <si>
    <t>2.2.2</t>
  </si>
  <si>
    <t>2.2.3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</si>
  <si>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</si>
  <si>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</si>
  <si>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Финансирование начисленных по проекту процентов за пользование кредитом.</t>
  </si>
  <si>
    <t>2.2.4</t>
  </si>
  <si>
    <t>Реконструкция РУСН 6 кВ, замена сухих трансформаторов СП БТЭЦ</t>
  </si>
  <si>
    <t>H_505-АГ-36</t>
  </si>
  <si>
    <t>Реконструкция циркуляционной системы водоснабжения СП РГРЭС</t>
  </si>
  <si>
    <t>H_505-АГ-39</t>
  </si>
  <si>
    <t xml:space="preserve">Фактически оплачен аванс - 2889829,92 руб. Контрагент нарушил(затянул) сроки разработки рабочей документации. В адрес констрагента 10.06.2025 за исх. № 20/445 было направлено письмо о нарушении срока выполнения первого этапа работ, направлено  претензионное письмо о выплате неустойки. </t>
  </si>
  <si>
    <t>Реконструкция оборудования ОРУ-110 кВ с заменой МВ на элегазовые СП БТЭЦ</t>
  </si>
  <si>
    <t>I_505-АГ-53</t>
  </si>
  <si>
    <t>Смещение сроков реализации инвестиционного проекта</t>
  </si>
  <si>
    <t>Реконструкция электродвигателей 6 кВ   собственных нужд станции  СП БТЭЦ</t>
  </si>
  <si>
    <t>I_505-АГ-57</t>
  </si>
  <si>
    <t>Осуществлена оплата за оборудование по договору с Энергофронт ООО  № 1342/81-24 от 06.12.2024 ранее запланированного срока.</t>
  </si>
  <si>
    <t>Реконструкция  электролизной установки, СП БТЭЦ</t>
  </si>
  <si>
    <t>N_505-АГ-92</t>
  </si>
  <si>
    <t>Оплата ФОТ заказчика-застройщика по проекту.</t>
  </si>
  <si>
    <t>Реконструкция приемно-сливного устройства ММХ СП РГРЭС</t>
  </si>
  <si>
    <t>J_505-АГ-80</t>
  </si>
  <si>
    <t>Возврат ГУ согласно договора №50/3РГ-24 от 04.06.2024</t>
  </si>
  <si>
    <t>Реконструкция системы громко-говорящей связи, СП Благовещенская ТЭЦ</t>
  </si>
  <si>
    <t>O_505-БлТЭЦ1-24</t>
  </si>
  <si>
    <t>Осуществлена оплата аванса по договору разработки ПИР №61/1-БТЭЦ-25 от 28.03.2025 с ООО "МСК ГРУПП"</t>
  </si>
  <si>
    <t>2.3</t>
  </si>
  <si>
    <t>2.3.1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</si>
  <si>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</si>
  <si>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</si>
  <si>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При корректировки ИП 2025-2031 гг было принято решение о приостановке реализации данного проекта. В связи с чем, оплата ФОТ заказчика-застройщика по проекту была перенесена на другой инвестиционный проект.</t>
  </si>
  <si>
    <t>Гашение фактически сложившейся КЗ в 2024г по заработной плате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</si>
  <si>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</si>
  <si>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</si>
  <si>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Финансирование фактически сложившейся Кр. Задолженности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</si>
  <si>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</si>
  <si>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</si>
  <si>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Возврат ГУ по договору №193/1 БТЭЦ-24 от 15.11.2024  с ЭмерСофт Солюшн ООО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</si>
  <si>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</si>
  <si>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</si>
  <si>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</si>
  <si>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В связи с поздним заключением договора выполнение работ было перенесено на май 2025 г. Предъявлены к оплате выполненные работы.</t>
  </si>
  <si>
    <t>2.3.3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</si>
  <si>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</si>
  <si>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</si>
  <si>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</si>
  <si>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 xml:space="preserve">Длительное согласование подписания договора с контрагентом.  Договор №23/3РГ-2 был заключен 30.04.2025 года, в связи с чем выполнение и финансирование за первый этап работ, согласно графика к договору подряда, август 2025 года. Фактически оплачен аванс в размере 10% стоимости корректировки ПИР. </t>
  </si>
  <si>
    <t>Установка обдувочных апаратов на котлоагрегаты ст №1- 3, СП БТЭЦ</t>
  </si>
  <si>
    <t>K_505-АГ-87</t>
  </si>
  <si>
    <t xml:space="preserve">Техническое перевооружение железнодорожных путей, СП БТЭЦ </t>
  </si>
  <si>
    <t>K_505-АГ-93</t>
  </si>
  <si>
    <t>Заключен договор на разработку ПИР №92/1БТЭЦ-25 от 30.05.2025 с ООО "МС ПРОЕКТ ГРУПП", завершение работ по которому предусмотрено в 4 квартале 2025 года.</t>
  </si>
  <si>
    <t>Наращивание дамбы золоотвала № 2 СП РГРЭС</t>
  </si>
  <si>
    <t>H_505-АГ-41</t>
  </si>
  <si>
    <t>Фактически произведена оплата по АОВР за демонтаж золопроводов, отсыпку тела дамбы и подводящей дороги, а также за поставку материалов по ТОРГ-12  по договору 67/3РГ-24 от 21.08.2024 г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</si>
  <si>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</si>
  <si>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</si>
  <si>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Смещение сроков выполнения работ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</si>
  <si>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</si>
  <si>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</si>
  <si>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</si>
  <si>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</si>
  <si>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</si>
  <si>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</si>
  <si>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Техническое перевооружение компрессорной станции, СП БТЭЦ</t>
  </si>
  <si>
    <t>N_505-АГ-84</t>
  </si>
  <si>
    <t>Техническое перевооружение ЩКА генераторов ст № 1-3, СП БТЭЦ</t>
  </si>
  <si>
    <t>N_505-АГ-89</t>
  </si>
  <si>
    <t>Техническое перевооружение парка приборов электроизмерительной лаборатории в составе РЕТ-ВАХ-2000, Ретом-71, Ретометр-М3, Рет-ПТ, Рет-МИКРО, универсальная приборная стойка СПУ, СП Благовещенская ТЭЦ-6шт.</t>
  </si>
  <si>
    <t>O_505-БлТЭЦ1-40</t>
  </si>
  <si>
    <t>Техническое перевооружение крана ДЭК-251 путем модернизация прибора безопасности ОГМ240-30, СП Благовещенская ТЭЦ</t>
  </si>
  <si>
    <t>O_505-БлТЭЦ1-37</t>
  </si>
  <si>
    <t>Техническое перевооружение   МК№1 г/п 50/10 т с заменой комплектного электропривода, СП Благовещенская ТЭЦ</t>
  </si>
  <si>
    <t>O_505-БлТЭЦ1-32</t>
  </si>
  <si>
    <t>Техническое перевооружение подвесных магнитных сепараторов ПМС Ленточного конвейера -2А,Б, СП "Благовещенская ТЭЦ"</t>
  </si>
  <si>
    <t>O_505-БлТЭЦ1-41</t>
  </si>
  <si>
    <t>Модернизация локальной системы оповещения гидротехнических сооружений 2 класса, СП Благовещенская ТЭЦ</t>
  </si>
  <si>
    <t>O_505-БлТЭЦ1-28</t>
  </si>
  <si>
    <t>Замена аккумуляторной батареи СК-20-1 с устройством подзарядки и стабилизации напряжения постоянного тока, СП  РГРЭС</t>
  </si>
  <si>
    <t>N_505-АГ-95</t>
  </si>
  <si>
    <t>Работы ведуттся с опережением графика. Фактически произведена оплата за ПИР и СМР по АОВР, монтаж батареи</t>
  </si>
  <si>
    <t>Замена масляного выключателя ШОВ-220 типа У-220 на элегазовый с комплектом РЗА, СП РГРЭС</t>
  </si>
  <si>
    <t>N_505-РГРЭС-6</t>
  </si>
  <si>
    <t>Оплата за фактическое выполнерие работ</t>
  </si>
  <si>
    <t>Модернизация структурированной кабельной системы СП АТC, 1 шт.</t>
  </si>
  <si>
    <t>O_505-АТС-56</t>
  </si>
  <si>
    <t>Выполнение работ с опережением графика</t>
  </si>
  <si>
    <t>Замена автомобильных весов с внедрением системы автоматизации, СП РГРЭС</t>
  </si>
  <si>
    <t>N_505-РГРЭС-5</t>
  </si>
  <si>
    <t xml:space="preserve">Оплата фактически выполненных работ  по замене автомоб. весов по договору 19/3РГ-24 от 07.03.2024 г.  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</si>
  <si>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</si>
  <si>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</si>
  <si>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</si>
  <si>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</si>
  <si>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</si>
  <si>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</si>
  <si>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Возврат ГУ по договору №166/1БТЭЦ-24 от 08.12.2023 с ООО "СТЭЛС"</t>
  </si>
  <si>
    <t>Модернизация АСУТП КАВД, с заменой КИПиА КА№9 СП РГРЭС</t>
  </si>
  <si>
    <t>N_505-РГРЭС-4</t>
  </si>
  <si>
    <t xml:space="preserve">Возврат ГУ согласно договора №36/3РГ-24 от 09.04.2024 </t>
  </si>
  <si>
    <t>Техническое перевооружение компрессорной станции для производства азота, СП Благовещенская ТЭЦ</t>
  </si>
  <si>
    <t>O_505-БлТЭЦ1-29</t>
  </si>
  <si>
    <t>2.4</t>
  </si>
  <si>
    <t>2.4.1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</si>
  <si>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</si>
  <si>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</si>
  <si>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</si>
  <si>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</si>
  <si>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</si>
  <si>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</si>
  <si>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</si>
  <si>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Предъявлены к оплате поставленные давальческие материалы.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</si>
  <si>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</si>
  <si>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N_505-АГ-107ис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</si>
  <si>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</si>
  <si>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</si>
  <si>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</si>
  <si>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</si>
  <si>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</si>
  <si>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</si>
  <si>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</si>
  <si>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</si>
  <si>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</si>
  <si>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</si>
  <si>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</si>
  <si>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В связи с длительной процедурой получения ТУ на присоединение к сетям газо-электро-водоснабжения, а так же многочисленные замечания к разработанным альбомам проекта выполнение работ переносится на 3 кв.По факту выплата аванса по 4 этапу договора на проектирование и перераспределение прочих затрат.</t>
  </si>
  <si>
    <t>2.4.3.2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</si>
  <si>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</si>
  <si>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</si>
  <si>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</si>
  <si>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</si>
  <si>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</si>
  <si>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</si>
  <si>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</si>
  <si>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Изменение кадастровой стоимости земельного участка в сторону уменьшения. Оплата скорректирована поквартально.</t>
  </si>
  <si>
    <t>Строительство служебно-бытового здания района тепловых сетей, СП АТС</t>
  </si>
  <si>
    <t>O_505-АТС-58</t>
  </si>
  <si>
    <t>Предъявлены к оплате выполненные проектные работы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</si>
  <si>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</si>
  <si>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</si>
  <si>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</si>
  <si>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</si>
  <si>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Заключено ДС на перенос работ на 2025г. В связи с изменением порядка выполнения работ без увеличения стоимости. По факту 1 полугодия 2025г работы от подрядчика не приняты.</t>
  </si>
  <si>
    <t>Покупка аспиратора ПУ-2Э исп. 1 СП БТЭЦ  (1 щт)</t>
  </si>
  <si>
    <t>O_505-БлТЭЦ1-27-37</t>
  </si>
  <si>
    <t>Покупка Серверного оборудования 2 шт, СП БТЭЦ</t>
  </si>
  <si>
    <t>N_505-АГ-27-212</t>
  </si>
  <si>
    <t>Покупка машины пневматической "МАНГУСТ-2МТ" (или аналог), 1 комп., СП Благовещенская ТЭЦ</t>
  </si>
  <si>
    <t>N_505-БлТЭЦ-1-27-13</t>
  </si>
  <si>
    <t>Приобретение переносного газоанализатора дымовых газов (1шт) Райчихинская ГРЭС</t>
  </si>
  <si>
    <t>O_505-РГРЭС-27-14</t>
  </si>
  <si>
    <t>Приобретение экскаватора (1 шт.), Райчихинская ГРЭС</t>
  </si>
  <si>
    <t>O_505-РГРЭС-27-12</t>
  </si>
  <si>
    <t>Приобретение трактора колесного (1 шт.), Райчихинская ГРЭС</t>
  </si>
  <si>
    <t>O_505-РГРЭС-27-13</t>
  </si>
  <si>
    <t>Покупка кабельного принтера Max Letatwin LM 550apc, СП Благовещенская ТЭЦ-1шт.</t>
  </si>
  <si>
    <t>O_505-БлТЭЦ1-27-20</t>
  </si>
  <si>
    <t>Покупка вибростенд взрывозащищенный ТИК-ВВ (TIK-VV), СП "Благовещенская ТЭЦ"-(1шт.)</t>
  </si>
  <si>
    <t>O_505-БлТЭЦ1-27-39</t>
  </si>
  <si>
    <t>Покупка высоковольтного силиконового кабеля СК-70 (30 метров) с  усиленной тележкой серии Титан ТТ-01ВТ и прибора высоковольтных испытаний АИД-70Ц цифрового для испытаний диэлектриков, СП Благовещенская ТЭЦ-3шт.</t>
  </si>
  <si>
    <t>O_505-БлТЭЦ1-27-40</t>
  </si>
  <si>
    <t>Покупка силового трансформатора для испытания генераторов на нагрев стали ТСД-1000-6,30,22-У3, DYн-11 (ПУ РПН с АРН SHM-K), СП Благовещенская ТЭЦ-1шт.</t>
  </si>
  <si>
    <t>O_505-БлТЭЦ1-27-48</t>
  </si>
  <si>
    <t>Покупка диспетчерских пультов ГК ГЩУ, СП Благовещенская ТЭЦ-1шт.</t>
  </si>
  <si>
    <t>O_505-БлТЭЦ1-27-41</t>
  </si>
  <si>
    <t>Покупка переносного регистратора аварийных событий ТрансАура, СП Благовещенская ТЭЦ-1шт.</t>
  </si>
  <si>
    <t>O_505-БлТЭЦ1-27-43</t>
  </si>
  <si>
    <t>Покупка оборудования видеоконференцсвязи, СП Благовещенской ТЭЦ-1шт.</t>
  </si>
  <si>
    <t>O_505-БлТЭЦ1-27-21</t>
  </si>
  <si>
    <t>Покупка установки измерения диэлектрических потерь жидких диэлектриков (с поверкой) Тангенс 3м-3-Молния, СП Благовещенская ТЭЦ-1шт.</t>
  </si>
  <si>
    <t>O_505-БлТЭЦ1-27-56</t>
  </si>
  <si>
    <t>Заключен централизованный договор №90/81-25 от 17.01.2025 с ООО "АТ-707", поставка оборудования осуществлена ранее запланированного срока сумме меньше плановой в виду экономии по результатам закупочных процедур.</t>
  </si>
  <si>
    <t>Покупка ультразвуковой дефектоскоп А1211 mini (Преобразователь S5096 5.0A72D6CS (d32), преобразователь S5096 5.0A72D6CS (d38), преобразователь S5096 5.0A72D6CS (d42), преобразователь S5096 0A72D6CS (d60), преобразователь S5096 5.0А72D6CS, преобразователь S5280 1.8А40D18CS), СП Благовещенская ТЭЦ-7шт.</t>
  </si>
  <si>
    <t>O_505-БлТЭЦ1-27-54</t>
  </si>
  <si>
    <t>Покупка рельсосверлильного оборудования монтеров пути, СП Благовещенская ТЭЦ-1шт.</t>
  </si>
  <si>
    <t>O_505-БлТЭЦ1-27-46</t>
  </si>
  <si>
    <t>Покупка аппарата полуавтоматического для определения температуры вспышки в закрытом тигле ПЭ-ТВЗ  (или аналог), СП Благовещенская ТЭЦ-1 шт.</t>
  </si>
  <si>
    <t>O_505-БлТЭЦ1-27-38</t>
  </si>
  <si>
    <t>Покупка сварочного выпрямителя ВДУ-506(3х380В), СП Благовещенская ТЭЦ-1шт.</t>
  </si>
  <si>
    <t>O_505-БлТЭЦ1-27-47</t>
  </si>
  <si>
    <t>Покупка шлифовальной машины для шлифовки седел арматуры высокого давления К-8085/1М Ду 200-300 мм, СП Благовещенская ТЭЦ-1шт.</t>
  </si>
  <si>
    <t>O_505-БлТЭЦ1-27-58</t>
  </si>
  <si>
    <t>Покупка Каландр гладильный (каток гладильный), СП Благовещенская ТЭЦ-1шт.</t>
  </si>
  <si>
    <t>O_505-БлТЭЦ1-27-42</t>
  </si>
  <si>
    <t>Покупка стенда входного контроля подшипников, СП Благовещенская ТЭЦ-1шт.</t>
  </si>
  <si>
    <t>O_505-БлТЭЦ1-27-50</t>
  </si>
  <si>
    <t>Покупка прибора акустико-эмиссионной дефектоскопии 
опорно-стержневых изоляторов разъединителей, СП Благовещенская ТЭЦ-1 шт.</t>
  </si>
  <si>
    <t>O_505-БлТЭЦ1-27-44</t>
  </si>
  <si>
    <t>Покупка УВД  "ПРЕУС" с функцией водопескоструя для очистки отложений с поверхностей оборудования, СП Благовещенская ТЭЦ-1шт.</t>
  </si>
  <si>
    <t>O_505-БлТЭЦ1-27-51</t>
  </si>
  <si>
    <t>Покупка расходомера ультразвукового (с толщиномером) Акрон-1 - 1 шт СП АТС</t>
  </si>
  <si>
    <t>N_505-АТС-27-5</t>
  </si>
  <si>
    <t>Сдвиг сроков поставки оборудования на 2025 в связи споздни заключением договора</t>
  </si>
  <si>
    <t>Покупка газоанализотора двухкомпонентного TESTO-340 - 1 шт, СП АТС</t>
  </si>
  <si>
    <t>O_505-АТС-27-17</t>
  </si>
  <si>
    <t>Покупка  автопогрузчика GEKA D20, СП Благовещенская ТЭЦ-1шт.</t>
  </si>
  <si>
    <t>O_505-БлТЭЦ1-27-25</t>
  </si>
  <si>
    <t xml:space="preserve"> Внеплановый проект, включен с целью замены транспортного средства, выработавшего свой моторесурс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</si>
  <si>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</si>
  <si>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</si>
  <si>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оптимизации режимов для БлТЭЦ в количестве 1 комплекта</t>
  </si>
  <si>
    <t>P_505-БлТЭЦ-6нма</t>
  </si>
  <si>
    <t>Модернизация системы виртуализации для БлТЭЦ</t>
  </si>
  <si>
    <t>P_505-БлТЭЦ-1нма</t>
  </si>
  <si>
    <t>Покупка системы расчетов технико-экономических показателей для БлТЭЦ в количестве 1 комплекта</t>
  </si>
  <si>
    <t>P_505-БлТЭЦ-7нма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</si>
  <si>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</si>
  <si>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</si>
  <si>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</si>
  <si>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</si>
  <si>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</si>
  <si>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</si>
  <si>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Покупка системы  электронного документооборота для АТС в колличестве 1 комплекта</t>
  </si>
  <si>
    <t>O_505-АТС-9нма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</si>
  <si>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</si>
  <si>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</si>
  <si>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электронного документооборота для БлТЭЦ в количестве 1 комплекта</t>
  </si>
  <si>
    <t>O_505-БлТЭЦ-25нма</t>
  </si>
  <si>
    <t>Покупка системы автоматизированного ведения, хранения и анализа оперативной документации дежурной смены РГРЭС в колличестве 1 комплекта</t>
  </si>
  <si>
    <t>O_505-РГРЭС-20нма</t>
  </si>
  <si>
    <t>Покупка системы электронного документооборота для РГРЭС в количестве 1 комплекта</t>
  </si>
  <si>
    <t>O_505-РГРЭС-24нма</t>
  </si>
  <si>
    <t>Покупка комплекса участника рынка электроэнергии и мощности для БлТЭЦ в количестве 1 комплекта</t>
  </si>
  <si>
    <t>P_505-БлТЭЦ-4нма</t>
  </si>
  <si>
    <t>Покупка комплекса участника рынка электроэнергии и мощности для РГРЭС в количестве 1 комплекта</t>
  </si>
  <si>
    <t>P_505-РГРЭС-6нма</t>
  </si>
  <si>
    <t>Покупка широкоформатного сканера формата А0 для СП Благовещенская ТЭЦ-1 шт.</t>
  </si>
  <si>
    <t>O_505-БлТЭЦ1-27-22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</si>
  <si>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</si>
  <si>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</si>
  <si>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</si>
  <si>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</si>
  <si>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</si>
  <si>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</si>
  <si>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</si>
  <si>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</si>
  <si>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</si>
  <si>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</si>
  <si>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</si>
  <si>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</si>
  <si>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</si>
  <si>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</si>
  <si>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Оплата за фактически выпосненые работы по договору 128/ПТС-24 от 13.08.2024, проект включен на основании СЗ № Вн-260/62 от 10.02.2025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</si>
  <si>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</si>
  <si>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</si>
  <si>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</si>
  <si>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 xml:space="preserve">Сдвиг графика реализации проекта, заполанированнаого на 2024 год, в связи с долгим получением у администрации города разрешения на снос зеленых насаждений. 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</si>
  <si>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</si>
  <si>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</si>
  <si>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</si>
  <si>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</si>
  <si>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Выплата ГУ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</si>
  <si>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</si>
  <si>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</si>
  <si>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Техперевооружение теплотрассы УТ2611-УТ 2608 по ул. Борисенко.48  до точки подключения</t>
  </si>
  <si>
    <t>N_505-ПТС-4тп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</si>
  <si>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</si>
  <si>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</si>
  <si>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</si>
  <si>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</si>
  <si>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</si>
  <si>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</si>
  <si>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Отклонение в связи с выплатой Гарантийного обязательства и оплата по по решению суда № А51-13789-2024 от 29.05.2025 за выполненые работы в 2024 году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</si>
  <si>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</si>
  <si>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</si>
  <si>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</si>
  <si>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</si>
  <si>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Строительство тепловых сетей от УТ-4212 до объектов по ул. Борисенко, 100 К (ООО "СЗ "Соболь" I этап. объект "Жилой комплекс со встроенными нежилыми помещениями, подземным паркингом в стилобатной части и отдельностоящим паркингом, расположенный по адресу: г. Владивосток, ул. Борисенко, 100К") СП Приморские тепловые сети</t>
  </si>
  <si>
    <t>O_505-ПТС-32тп</t>
  </si>
  <si>
    <t>Отклонение от плана в связи с долгим заключением договора на строительно-монтажные работы</t>
  </si>
  <si>
    <t>Прокладка тепловых сетей  от УТ 4212  до объекта "Многофункциональный жилой комплекс, расположенный по адресу г. Владивосток, ул. Басаргина, д. 2, корпус 3"</t>
  </si>
  <si>
    <t>O_505-ПТС-23тп</t>
  </si>
  <si>
    <t xml:space="preserve">Отклонение от плана в связи с отсутствием  строительной площадки от застройщики в 2024. </t>
  </si>
  <si>
    <t>Техперевооружение магистральной тепловой сети от УТ 0133А - до УТ 0139Б, ул. Енисейская, г.Владивосток</t>
  </si>
  <si>
    <t>O_505-ПТС-26тп</t>
  </si>
  <si>
    <t>Оплата за фактическое выполнение  работ</t>
  </si>
  <si>
    <t>Подключение к тепловым сетям объекта капитального строительства "Жилой комплекс на земельном участке по адресу:г. Владивосток в районе пр.100-лет Влад-ку д.103</t>
  </si>
  <si>
    <t>O_505-ПТС-27тп</t>
  </si>
  <si>
    <t>Прокладка тепловой сети для подключения многоквартирного жилого дома по ул. Тимирязева, 2» в г. Артеме, 2Ду70 мм, L=168 м  СП Приморские тепловые сети</t>
  </si>
  <si>
    <t>P_505-ПТС-43тп</t>
  </si>
  <si>
    <t xml:space="preserve">Отклонение в связи с оплатой внеплановых затрат  по топографической съёмки
</t>
  </si>
  <si>
    <t xml:space="preserve">Прокладка тепловой сети для подключения группы жилых домов в районе ул. Русская, 57 в г. Владивостоке </t>
  </si>
  <si>
    <t>N_505-ПТС-15тп</t>
  </si>
  <si>
    <t>Прокладка тепловой сети до границ земельного участка "Здание автомойки по ул. Пушкина,4 в г. Артеме</t>
  </si>
  <si>
    <t>O_505-ПТС-28тп</t>
  </si>
  <si>
    <t>Прокладка внутриплощадочных тепловых сетей для подключения объекта: «Жилой комплекс в районе ул. Катерной в г. Владивостоке»</t>
  </si>
  <si>
    <t>O_505-ПТС-199тп</t>
  </si>
  <si>
    <t>Прокладка тепловой сети от УТ 4212 до границ земельного участка, ул. Катерная, д. 29, д. 31</t>
  </si>
  <si>
    <t>O_505-ПТС-24тп</t>
  </si>
  <si>
    <t>Отклонение от плана в связи с оплатой за фактически выполненые внеплановые строительно-монтажные работы по договору 125/ПТС-24 от 12.08.2024 проект включен на основании договора технического присоединения с заявителем после оплаты и утверждением проекта в администрации города Владивостока</t>
  </si>
  <si>
    <t xml:space="preserve">Техперевооружение теплотрассы УТ01098 до Т.Б  ул. Кирова, г. Артем ЖК "Солнечный" </t>
  </si>
  <si>
    <t>O_505-ПТС-30тп</t>
  </si>
  <si>
    <t>Отклонение от плана в связи с поставкой материалов ранее запланированного срока</t>
  </si>
  <si>
    <t>Реконструкция магистральной тепловой сети №17 участок от Т.В (УТ1722) до УТ1723 ул. К. Жигура для подключения объекта капитального строительства "Жилой комплекс в районе ул. Достоевского в г. Владивосток" Дн 2хФ820х9 L=33,7п.м.,  СП Приморские тепловые сети</t>
  </si>
  <si>
    <t>O_505-ПТС-33тп</t>
  </si>
  <si>
    <t>Отклонение от плана в связи оплатой за фактически выполненные строительно-монтажные работы, проект включен на основании договора технического присоединения с заявителем после оплаты и утверждением проекта в администрации города Владивостока</t>
  </si>
  <si>
    <t>Техперевооружение тепловой сети УТ-01097 в сторону УТ-01101 с 2Ду500 на 2Ду700 в районе ул.Кооперативная 4, г.Артем L=92п.м., СП Приморские тепловые сети</t>
  </si>
  <si>
    <t>P_505-ПТС-34тп</t>
  </si>
  <si>
    <t>Техперевооружение от УТ-1216 до УТ-1219 и строительство тепловых сетей до точки подключения объекта: "Многоэтажная жилая застройка  в районе ул. Кизлярская, дом 3 , дом 18,  дом 20  в г. Владивосток"</t>
  </si>
  <si>
    <t>P_505-ПТС-25тп</t>
  </si>
  <si>
    <t>Техперевооружение магистральной тепловой сети №17 участок от УТ1714 в сторону УТ1715(тА) по ул.Стрелочная для подключения объекта капитального строительства "Многоквартирный жилой комплекс по адресу г.Владивосток ул.Крылова 10 Дн 1020 L=2х91,1м.п., СП Приморские тепловые сети</t>
  </si>
  <si>
    <t>P_505-ПТС-38тп</t>
  </si>
  <si>
    <t>Техперевооружение магистральной тепловой сети №17  УТ1715 т.А. до УТ1716 т.Б. по ул Жигура для подключения объекта капитального строительства "«Гостиница 5*» расположенного по адресу: Приморский край, г. Владивосток, ул. Державина, 17 " Дн 1020 L=2х106,7м.п., СП Приморские тепловые сети</t>
  </si>
  <si>
    <t>P_505-ПТС-39тп</t>
  </si>
  <si>
    <t xml:space="preserve">Прокладка тепловой сети для подключения объекта капитального строительства "Нежилое помещение кафе-закусочная",расположенного по адресу: г.Владивосток,ул.Фадеева,47К,СП Приморские тепловые сети
</t>
  </si>
  <si>
    <t>O_505-ПТС-37тп</t>
  </si>
  <si>
    <t>Техперевооружение тепловой сети № 30 для подключения объекта: "Обустройство военного городка № 31 в г. Владивосток протяженностью 851,7 м."</t>
  </si>
  <si>
    <t>Q_505-ПТС-46тп</t>
  </si>
  <si>
    <t>Прокладка тепловой сети для подключения складских помещений по л. Снеговая, 34а в г. Владивостоке, 2Ду100 мм, L=166 м.
 СП Приморские тепловые сети</t>
  </si>
  <si>
    <t>P_505-ПТС-44тп</t>
  </si>
  <si>
    <t xml:space="preserve">Отклонение в связи с оплатой внеплановых затрат  по топографической съёмки, проект включен на основании договора технического присоединения с заявителем после оплаты и утверждением проекта в администрации города Владивостока
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</si>
  <si>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</si>
  <si>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</si>
  <si>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</si>
  <si>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</si>
  <si>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</si>
  <si>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 xml:space="preserve">В связи с уменьшением лимитов финансирования в 2025г., реализация проекта перенесена с 2024-2026 с 2026-2028 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</si>
  <si>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</si>
  <si>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</si>
  <si>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</si>
  <si>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</si>
  <si>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</si>
  <si>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 xml:space="preserve">Переходящий проект. Отражены  факт погашения кредиторской задолженности по ЗП 2024 г.  и корректировка оплат за поставленные ранее материалы в соответствии со СЗ № 563 от17.02.2025. </t>
  </si>
  <si>
    <t>Реконструкция градирни №3 СП Артёмовская ТЭЦ</t>
  </si>
  <si>
    <t>N_505АрТЭЦ-1</t>
  </si>
  <si>
    <t>3.3</t>
  </si>
  <si>
    <t>3.3.1</t>
  </si>
  <si>
    <t>Модернизация АСУ и ТП турбинного и котельного оборудования Артемовской ТЭЦ</t>
  </si>
  <si>
    <t>I_505-ПГг-80</t>
  </si>
  <si>
    <t>Фактическая оплата за поставку оборудования произведена в декабре 2024 года. Обязательства по поставке выполнены.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</si>
  <si>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</si>
  <si>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</si>
  <si>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В связи с длительным согласованием  протоколом разногласия с АО ХРМК происходит смещениявыполнения работ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</si>
  <si>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</si>
  <si>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</si>
  <si>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</si>
  <si>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</si>
  <si>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Проект был исключен и ИПР 2025-2030, но на основании письма №ДГК/477 от 12.02.25 "О замене выключателя 110кВт на ПГРЭС" принято решение о его реализации</t>
  </si>
  <si>
    <t>Модернизация АСУ и ТП турбинного и котельного оборудования Партизанской ГРЭС</t>
  </si>
  <si>
    <t>I_505-ПГг-78</t>
  </si>
  <si>
    <t>Смещение выполнения  работ связано с тем, что их необходимо выполнять на остановленном оборудовании, только в неотопительный сезон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</si>
  <si>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</si>
  <si>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</si>
  <si>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Перенос материалов  в связи с вводом проекта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</si>
  <si>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</si>
  <si>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</si>
  <si>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Отражен факт авансирования по договору подряда.</t>
  </si>
  <si>
    <t>3.3.2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</si>
  <si>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</si>
  <si>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</si>
  <si>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Замена насосов рециркуляции сетевой воды пиковой водогрейной котельной Восточная ТЭЦ, 9 шт</t>
  </si>
  <si>
    <t>N_505-ПГг-161</t>
  </si>
  <si>
    <t>Срыв договорных обязательств подрядчика</t>
  </si>
  <si>
    <t>3.3.3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</si>
  <si>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</si>
  <si>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</si>
  <si>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</si>
  <si>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</si>
  <si>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1108/02 - УТ 0405 ул.Фонтанная Дн 325 L=580п.м Приморские тепловые сети</t>
  </si>
  <si>
    <t>N_505-ПГт-5-100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</si>
  <si>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</si>
  <si>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</si>
  <si>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1131 - УТ 1134 ул.Бестужева Дн 530 L=330п.м Приморские тепловые сети</t>
  </si>
  <si>
    <t>N_505-ПГт-5-114</t>
  </si>
  <si>
    <t>Оплата поступившего материала ранее запланированного мрока</t>
  </si>
  <si>
    <t>Техперевооружение теплотрассы УТ1424 т.А - УТ1426  ул.Ильичева Дн 720 L=2х107м.пПриморские тепловые сети</t>
  </si>
  <si>
    <t>N_505-ПГт-5-135</t>
  </si>
  <si>
    <t>Техперевооружение теплотрассы УТ 0110 - УТ 0112 т.А ул. Русская, Дн 820 L=30п.м. Приморские тепловые сети</t>
  </si>
  <si>
    <t>N_505-ПГт-5-136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</si>
  <si>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</si>
  <si>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</si>
  <si>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Оплата  была произведена в 2024г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</si>
  <si>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</si>
  <si>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</si>
  <si>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 1306 -УТ 1307, ул. Вязовая, L=260 п.м., Дн 530/630, СП Приморские тепловые сети</t>
  </si>
  <si>
    <t>O_505-ПТС-5-17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</si>
  <si>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</si>
  <si>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</si>
  <si>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Отклонение в связи с финансированием материалов пришедшем в большем объёме.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</si>
  <si>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</si>
  <si>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</si>
  <si>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</si>
  <si>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</si>
  <si>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</si>
  <si>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</si>
  <si>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Оплата за фактическое выполнение работ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</si>
  <si>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</si>
  <si>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</si>
  <si>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</si>
  <si>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</si>
  <si>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</si>
  <si>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</si>
  <si>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</si>
  <si>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</si>
  <si>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</si>
  <si>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</si>
  <si>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</si>
  <si>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</si>
  <si>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Отклонение в связи с финансированием фактически выполненых работ</t>
  </si>
  <si>
    <t>3.3.4</t>
  </si>
  <si>
    <t>Модернизация схемы ТПУ-2н с установкой сетевого насоса № 4 СП Партизанской ГРЭС</t>
  </si>
  <si>
    <t>I_505-ПГг-82</t>
  </si>
  <si>
    <t xml:space="preserve">Работы были завершены в 2024г, 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</si>
  <si>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</si>
  <si>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</si>
  <si>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В ссвязи с отсутствием участников закупочных процедур, смещение сроков заключения договора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</si>
  <si>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</si>
  <si>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</si>
  <si>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</si>
  <si>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</si>
  <si>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Отклонение связано с отсутствием согласонного технорабочего проекта на модернизацию СОТИАССО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</si>
  <si>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</si>
  <si>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</si>
  <si>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</si>
  <si>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</si>
  <si>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</si>
  <si>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</si>
  <si>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Выполнение работ с опережение графика 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</si>
  <si>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</si>
  <si>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</si>
  <si>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Установка локальной системы оповещения на гидротехнических сооружениях, СП Партизанская ГРЭС</t>
  </si>
  <si>
    <t>K_505-ПГг-122</t>
  </si>
  <si>
    <t>Техперевооружение 1 и 2 секции брызгального бассейна, СП Партизанская ГРЭС</t>
  </si>
  <si>
    <t>K_505-ПГг-124</t>
  </si>
  <si>
    <t>В связи с поздним предоставлением проектной документации со стороны  АО ВНИИ им П.Е. Веденеева, договор на СМР находится в стадии согласования</t>
  </si>
  <si>
    <t>Установка системы пожаротушения трансформаторов ст. № Т-1, Т-2, АТ-1,2 СП Партизанская ГРЭС</t>
  </si>
  <si>
    <t>K_505-ПГг-128</t>
  </si>
  <si>
    <t>В связи со смещением  графика выполнения работ,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</si>
  <si>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</si>
  <si>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</si>
  <si>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</si>
  <si>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</si>
  <si>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Смещение сроков выполнения работ на 2031г</t>
  </si>
  <si>
    <t>Модернизация СОТИАССО для Восточной ТЭЦ</t>
  </si>
  <si>
    <t>N_505-ПГг-146</t>
  </si>
  <si>
    <t>Установка навеса для площадки складирования черного и цветного металлолома, СП Артемовская ТЭЦ</t>
  </si>
  <si>
    <t>N_505-ПГг-153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</si>
  <si>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</si>
  <si>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</si>
  <si>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Оплата сложившейся КЗ по оплате труда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</si>
  <si>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</si>
  <si>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</si>
  <si>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Отклонение от плана в связи с финансированием фактически оборудования ранее заявленного срока</t>
  </si>
  <si>
    <t>Техперевооружение мазутохозяйства ТЦ Северная с заменой баков №1,2,3 емк. 5 000 м3  СП Приморские тепловые сети</t>
  </si>
  <si>
    <t>O_505-ПТС-22</t>
  </si>
  <si>
    <t>Отклонение от плана в связи с финансированием фактически принятыми работами по договору ПИР</t>
  </si>
  <si>
    <t>Техническое перевооружение котлоагрегатов Артёмовской ТЭЦ замена ВПК на ВПКО(2024-9,13; 2025-6,7,8,10,11,12)</t>
  </si>
  <si>
    <t>O_505-АрТЭЦ-5</t>
  </si>
  <si>
    <t>В связи с отсутствиеем участников закупочных процедур, смщение сроков заключения договора</t>
  </si>
  <si>
    <t>Техперевооружение громкоговорящей связи Восточной ТЭЦ</t>
  </si>
  <si>
    <t>N_505-ПГг-160</t>
  </si>
  <si>
    <t>Оплата фактически сложившейся КЗ</t>
  </si>
  <si>
    <t>Техперевооружение узла учета тепловой эергии КЦ №2-2 СП Приморские тепловые сети</t>
  </si>
  <si>
    <t>N_505-ПТС-19</t>
  </si>
  <si>
    <t>Отклонение от плана в связи с перераспределением затрат на содержание ОКС</t>
  </si>
  <si>
    <t>Замена грузопассажирского лифта в главном корпусе, г/п 1тн СП Партизанская ГРЭС</t>
  </si>
  <si>
    <t>K_505-ПГг-123</t>
  </si>
  <si>
    <t>Проект реализован в 2024г</t>
  </si>
  <si>
    <t>Модернизация подогревателя высокого давления ПВ 250-180-01 ПВД-8 ТА-2, ПВД-8 ТА-1, СП Партизанская ГРЭС</t>
  </si>
  <si>
    <t>O_505-ПГРЭС-156</t>
  </si>
  <si>
    <t>В связи с выходом из срока эксплуатации оборудования произведена его замена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</si>
  <si>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</si>
  <si>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</si>
  <si>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системы управления информационной безопасности, СП ТЭЦ Восточная</t>
  </si>
  <si>
    <t>N_505-ТЭЦВост-2</t>
  </si>
  <si>
    <t>Оплата поставленного оборудования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</si>
  <si>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</si>
  <si>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</si>
  <si>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</si>
  <si>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</si>
  <si>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</si>
  <si>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</si>
  <si>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</si>
  <si>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</si>
  <si>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</si>
  <si>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</si>
  <si>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</si>
  <si>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</si>
  <si>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</si>
  <si>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</si>
  <si>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</si>
  <si>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Перенос закупочных процедур, в связи с  корректировкой и согласованием сметной документации</t>
  </si>
  <si>
    <t>Строительство площадок накопления отходов 6шт СП Приморские тепловые сети</t>
  </si>
  <si>
    <t>O_505-ПТС-31</t>
  </si>
  <si>
    <t>Строительство рыбопропускного сооружения на плотине р. Артемовка, СП Артемовская ТЭЦ</t>
  </si>
  <si>
    <t>N_505-ПГг-159</t>
  </si>
  <si>
    <t>3.6</t>
  </si>
  <si>
    <t>3.7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</si>
  <si>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</si>
  <si>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</si>
  <si>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Оптимизация ИПР в связи с отсутствием финансирования, перенос реализации проекта на 2031 год</t>
  </si>
  <si>
    <t>Покупка серверного оборудования, СП Артемовская ТЭЦ 2 шт</t>
  </si>
  <si>
    <t>N_505-ПГг-39-146</t>
  </si>
  <si>
    <t xml:space="preserve">Покупка многофункционального устройства лазерного формата А3 для СП Приморские тепловые сети, 1шт. </t>
  </si>
  <si>
    <t>I_505-ПГт-11-45</t>
  </si>
  <si>
    <t>Покупка Серверного оборудования для СП Приморские тепловые сети, 2шт.</t>
  </si>
  <si>
    <t>J_505-ПГт-11-80</t>
  </si>
  <si>
    <t>Покупка VoIP-шлюз для 36 абонентов - 5 шт. СП Приморские тепловые сети (4шт. - 2021г, 1шт. - 2025г.)</t>
  </si>
  <si>
    <t>K_505-ПГт-11-93</t>
  </si>
  <si>
    <t>Покупка кондуктометра «МАРК-603», 4шт. СП Примоские тепловые сети</t>
  </si>
  <si>
    <t>L_505-ПГт-11-144</t>
  </si>
  <si>
    <t>Покупка течеискателя Primayer Eurtka3- 1шт. СП Примоские тепловые сети</t>
  </si>
  <si>
    <t>N_505-ПГт-11-157</t>
  </si>
  <si>
    <t>Поставка оборудования ранее запланированного срока</t>
  </si>
  <si>
    <t>Покупка комплекта testo 330-2 LL Nox + Мультиметр testo 760-2 с магнитным креплением- 1шт. СП Примоские тепловые сети</t>
  </si>
  <si>
    <t>N_505-ПГт-11-158</t>
  </si>
  <si>
    <t>Покупка серверного оборудования - 2 шт СП Приморские тепловые сети</t>
  </si>
  <si>
    <t>N_505-ПГт-11-89</t>
  </si>
  <si>
    <t>Покупка многоцелевого  кабелеискателя  СП Приморские тепловые сети,  1 шт.</t>
  </si>
  <si>
    <t>N_505-ПГт-11-91</t>
  </si>
  <si>
    <t>Покупка Комплекта оборудования для тестирования ЛВС - 1 шт. СП Приморские тепловые сети</t>
  </si>
  <si>
    <t>N_505-ПГт-11-92</t>
  </si>
  <si>
    <t xml:space="preserve">Покупка высокопроизводительного МФУ СП Приморские тепловые сети -  1шт. </t>
  </si>
  <si>
    <t>N_505-ПГт-11-117</t>
  </si>
  <si>
    <t>Покупка МФУ  – 10 шт. СП Приморские тепловые сети</t>
  </si>
  <si>
    <t>N_505-ПГт-11-118</t>
  </si>
  <si>
    <t>Покупка 24-портового коммутатора 2 уровня с поддержкой PoE в комплекте с SFP модулями, 5 шт СП Приморские тепловые сети</t>
  </si>
  <si>
    <t>N_505-ПГт-11-121</t>
  </si>
  <si>
    <t>Покупка комплекса записи диспечерских переговоров - 1 шт. СП Приморские тепловые сети</t>
  </si>
  <si>
    <t>N_505-ПГт-11-90</t>
  </si>
  <si>
    <t>Покупка щита автоматического ввода резерва (ЩАВР),  1 шт. СП Приморские тепловые сети</t>
  </si>
  <si>
    <t>N_505-ПГт-11-120</t>
  </si>
  <si>
    <t>Покупка мобильной установки регенерации турбиного масла, СП Артемовская ТЭЦ, 1 шт.</t>
  </si>
  <si>
    <t>N_505-ПГг-39-202</t>
  </si>
  <si>
    <t>Покупка крановых весов СП Артёмовская ТЭЦ, 1 шт.</t>
  </si>
  <si>
    <t>N_505-АрТЭЦ-39-10</t>
  </si>
  <si>
    <t>Договор заключен, ТМЦ до 100 т. (69 473 руб.), поставлено на СП</t>
  </si>
  <si>
    <t>Приобретение  оборудования  для оснащения зала обучения оперативного персонала СП Артемовская ТЭЦ (МФУ-1шт., АРМ - 9 шт., Комплект оборудования ВКС - 1 шт., Led-панель - 1 шт.)</t>
  </si>
  <si>
    <t>O_505-АрТЭЦ-39-19</t>
  </si>
  <si>
    <t>Оплата за поставленную продукцию в соответствии с условвиями заключенного договора поставки № 701/24-25 от 16.04.2025. На СП поставлены моноблок в количестве 9 шт.; устройство многофункциональное принтер/сканер/копир/факс в количесте 1 шт. Поставка оставшегося оборудования в июле 2025г.</t>
  </si>
  <si>
    <t>Покупка мини погрузчика фронтального г/п 850 кг, объем ковша 0,47 м3 (1 шт.)Артемовской ТЭЦ</t>
  </si>
  <si>
    <t>O_505-АрТЭЦ-39-22</t>
  </si>
  <si>
    <t>Покупка погрузчика вилочного фронтального г/п 2000 кг. (2 шт.) Артемовской ТЭЦ</t>
  </si>
  <si>
    <t>O_505-АрТЭЦ-39-23</t>
  </si>
  <si>
    <t>Приобретение портативного измерительного комплекта с расходомером и датчиком толщиномера АКРОН-01 СП Артемовская ТЭЦ, 1 шт.</t>
  </si>
  <si>
    <t>O_505-АрТЭЦ-39-25</t>
  </si>
  <si>
    <t>Покупка бортового автомобиля типа  ГАЗон Next ГАЗ-C41RB3 (4×2) c гидравлическим манипулятором или аналог для нужд Восточной ТЭЦ</t>
  </si>
  <si>
    <t>O_505-ТЭЦВост-39-14</t>
  </si>
  <si>
    <t>Покупка автономной телефонной станции типа элтекс smg-3016 или аналог, 2 комплекта,  СП ТЭЦ Восточная</t>
  </si>
  <si>
    <t>O_505-ТЭЦВост-39-13</t>
  </si>
  <si>
    <t>Оплата за досрочную поставку оборудования</t>
  </si>
  <si>
    <t>Покупка комплекта ручного универсального гидравлического с силовым модулем, 1 шт. СП ТЭЦ Восточная</t>
  </si>
  <si>
    <t>O_505-ТЭЦВост-39-19</t>
  </si>
  <si>
    <t>Оплата фактически поставленного оборудования</t>
  </si>
  <si>
    <t>Покупка газоанализатора Джин-Газ ГСБ-3М-07 или аналог СП ТЭЦ Восточная, 1 шт.</t>
  </si>
  <si>
    <t>O_505-ТЭЦВост-39-20</t>
  </si>
  <si>
    <t>Покупка комплекта разрядно-диагностического устройства аккумуляторных батарей, 1 шт. СП ТЭЦ Восточная</t>
  </si>
  <si>
    <t>O_505-ТЭЦВост-39-18</t>
  </si>
  <si>
    <t>Приобретение кондуктометра-концентратомера лабораторного переносного Сп Артемовская ТЭЦ 1 шт.</t>
  </si>
  <si>
    <t>O_505-АрТЭЦ-39-30</t>
  </si>
  <si>
    <t>Опережение графика поставки оборудования</t>
  </si>
  <si>
    <t>Приобретение спектрофотометра Юнико 1201 СП Артемовская ТЭЦ, 1 шт</t>
  </si>
  <si>
    <t>O_505-АрТЭЦ-39-26</t>
  </si>
  <si>
    <t>Приобретение  аппарата для определения температуры вспышки в закрытом тигле ПЭ-ТВО полуавтоматический СП Артемовская ТЭЦ, 1 шт.</t>
  </si>
  <si>
    <t>O_505-АрТЭЦ-39-28</t>
  </si>
  <si>
    <t xml:space="preserve">Отсутствие заключенного договора на поставку оборудования. УМТО АО "ДГК" проект исключил из ГКПЗ в связи с переносом реализации данного проекта на 2026 год на основании информации от УИД по сокращенной программе ИПР. После уточнений с УИД по году реализации мероприятия, УМТО предоставлена уточненная информация, проект заведен как внеплановый.  В настоящее время торги проведены, идет заключение договора на поставку с победителем торгов. </t>
  </si>
  <si>
    <t>Приобретение спектрофотометра ПЭ-5400ВИ СП Артемовская ТЭЦ, 1 шт.</t>
  </si>
  <si>
    <t>O_505-АрТЭЦ-39-27</t>
  </si>
  <si>
    <t xml:space="preserve">Поставка оборудования в соответствии со Спецификацией к Договору поставки № 315/81-25 от 12.02.2025 в 3 квартале 2025г., оплата в соответствии с условиями договора.                                                                                           </t>
  </si>
  <si>
    <t>Приобретение весов аналитических ВЛА-225М СП Артемовская ТЭЦ 1 шт.</t>
  </si>
  <si>
    <t>O_505-АрТЭЦ-39-29</t>
  </si>
  <si>
    <t>Устройство площадки для хранения металлолома на территории Восточной ТЭЦ"</t>
  </si>
  <si>
    <t>O_505-ТЭЦВост-5</t>
  </si>
  <si>
    <t>Покупка мобильной установки для очистки турбинного масла для Восточной ТЭЦ,  1 шт.</t>
  </si>
  <si>
    <t>N_505-ПГг-39-188</t>
  </si>
  <si>
    <t>Возмещение расходов на преобретение оборудования ПАО РАО ЭС Востока по договору переуступки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</si>
  <si>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</si>
  <si>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</si>
  <si>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Приобретение экскаватора  Владивостокская ТЭЦ-2, 1 шт</t>
  </si>
  <si>
    <t>O_505-ВТЭЦ2-16</t>
  </si>
  <si>
    <t>Приобретение спектрофотометра для Владивостокской ТЭЦ-2, 2 шт</t>
  </si>
  <si>
    <t>O_505-ВТЭЦ2-1</t>
  </si>
  <si>
    <t>Приобретение устройства УИ 300.1 с поверкой Владивостокская ТЭЦ-2, 1 шт</t>
  </si>
  <si>
    <t>O_505-ВТЭЦ2-21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</si>
  <si>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</si>
  <si>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</si>
  <si>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</si>
  <si>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</si>
  <si>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</si>
  <si>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</si>
  <si>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ультразвукового дефектоскопа ,1 шт.,СП Партизанская ГРЭС</t>
  </si>
  <si>
    <t>Q_505-ПГРЭС-39-33</t>
  </si>
  <si>
    <t>Внеплановый проект, запланированного, в соответствии с дог. Поставки, к реализации по основной деятельности.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</si>
  <si>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</si>
  <si>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</si>
  <si>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Смещение срока выполнения работ</t>
  </si>
  <si>
    <t>Приобретение уровнемера УЛМ-31А1-HF-LC с 2-х проводным подключением Владивостокская ТЭЦ-2,   15 шт</t>
  </si>
  <si>
    <t>O_505-ВТЭЦ2-3</t>
  </si>
  <si>
    <t>Оплата за поставку оборудования</t>
  </si>
  <si>
    <t>Модернизация системы принятия решений на оптовом рынке электроэнергии и мощности для ВТЭЦ-2</t>
  </si>
  <si>
    <t>O_505-ВТЭЦ-2-7нма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</si>
  <si>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</si>
  <si>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</si>
  <si>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</si>
  <si>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</si>
  <si>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</si>
  <si>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</si>
  <si>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</si>
  <si>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</si>
  <si>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</si>
  <si>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</si>
  <si>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электронного документооборота для АРТЭЦ в количестве 1 комплекта</t>
  </si>
  <si>
    <t>O_505-АрТЭЦ-20нма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</si>
  <si>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</si>
  <si>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</si>
  <si>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</si>
  <si>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</si>
  <si>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</si>
  <si>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</si>
  <si>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электронного документооборота для ПГРЭС в количестве 1 комплекта</t>
  </si>
  <si>
    <t>O_505-ПГРЭС-26нма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</si>
  <si>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</si>
  <si>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</si>
  <si>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Покупка системы автоматизированного ведения, хранения и анализа оперативной документации дежурной смены для ТЭЦ Восточная в колличестве 1 комплекта</t>
  </si>
  <si>
    <t>O_505-ТЭЦВост-17нма</t>
  </si>
  <si>
    <t>Покупка системы электронного документооборота для ТЭЦ Восточная в количестве 1 комплекта</t>
  </si>
  <si>
    <t>O_505-ТЭЦВост-20нма</t>
  </si>
  <si>
    <t>Покупка системы автоматизированного ведения, хранения и анализа оперативной документации дежурной смены для ВТЭЦ-2 в колличестве 1 комплекта</t>
  </si>
  <si>
    <t>O_505-ВТЭЦ-2-14нма</t>
  </si>
  <si>
    <t>Покупка системы электронного документооборота для ВТЭЦ 2 в колличестве 1 комплекта</t>
  </si>
  <si>
    <t>O_505-ВТЭЦ-2-19нма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</si>
  <si>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</si>
  <si>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</si>
  <si>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 xml:space="preserve">Оплата госпошлины </t>
  </si>
  <si>
    <t>Покупка системы электронного документооборота для ПТС в количестве 1 комплекта</t>
  </si>
  <si>
    <t>O_505-ПТС-15нма</t>
  </si>
  <si>
    <t>Покупка комплекса участника рынка электроэнергии и мощности для ТЭЦ Восточная в количестве 1 комплекта</t>
  </si>
  <si>
    <t>P_505-ТЭЦВост-3нма</t>
  </si>
  <si>
    <t>Покупка комплекса участника рынка электроэнергии и мощности для ВТЭЦ-2 в количестве 1 комплекта</t>
  </si>
  <si>
    <t>P_505-ВТЭЦ-2-2нма</t>
  </si>
  <si>
    <t>Покупка комплекса участника рынка электроэнергии и мощности для ПГРЭС в количестве 1 комплекта</t>
  </si>
  <si>
    <t>P_505-ПГРЭС-4нма</t>
  </si>
  <si>
    <t>Покупка комплекса участника рынка электроэнергии и мощности для АрТЭЦ в количестве 1 комплекта</t>
  </si>
  <si>
    <t>P_505-АрТЭЦ-4нма</t>
  </si>
  <si>
    <t>Разработка системы обнаружения утечек в трубах тепловых сетей, СП Приморские тепловые сети</t>
  </si>
  <si>
    <t>O_505-ПТС-16на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</si>
  <si>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</si>
  <si>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</si>
  <si>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</si>
  <si>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</si>
  <si>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</si>
  <si>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</si>
  <si>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</si>
  <si>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</si>
  <si>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</si>
  <si>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</si>
  <si>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Проект реализован в 2024 году. В 2025 году доработка исполнительной документации подрядчиком с последующей оплатой гарантийных удержаний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</si>
  <si>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</si>
  <si>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</si>
  <si>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</si>
  <si>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</si>
  <si>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</si>
  <si>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</si>
  <si>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</si>
  <si>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</si>
  <si>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Реконструкция тепловой сети МТС, Нерюнгринская ГРЭС</t>
  </si>
  <si>
    <t>O_505-НГ-142</t>
  </si>
  <si>
    <t>Проект 2024 г., перенесён в связи с изменением сметной стоимости проекта.Оплата по результатам заключения договорных отношений.</t>
  </si>
  <si>
    <t>4.1.3.4</t>
  </si>
  <si>
    <t>4.1.3.5</t>
  </si>
  <si>
    <t xml:space="preserve">Прокладка сетей: водоснабжения и водоотведения от жилого дома № 127, теплоснабжения от внутриквартальных сетей п.Серебряный бор (тепловой узел УТ-626) до индивидуального жилого дома в п. Серебряный бор </t>
  </si>
  <si>
    <t>P_505-НГ-149тп</t>
  </si>
  <si>
    <t> Прокладка тепловой сети от IV очереди Нерюнгринской ГРЭС до объекта капитального строительства «Станция обслуживания автомобилей с моечными постами» в г. Нерюнгри </t>
  </si>
  <si>
    <t>P_505-НГ-150тп</t>
  </si>
  <si>
    <t>4.1.4</t>
  </si>
  <si>
    <t>4.2</t>
  </si>
  <si>
    <t>4.2.1</t>
  </si>
  <si>
    <t>Реконструкция горелочных устройств котлоагрегатов  НГРЭС</t>
  </si>
  <si>
    <t>J_505-НГ-74</t>
  </si>
  <si>
    <t>Перенос сроков реализации</t>
  </si>
  <si>
    <t>4.2.2</t>
  </si>
  <si>
    <t>4.2.3</t>
  </si>
  <si>
    <t>Реконструкция  II очереди МТС г. Нерюнгри" НГРЭС</t>
  </si>
  <si>
    <t>J_505-НГ-84</t>
  </si>
  <si>
    <t>Перенос материалов на другие проекты в связи с отсутвием потребности материалов</t>
  </si>
  <si>
    <t>Реконструкция  III очереди МТС г. Нерюнгри" НГРЭС</t>
  </si>
  <si>
    <t>N_505-НГ-113</t>
  </si>
  <si>
    <t>4.2.4</t>
  </si>
  <si>
    <t>Наращивание дамбы шлакозолоотвала №1 НГРЭС</t>
  </si>
  <si>
    <t>J_505-НГ-75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</si>
  <si>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</si>
  <si>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</si>
  <si>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</si>
  <si>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</si>
  <si>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Поздняя поставка МТР заказчика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</si>
  <si>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</si>
  <si>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</si>
  <si>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КЗ 2024. Финансирование проекта предусмотрено из средств Займа, оплата за проектные и шеф-монтажные работы.</t>
  </si>
  <si>
    <t>Техническое перевооружение системы контроля параметров работы системы централизованного теплоснабжения (технический учет) Нерюнгринской ГРЭС</t>
  </si>
  <si>
    <t>O_505-НГ-137</t>
  </si>
  <si>
    <t>Изменение сроков и состава работ</t>
  </si>
  <si>
    <t>Установка системы автоматического регулирования мощности энергоблоков № 1, 2, 3 Нерюнгринской ГРЭС</t>
  </si>
  <si>
    <t>F_505-НГ-16</t>
  </si>
  <si>
    <t>Проект реализован в 2024 году. В 2025 оплата гарантийных удержаний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</si>
  <si>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</si>
  <si>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</si>
  <si>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Перераспределение прочих затрат по Агентскому договору</t>
  </si>
  <si>
    <t>Замена оборудования энергоблока ст.№3 НГРЭС (3Т ТДЦ-250/220 кВ; насос ПЭН-3А с эл. двиг., ВГ-3)</t>
  </si>
  <si>
    <t>L_505-НГ-105</t>
  </si>
  <si>
    <t>Перераспределение прочих затрат по Агентскому договору, оплата КЗ за  2024 г.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</si>
  <si>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</si>
  <si>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</si>
  <si>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Техническое перевооружение системы контроля параметров работы системы централизованного теплоснабжения (технический учет) Чульманской ТЭЦ</t>
  </si>
  <si>
    <t>O_505-НГ-138</t>
  </si>
  <si>
    <t>4.3.2</t>
  </si>
  <si>
    <t>4.3.3</t>
  </si>
  <si>
    <t>4.3.4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</si>
  <si>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</si>
  <si>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</si>
  <si>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 xml:space="preserve">Монтаж электролизной установки НГРЭС, 1 шт. </t>
  </si>
  <si>
    <t>H_505-НГ-53</t>
  </si>
  <si>
    <t>Перераспределение прочих затрат на содержание ОКС СП НГРЭС</t>
  </si>
  <si>
    <t>Установка локальной системы оповещения НГРЭС</t>
  </si>
  <si>
    <t>J_505-НГ-76</t>
  </si>
  <si>
    <t>Проект исключен из ИПР  2025 в связи с изменением класса ГТС, снятием предписания РосТехНадзора.</t>
  </si>
  <si>
    <t xml:space="preserve">Модернизация релейной защиты и автоматики (РЗА) НГРЭС </t>
  </si>
  <si>
    <t>L_505-НГ-102</t>
  </si>
  <si>
    <t xml:space="preserve">Изменение сроков реаизации проекта в результате изменения технических решений. Изменение стоимости и объемов инвестиций по результатам полученной рабочей документации
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</si>
  <si>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</si>
  <si>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</si>
  <si>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 xml:space="preserve"> Проектно-сметная документация отсутствует, планируется увеличение стоимости проекта</t>
  </si>
  <si>
    <t>Реконструкция ленточного конвейера ЛК-4/1Б Нерюнгринской ГРЭС</t>
  </si>
  <si>
    <t>N_505-НГ-121</t>
  </si>
  <si>
    <t>Перенос проекта на 2026</t>
  </si>
  <si>
    <t>Замена электродвигателей напряжением 6кВ КЭН, КЭНб блок № 1,2,3 Нерюнгринской ГРЭС</t>
  </si>
  <si>
    <t>O_505-НГ-132</t>
  </si>
  <si>
    <t xml:space="preserve">Установка автомобильных весов НГРЭС, 1 шт. </t>
  </si>
  <si>
    <t>I_505-НГ-64</t>
  </si>
  <si>
    <t>Изменение стоимости проекта по результатам проведенных закупочных процедур и заключенных договоров. Изменение объемов инвестиций по годам в связи с неисполнением плана 2023 года</t>
  </si>
  <si>
    <t>Техперевооружение комплекса инженерно-технических средств физической защиты ЧТЭЦ</t>
  </si>
  <si>
    <t>F_505-НГ-12</t>
  </si>
  <si>
    <t>Выполнение обязательств, перенесенных с 2024г, выплата ГУ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</si>
  <si>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</si>
  <si>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</si>
  <si>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Установка исполнительных механизмов МЭО, НГРЭС, 6 шт.</t>
  </si>
  <si>
    <t>O_505-НГ-133</t>
  </si>
  <si>
    <t xml:space="preserve">Проект исключен из ИПР   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</si>
  <si>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</si>
  <si>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</si>
  <si>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</si>
  <si>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</si>
  <si>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</si>
  <si>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</si>
  <si>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</si>
  <si>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</si>
  <si>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</si>
  <si>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</si>
  <si>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</si>
  <si>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</si>
  <si>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4.6</t>
  </si>
  <si>
    <t>4.7</t>
  </si>
  <si>
    <t>Разработка ПИР на системы освещения и вентиляции ММХ Нерюнгринской ГРЭС</t>
  </si>
  <si>
    <t>O_505-НГ-146</t>
  </si>
  <si>
    <t>Пкеренос сроков преализации проекта, оплата за фиктически выполненные работы.</t>
  </si>
  <si>
    <t>Покупка маневрового тепловоза  серии ТЭМ18ДМ,  НГРЭС  1 шт.</t>
  </si>
  <si>
    <t>L_505-НГ-24-105</t>
  </si>
  <si>
    <t>Покупка оборудования каналов связи и передачи данных, НГРЭС, 1 шт.</t>
  </si>
  <si>
    <t>N_505-НГ-24-77</t>
  </si>
  <si>
    <t>Покупка комплекта оборудования сети телефонной связи, НГРЭС, 1 шт.</t>
  </si>
  <si>
    <t>N_505-НГ-24-78</t>
  </si>
  <si>
    <t>Покупка серверного оборудования НГРЭС, 2 шт.</t>
  </si>
  <si>
    <t>N_505-НГ-24-104</t>
  </si>
  <si>
    <t>Покупка двухканального шумомера, НГРЭС 1 шт.</t>
  </si>
  <si>
    <t>N_505-НГ-24-85</t>
  </si>
  <si>
    <t>Покупка виброметра, НГРЭС 1 шт.</t>
  </si>
  <si>
    <t>N_505-НГ-24-86</t>
  </si>
  <si>
    <t>Покупка системы бесперебойного питания, НГРЭС, 1 шт.</t>
  </si>
  <si>
    <t>N_505-НГ-24-89</t>
  </si>
  <si>
    <t>Покупка системы кондиционирования воздуха в ОВК, ОРУ, ЧТЭЦ, НГВК, 1 шт.</t>
  </si>
  <si>
    <t>N_505-НГ-24-90</t>
  </si>
  <si>
    <t>Покупка бензинового генератора 7 кВт, НГРЭС, 1 шт.</t>
  </si>
  <si>
    <t>N_505-НГ-24-91</t>
  </si>
  <si>
    <t>Покупка системы кондидцилнирования воздуха ИБК НГРЭС, 1 шт.</t>
  </si>
  <si>
    <t>N_505-НГ-24-92</t>
  </si>
  <si>
    <t>Покупка широкоформатного МФУ, НГРЭС, 1 шт.</t>
  </si>
  <si>
    <t>N_505-НГ-24-93</t>
  </si>
  <si>
    <t>Покупка принтера для объемного количества печати НГРЭС, 1 шт.</t>
  </si>
  <si>
    <t>N_505-НГ-24-94</t>
  </si>
  <si>
    <t>Покупка видеоэндоскопа jProbe GX, НГРЭС, 1 шт.</t>
  </si>
  <si>
    <t>N_505-НГ-24-99</t>
  </si>
  <si>
    <t>Покупка промышленного пылесоса НГРЭС, 3 шт. (2024г-1шт, 2025г.-2шт.)</t>
  </si>
  <si>
    <t>N_505-НГ-24-120</t>
  </si>
  <si>
    <t>Покупка фасадного подъемника, НГРЭС, 1шт.</t>
  </si>
  <si>
    <t>N_505-НГ-24-136</t>
  </si>
  <si>
    <t>Покупка стенда диагностики электрооборудования, НГРЭС,1 шт.</t>
  </si>
  <si>
    <t>O_505-НГ-24-171</t>
  </si>
  <si>
    <t>Покупка обжимного станка, НГРЭС,1 шт.</t>
  </si>
  <si>
    <t>O_505-НГ-24-165</t>
  </si>
  <si>
    <t>Покупка калибратора температуры, НГРЭС,1 шт.</t>
  </si>
  <si>
    <t>O_505-НГ-24-166</t>
  </si>
  <si>
    <t>Покупка устройства проверки автомотических выключателей, НГРЭС,1 шт.</t>
  </si>
  <si>
    <t>O_505-НГ-24-167</t>
  </si>
  <si>
    <t>Покупка комплекта станков для изготовления защитного слоя изоляции, НГРЭС,1 шт.</t>
  </si>
  <si>
    <t>O_505-НГ-24-168</t>
  </si>
  <si>
    <t>Покупка прочистной машины, НГРЭС,1 шт.</t>
  </si>
  <si>
    <t>O_505-НГ-24-169</t>
  </si>
  <si>
    <t>Покупка автомойки, НГРЭС,1 шт.</t>
  </si>
  <si>
    <t>O_505-НГ-24-170</t>
  </si>
  <si>
    <t>Покупка портативного рNa-метра, НГРЭС,1 шт.</t>
  </si>
  <si>
    <t>O_505-НГ-24-172</t>
  </si>
  <si>
    <t>Покупка аппарата испытания масла, НГРЭС,1 шт.</t>
  </si>
  <si>
    <t>O_505-НГ-24-174</t>
  </si>
  <si>
    <t>Покупка измерителя параметров силовых трансформаторов, НГРЭС,1 шт.</t>
  </si>
  <si>
    <t>O_505-НГ-24-175</t>
  </si>
  <si>
    <t>Покупка измерительного конденсатора, НГРЭС,1 шт.</t>
  </si>
  <si>
    <t>O_505-НГ-24-173</t>
  </si>
  <si>
    <t>Покупка самоходного дизельного коленчатого подъемника, НГРЭС,1 шт.</t>
  </si>
  <si>
    <t>O_505-НГ-24-176</t>
  </si>
  <si>
    <t xml:space="preserve">Покупка дизельного сварочного агрегата, НГРЭС, 1шт.  </t>
  </si>
  <si>
    <t>O_505-НГ-24-179</t>
  </si>
  <si>
    <t>Покупка газорезательной машины для резки труб, НГРЭС,1 шт.</t>
  </si>
  <si>
    <t>O_505-НГ-24-178</t>
  </si>
  <si>
    <t>Покупка трассопоискового комплекса в комплекте с генератором, НГРЭС,1 шт.</t>
  </si>
  <si>
    <t>O_505-НГ-24-177</t>
  </si>
  <si>
    <t>Покупка бульдозера Т-35, НГРЭС, 1 шт.</t>
  </si>
  <si>
    <t>O_505-НГ-24-159</t>
  </si>
  <si>
    <t>Покупка бульдозера Т-25, НГРЭС, 2 шт.</t>
  </si>
  <si>
    <t>O_505-НГ-24-158</t>
  </si>
  <si>
    <t>Покупка вилочного мини погрузчика, НГРЭС, 1 шт.</t>
  </si>
  <si>
    <t>N_505-НГ-24-148</t>
  </si>
  <si>
    <t>Проект 2024 г, поздняя поставка оборудования</t>
  </si>
  <si>
    <t>Разработка ПИР на модернизацию технологических защит энергоблоков №1, 2, 3 Нерюнгринской ГРЭС</t>
  </si>
  <si>
    <t>O_505-НГ-144</t>
  </si>
  <si>
    <t>Проект 2024г. Перенос сроков выполнения работ, в связи с заключенным дополнительным соглашением.</t>
  </si>
  <si>
    <t>Покупка термохимического газоанализатора, НГРЭС,1 шт.</t>
  </si>
  <si>
    <t>O_505-НГ-24-164</t>
  </si>
  <si>
    <t>Покупка центробежного насосного агрегата, 1шт, НГРЭС</t>
  </si>
  <si>
    <t>P_505-НГ-24-183</t>
  </si>
  <si>
    <t>Модернизация системы виртуализации для НГРЭС</t>
  </si>
  <si>
    <t>P_505-НГРЭС-1нма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</si>
  <si>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</si>
  <si>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</si>
  <si>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</si>
  <si>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</si>
  <si>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Покупка системы электронного документооборота для НГРЭС в количестве 1 комплекта</t>
  </si>
  <si>
    <t>O_505-НГРЭС-29нма</t>
  </si>
  <si>
    <t>Покупка комплекса участника рынка электроэнергии и мощности для НГРЭС в количестве 1 комплекта</t>
  </si>
  <si>
    <t>P_505-НГРЭС-4нма</t>
  </si>
  <si>
    <t>Покупка системы мобильного мониторинга для НГРЭС в количестве 1 комплекта</t>
  </si>
  <si>
    <t>P_505-НГРЭС-11нма</t>
  </si>
  <si>
    <t>Покупка бульдозера Т-11, НГРЭС, 1 шт.</t>
  </si>
  <si>
    <t>O_505-НГ-24-160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</si>
  <si>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</si>
  <si>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</si>
  <si>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</si>
  <si>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</si>
  <si>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</si>
  <si>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</si>
  <si>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</si>
  <si>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</si>
  <si>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</si>
  <si>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</si>
  <si>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</si>
  <si>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</si>
  <si>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</si>
  <si>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</si>
  <si>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</si>
  <si>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</si>
  <si>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</si>
  <si>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Перенос реализации проекта с 2024 на 2025 в связи с расторжением договора в 2024г. Перераспределение затрат на содержание ГКСиР</t>
  </si>
  <si>
    <t>5.1.4</t>
  </si>
  <si>
    <t>5.2</t>
  </si>
  <si>
    <t>5.2.1</t>
  </si>
  <si>
    <t>5.2.2</t>
  </si>
  <si>
    <t>5.2.3</t>
  </si>
  <si>
    <t>5.2.4</t>
  </si>
  <si>
    <t>Реконструкция системы ТВС (технического водоснабжения) СП БТЭЦ</t>
  </si>
  <si>
    <t>F_505-ХТСКб-10</t>
  </si>
  <si>
    <t>Перенос остатка материалов в связи с окончанием проекта и невостребованностью материалов.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</si>
  <si>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</si>
  <si>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</si>
  <si>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</si>
  <si>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</si>
  <si>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</si>
  <si>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</si>
  <si>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</si>
  <si>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Перераспределение затрат на содержание ГКСиР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</si>
  <si>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</si>
  <si>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</si>
  <si>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</si>
  <si>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</si>
  <si>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</si>
  <si>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</si>
  <si>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</si>
  <si>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</si>
  <si>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</si>
  <si>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</si>
  <si>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</si>
  <si>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</si>
  <si>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</si>
  <si>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</si>
  <si>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</si>
  <si>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</si>
  <si>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третьей очереди золоотвала БТЭЦ (емкость - 1,266 млн. м3)</t>
  </si>
  <si>
    <t>H_505-ХТСКб-13</t>
  </si>
  <si>
    <t>Перенос начала реализации проекта на 2026г.</t>
  </si>
  <si>
    <t>5.6</t>
  </si>
  <si>
    <t>5.7</t>
  </si>
  <si>
    <t>Покупка системы  электронного документооборота для БирТЭЦ в колличестве 1 комплекта</t>
  </si>
  <si>
    <t>O_505-БирТЭЦ-12нма</t>
  </si>
  <si>
    <t>Покупка серверного шасси ThinkSystem 7X22CTO1WW (2025г. - 2шт.) Бир. ТЭЦ</t>
  </si>
  <si>
    <t>N_505-БирТЭЦ-8-29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</si>
  <si>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</si>
  <si>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</si>
  <si>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</t>
  </si>
  <si>
    <t>Отклонение в связи с оплатой внеплановых проектно-изыскательных работ, проект включен в программу по результатам проведения лабораторных исследований проведенных врамках обеспечения федерального государственного экологическогонадзора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</si>
</sst>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0.00000000"/>
    <numFmt numFmtId="165" formatCode="0.000000000000000000000000000"/>
    <numFmt numFmtId="166" formatCode="0.00000000000000"/>
    <numFmt numFmtId="167" formatCode="0.000000"/>
    <numFmt numFmtId="168" formatCode="0.000000000"/>
    <numFmt numFmtId="169" formatCode="0.0000000000000"/>
    <numFmt numFmtId="170" formatCode="0.0000000"/>
    <numFmt numFmtId="171" formatCode="0.00000"/>
    <numFmt numFmtId="172" formatCode="0.00000000000000000000"/>
    <numFmt numFmtId="173" formatCode="0.000000000000000"/>
    <numFmt numFmtId="174" formatCode="#,##0.00000"/>
    <numFmt numFmtId="175" formatCode="0.00000000000"/>
    <numFmt numFmtId="176" formatCode="#,##0.0"/>
    <numFmt numFmtId="177" formatCode="_-* #,##0.00_р_._-;\-* #,##0.00_р_._-;_-* &quot;-&quot;??_р_._-;_-@_-"/>
    <numFmt numFmtId="178" formatCode="0.0000000000000000000000"/>
    <numFmt numFmtId="179" formatCode="0.00000000000000000"/>
    <numFmt numFmtId="180" formatCode="0.000"/>
  </numFmts>
  <fonts count="2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color theme="6" tint="-0.49998474074526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  <font>
      <b/>
      <sz val="12"/>
      <name val="Times New Roman CYR"/>
    </font>
    <font>
      <sz val="12"/>
      <name val="Times New Roman CYR"/>
    </font>
    <font>
      <sz val="12"/>
      <name val="Times New Roman CYR"/>
      <charset val="1"/>
    </font>
    <font>
      <sz val="12"/>
      <name val="Times New Roman CYR"/>
      <charset val="204"/>
    </font>
    <font>
      <sz val="12"/>
      <color rgb="FF000000"/>
      <name val="Times New Roman CYR"/>
    </font>
    <font>
      <sz val="11"/>
      <color indexed="64"/>
      <name val="SimSun"/>
    </font>
    <font>
      <sz val="12"/>
      <color rgb="FF000000"/>
      <name val="Times New Roman"/>
      <family val="1"/>
      <charset val="204"/>
    </font>
    <font>
      <sz val="12"/>
      <color theme="1"/>
      <name val="Times New Roman CY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0">
    <xf numFmtId="0" fontId="0" fillId="0" borderId="0"/>
    <xf numFmtId="0" fontId="3" fillId="0" borderId="0"/>
    <xf numFmtId="0" fontId="2" fillId="0" borderId="0"/>
    <xf numFmtId="0" fontId="11" fillId="0" borderId="0"/>
    <xf numFmtId="0" fontId="12" fillId="0" borderId="0"/>
    <xf numFmtId="0" fontId="3" fillId="0" borderId="0"/>
    <xf numFmtId="0" fontId="12" fillId="0" borderId="0"/>
    <xf numFmtId="0" fontId="1" fillId="0" borderId="0"/>
    <xf numFmtId="0" fontId="3" fillId="0" borderId="0"/>
    <xf numFmtId="0" fontId="18" fillId="0" borderId="0"/>
  </cellStyleXfs>
  <cellXfs count="169">
    <xf numFmtId="0" fontId="0" fillId="0" borderId="0" xfId="0"/>
    <xf numFmtId="2" fontId="3" fillId="0" borderId="0" xfId="1" applyNumberFormat="1" applyFont="1" applyFill="1"/>
    <xf numFmtId="1" fontId="3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2" fontId="3" fillId="0" borderId="0" xfId="1" applyNumberFormat="1" applyFont="1" applyFill="1" applyBorder="1" applyAlignment="1">
      <alignment wrapText="1"/>
    </xf>
    <xf numFmtId="2" fontId="3" fillId="0" borderId="0" xfId="1" applyNumberFormat="1" applyFont="1" applyFill="1" applyBorder="1"/>
    <xf numFmtId="165" fontId="3" fillId="0" borderId="0" xfId="1" applyNumberFormat="1" applyFont="1" applyFill="1" applyBorder="1" applyAlignment="1">
      <alignment wrapText="1"/>
    </xf>
    <xf numFmtId="166" fontId="3" fillId="0" borderId="0" xfId="1" applyNumberFormat="1" applyFont="1" applyFill="1" applyBorder="1" applyAlignment="1">
      <alignment wrapText="1"/>
    </xf>
    <xf numFmtId="2" fontId="6" fillId="0" borderId="0" xfId="1" applyNumberFormat="1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4" fontId="3" fillId="0" borderId="0" xfId="1" applyNumberFormat="1" applyFont="1" applyFill="1"/>
    <xf numFmtId="0" fontId="5" fillId="0" borderId="0" xfId="1" applyFont="1" applyFill="1" applyAlignment="1">
      <alignment horizontal="right"/>
    </xf>
    <xf numFmtId="166" fontId="3" fillId="0" borderId="0" xfId="1" applyNumberFormat="1" applyFont="1" applyFill="1"/>
    <xf numFmtId="4" fontId="8" fillId="0" borderId="0" xfId="1" applyNumberFormat="1" applyFont="1" applyFill="1" applyBorder="1" applyAlignment="1">
      <alignment horizontal="center"/>
    </xf>
    <xf numFmtId="4" fontId="3" fillId="0" borderId="0" xfId="1" applyNumberFormat="1" applyFont="1" applyFill="1" applyBorder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2" fontId="3" fillId="0" borderId="0" xfId="2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168" fontId="3" fillId="0" borderId="0" xfId="1" applyNumberFormat="1" applyFont="1" applyFill="1" applyBorder="1" applyAlignment="1">
      <alignment wrapText="1"/>
    </xf>
    <xf numFmtId="2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vertical="center" wrapText="1"/>
    </xf>
    <xf numFmtId="2" fontId="3" fillId="0" borderId="0" xfId="1" applyNumberFormat="1" applyFont="1" applyFill="1" applyBorder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2" fontId="10" fillId="0" borderId="1" xfId="1" applyNumberFormat="1" applyFont="1" applyFill="1" applyBorder="1" applyAlignment="1">
      <alignment horizontal="center" vertical="center" wrapText="1"/>
    </xf>
    <xf numFmtId="170" fontId="10" fillId="0" borderId="1" xfId="1" applyNumberFormat="1" applyFont="1" applyFill="1" applyBorder="1" applyAlignment="1">
      <alignment horizontal="center" vertical="center" wrapText="1"/>
    </xf>
    <xf numFmtId="175" fontId="3" fillId="0" borderId="0" xfId="1" applyNumberFormat="1" applyFont="1" applyFill="1" applyBorder="1" applyAlignment="1">
      <alignment vertical="center" wrapText="1"/>
    </xf>
    <xf numFmtId="0" fontId="10" fillId="0" borderId="2" xfId="1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4" fontId="13" fillId="0" borderId="1" xfId="4" applyNumberFormat="1" applyFont="1" applyFill="1" applyBorder="1" applyAlignment="1" applyProtection="1">
      <alignment horizontal="center" vertical="center" wrapText="1"/>
      <protection locked="0"/>
    </xf>
    <xf numFmtId="10" fontId="10" fillId="0" borderId="1" xfId="1" applyNumberFormat="1" applyFont="1" applyFill="1" applyBorder="1" applyAlignment="1">
      <alignment horizontal="center" vertical="center" wrapText="1"/>
    </xf>
    <xf numFmtId="2" fontId="13" fillId="0" borderId="1" xfId="4" applyNumberFormat="1" applyFont="1" applyFill="1" applyBorder="1" applyAlignment="1" applyProtection="1">
      <alignment horizontal="center" vertical="center" wrapText="1"/>
      <protection locked="0"/>
    </xf>
    <xf numFmtId="171" fontId="3" fillId="0" borderId="0" xfId="1" applyNumberFormat="1" applyFont="1" applyFill="1" applyBorder="1"/>
    <xf numFmtId="167" fontId="3" fillId="0" borderId="0" xfId="1" applyNumberFormat="1" applyFont="1" applyFill="1" applyBorder="1" applyAlignment="1">
      <alignment wrapText="1"/>
    </xf>
    <xf numFmtId="168" fontId="3" fillId="0" borderId="0" xfId="1" applyNumberFormat="1" applyFont="1" applyFill="1" applyBorder="1" applyAlignment="1">
      <alignment horizont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 wrapText="1"/>
    </xf>
    <xf numFmtId="2" fontId="13" fillId="0" borderId="3" xfId="4" applyNumberFormat="1" applyFont="1" applyFill="1" applyBorder="1" applyAlignment="1" applyProtection="1">
      <alignment horizontal="center" vertical="center" wrapText="1"/>
      <protection locked="0"/>
    </xf>
    <xf numFmtId="167" fontId="6" fillId="0" borderId="0" xfId="1" applyNumberFormat="1" applyFont="1" applyFill="1" applyBorder="1" applyAlignment="1">
      <alignment wrapText="1"/>
    </xf>
    <xf numFmtId="168" fontId="6" fillId="0" borderId="0" xfId="1" applyNumberFormat="1" applyFont="1" applyFill="1" applyBorder="1" applyAlignment="1">
      <alignment horizontal="center"/>
    </xf>
    <xf numFmtId="167" fontId="7" fillId="0" borderId="0" xfId="1" applyNumberFormat="1" applyFont="1" applyFill="1" applyBorder="1" applyAlignment="1">
      <alignment wrapText="1"/>
    </xf>
    <xf numFmtId="168" fontId="7" fillId="0" borderId="0" xfId="1" applyNumberFormat="1" applyFont="1" applyFill="1" applyBorder="1" applyAlignment="1">
      <alignment horizontal="center"/>
    </xf>
    <xf numFmtId="4" fontId="10" fillId="0" borderId="1" xfId="5" applyNumberFormat="1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176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77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176" fontId="3" fillId="0" borderId="1" xfId="6" applyNumberFormat="1" applyFont="1" applyFill="1" applyBorder="1" applyAlignment="1" applyProtection="1">
      <alignment horizontal="left" vertical="center" wrapText="1"/>
      <protection locked="0"/>
    </xf>
    <xf numFmtId="177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0" fontId="3" fillId="0" borderId="1" xfId="1" applyNumberFormat="1" applyFont="1" applyFill="1" applyBorder="1" applyAlignment="1">
      <alignment horizontal="center" vertical="center" wrapText="1"/>
    </xf>
    <xf numFmtId="2" fontId="14" fillId="0" borderId="1" xfId="4" applyNumberFormat="1" applyFont="1" applyFill="1" applyBorder="1" applyAlignment="1" applyProtection="1">
      <alignment horizontal="center" vertical="center" wrapText="1"/>
      <protection locked="0"/>
    </xf>
    <xf numFmtId="178" fontId="3" fillId="0" borderId="0" xfId="1" applyNumberFormat="1" applyFont="1" applyFill="1" applyBorder="1"/>
    <xf numFmtId="168" fontId="3" fillId="0" borderId="0" xfId="1" applyNumberFormat="1" applyFont="1" applyFill="1" applyBorder="1"/>
    <xf numFmtId="167" fontId="8" fillId="0" borderId="0" xfId="1" applyNumberFormat="1" applyFont="1" applyFill="1" applyBorder="1" applyAlignment="1">
      <alignment wrapText="1"/>
    </xf>
    <xf numFmtId="168" fontId="8" fillId="0" borderId="0" xfId="1" applyNumberFormat="1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 wrapText="1"/>
    </xf>
    <xf numFmtId="176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176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77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15" fillId="0" borderId="1" xfId="7" applyNumberFormat="1" applyFont="1" applyFill="1" applyBorder="1" applyAlignment="1" applyProtection="1">
      <alignment horizontal="center" vertical="center" wrapText="1"/>
      <protection locked="0"/>
    </xf>
    <xf numFmtId="2" fontId="16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6" applyNumberFormat="1" applyFont="1" applyFill="1" applyBorder="1" applyAlignment="1" applyProtection="1">
      <alignment horizontal="center" vertical="center" wrapText="1"/>
      <protection locked="0"/>
    </xf>
    <xf numFmtId="2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Fill="1" applyBorder="1" applyAlignment="1">
      <alignment horizontal="center" vertical="center" wrapText="1"/>
    </xf>
    <xf numFmtId="4" fontId="3" fillId="0" borderId="1" xfId="8" applyNumberFormat="1" applyFont="1" applyFill="1" applyBorder="1" applyAlignment="1">
      <alignment horizontal="center" vertical="center"/>
    </xf>
    <xf numFmtId="2" fontId="14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14" fillId="0" borderId="5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>
      <alignment horizontal="center" vertical="center" wrapText="1"/>
    </xf>
    <xf numFmtId="4" fontId="14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10" fillId="0" borderId="1" xfId="3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2" fontId="10" fillId="0" borderId="1" xfId="8" applyNumberFormat="1" applyFont="1" applyFill="1" applyBorder="1" applyAlignment="1">
      <alignment horizontal="center" vertical="center" wrapText="1"/>
    </xf>
    <xf numFmtId="176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8" applyNumberFormat="1" applyFont="1" applyFill="1" applyBorder="1" applyAlignment="1">
      <alignment horizontal="center" vertical="center" wrapText="1"/>
    </xf>
    <xf numFmtId="2" fontId="3" fillId="0" borderId="1" xfId="9" applyNumberFormat="1" applyFont="1" applyFill="1" applyBorder="1" applyAlignment="1" applyProtection="1">
      <alignment horizontal="center" vertical="center" wrapText="1"/>
    </xf>
    <xf numFmtId="174" fontId="5" fillId="0" borderId="1" xfId="4" applyNumberFormat="1" applyFont="1" applyFill="1" applyBorder="1" applyAlignment="1" applyProtection="1">
      <alignment horizontal="center" vertical="center" wrapText="1"/>
    </xf>
    <xf numFmtId="2" fontId="3" fillId="0" borderId="3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>
      <alignment horizontal="center" vertical="center"/>
    </xf>
    <xf numFmtId="4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176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3" applyFont="1" applyFill="1" applyBorder="1" applyAlignment="1">
      <alignment horizontal="center" vertical="center" wrapText="1"/>
    </xf>
    <xf numFmtId="3" fontId="3" fillId="0" borderId="1" xfId="4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3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2" fontId="3" fillId="0" borderId="1" xfId="8" applyNumberFormat="1" applyFont="1" applyFill="1" applyBorder="1" applyAlignment="1">
      <alignment horizontal="left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4" fontId="13" fillId="0" borderId="3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0" xfId="1" applyNumberFormat="1" applyFont="1" applyFill="1" applyAlignment="1">
      <alignment horizontal="center"/>
    </xf>
    <xf numFmtId="2" fontId="5" fillId="0" borderId="0" xfId="1" applyNumberFormat="1" applyFont="1" applyFill="1" applyAlignment="1">
      <alignment horizontal="right" wrapText="1"/>
    </xf>
    <xf numFmtId="167" fontId="3" fillId="0" borderId="0" xfId="1" applyNumberFormat="1" applyFont="1" applyFill="1" applyBorder="1"/>
    <xf numFmtId="167" fontId="3" fillId="0" borderId="0" xfId="1" applyNumberFormat="1" applyFont="1" applyFill="1"/>
    <xf numFmtId="168" fontId="4" fillId="0" borderId="0" xfId="1" applyNumberFormat="1" applyFont="1" applyFill="1"/>
    <xf numFmtId="169" fontId="4" fillId="0" borderId="0" xfId="1" applyNumberFormat="1" applyFont="1" applyFill="1"/>
    <xf numFmtId="2" fontId="4" fillId="0" borderId="0" xfId="1" applyNumberFormat="1" applyFont="1" applyFill="1"/>
    <xf numFmtId="170" fontId="4" fillId="0" borderId="0" xfId="1" applyNumberFormat="1" applyFont="1" applyFill="1"/>
    <xf numFmtId="171" fontId="4" fillId="0" borderId="0" xfId="1" applyNumberFormat="1" applyFont="1" applyFill="1"/>
    <xf numFmtId="172" fontId="4" fillId="0" borderId="0" xfId="1" applyNumberFormat="1" applyFont="1" applyFill="1" applyAlignment="1">
      <alignment horizontal="center" wrapText="1"/>
    </xf>
    <xf numFmtId="4" fontId="4" fillId="0" borderId="0" xfId="1" applyNumberFormat="1" applyFont="1" applyFill="1" applyAlignment="1">
      <alignment horizontal="center" wrapText="1"/>
    </xf>
    <xf numFmtId="170" fontId="4" fillId="0" borderId="0" xfId="1" applyNumberFormat="1" applyFont="1" applyFill="1" applyAlignment="1">
      <alignment horizontal="center" wrapText="1"/>
    </xf>
    <xf numFmtId="4" fontId="3" fillId="0" borderId="0" xfId="2" applyNumberFormat="1" applyFont="1" applyFill="1" applyAlignment="1">
      <alignment horizontal="center" vertical="center"/>
    </xf>
    <xf numFmtId="170" fontId="3" fillId="0" borderId="0" xfId="2" applyNumberFormat="1" applyFont="1" applyFill="1" applyAlignment="1">
      <alignment horizontal="center" vertical="center"/>
    </xf>
    <xf numFmtId="170" fontId="3" fillId="0" borderId="0" xfId="1" applyNumberFormat="1" applyFont="1" applyFill="1"/>
    <xf numFmtId="4" fontId="10" fillId="0" borderId="0" xfId="0" applyNumberFormat="1" applyFont="1" applyFill="1" applyAlignment="1">
      <alignment horizontal="center"/>
    </xf>
    <xf numFmtId="173" fontId="4" fillId="0" borderId="0" xfId="0" applyNumberFormat="1" applyFont="1" applyFill="1" applyAlignment="1">
      <alignment horizontal="center"/>
    </xf>
    <xf numFmtId="170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174" fontId="3" fillId="0" borderId="0" xfId="2" applyNumberFormat="1" applyFont="1" applyFill="1" applyAlignment="1">
      <alignment horizontal="center" vertical="center"/>
    </xf>
    <xf numFmtId="3" fontId="10" fillId="0" borderId="2" xfId="1" applyNumberFormat="1" applyFont="1" applyFill="1" applyBorder="1" applyAlignment="1">
      <alignment horizontal="center" vertical="center" wrapText="1"/>
    </xf>
    <xf numFmtId="179" fontId="3" fillId="0" borderId="0" xfId="1" applyNumberFormat="1" applyFont="1" applyFill="1"/>
    <xf numFmtId="165" fontId="3" fillId="0" borderId="0" xfId="1" applyNumberFormat="1" applyFont="1" applyFill="1"/>
    <xf numFmtId="176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7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2" fontId="3" fillId="0" borderId="1" xfId="1" applyNumberFormat="1" applyFont="1" applyFill="1" applyBorder="1" applyAlignment="1" applyProtection="1">
      <alignment horizontal="center" vertical="center" wrapText="1"/>
    </xf>
    <xf numFmtId="2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20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3" applyFont="1" applyFill="1" applyBorder="1" applyAlignment="1">
      <alignment horizontal="left" vertical="center" wrapText="1"/>
    </xf>
    <xf numFmtId="180" fontId="14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2" fontId="3" fillId="0" borderId="0" xfId="1" applyNumberFormat="1" applyFont="1" applyFill="1" applyAlignment="1">
      <alignment horizontal="center" vertical="center" wrapText="1"/>
    </xf>
    <xf numFmtId="164" fontId="3" fillId="0" borderId="0" xfId="1" applyNumberFormat="1" applyFont="1" applyFill="1"/>
    <xf numFmtId="2" fontId="4" fillId="0" borderId="0" xfId="2" applyNumberFormat="1" applyFont="1" applyFill="1" applyAlignment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/>
    </xf>
    <xf numFmtId="4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4" fontId="4" fillId="0" borderId="0" xfId="1" applyNumberFormat="1" applyFont="1" applyFill="1" applyAlignment="1">
      <alignment horizontal="center" wrapText="1"/>
    </xf>
    <xf numFmtId="2" fontId="3" fillId="0" borderId="0" xfId="2" applyNumberFormat="1" applyFont="1" applyFill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 wrapText="1"/>
    </xf>
    <xf numFmtId="170" fontId="10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0" xfId="5"/>
    <cellStyle name="Обычный 11" xfId="8"/>
    <cellStyle name="Обычный 3" xfId="1"/>
    <cellStyle name="Обычный 5" xfId="9"/>
    <cellStyle name="Обычный 6 3 2 2 3 2 2" xfId="7"/>
    <cellStyle name="Обычный 7" xfId="2"/>
    <cellStyle name="Обычный 7 4" xfId="3"/>
    <cellStyle name="Стиль 1" xfId="4"/>
    <cellStyle name="Стиль 1 2" xfId="6"/>
  </cellStyles>
  <dxfs count="675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ont>
        <b val="0"/>
        <i val="0"/>
        <strike val="0"/>
        <u val="none"/>
        <sz val="12"/>
        <name val="Times New Roman"/>
      </font>
      <numFmt numFmtId="0" formatCode="General"/>
      <fill>
        <patternFill>
          <bgColor rgb="FFFF0000"/>
        </patternFill>
      </fill>
    </dxf>
    <dxf>
      <font>
        <b val="0"/>
        <i val="0"/>
        <strike val="0"/>
        <u val="none"/>
        <sz val="12"/>
        <name val="Times New Roman"/>
      </font>
      <numFmt numFmtId="0" formatCode="General"/>
      <fill>
        <patternFill>
          <bgColor rgb="FFFF0000"/>
        </patternFill>
      </fill>
    </dxf>
    <dxf>
      <font>
        <b val="0"/>
        <i val="0"/>
        <strike val="0"/>
        <u val="none"/>
        <sz val="12"/>
        <name val="Times New Roman"/>
      </font>
      <numFmt numFmtId="0" formatCode="General"/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ont>
        <b val="0"/>
        <i val="0"/>
        <strike val="0"/>
        <u val="none"/>
        <sz val="12"/>
        <name val="Times New Roman"/>
      </font>
      <numFmt numFmtId="0" formatCode="General"/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ont>
        <b val="0"/>
        <i val="0"/>
        <strike val="0"/>
        <u val="none"/>
        <sz val="12"/>
        <name val="Times New Roman"/>
      </font>
      <numFmt numFmtId="0" formatCode="General"/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Z838"/>
  <sheetViews>
    <sheetView tabSelected="1" zoomScale="60" zoomScaleNormal="60" workbookViewId="0">
      <selection activeCell="R37" sqref="R37"/>
    </sheetView>
  </sheetViews>
  <sheetFormatPr defaultColWidth="9" defaultRowHeight="15.75"/>
  <cols>
    <col min="1" max="1" width="9.75" style="1" customWidth="1"/>
    <col min="2" max="2" width="55.375" style="1" customWidth="1"/>
    <col min="3" max="3" width="31.625" style="1" customWidth="1"/>
    <col min="4" max="6" width="23.25" style="1" customWidth="1"/>
    <col min="7" max="7" width="23.25" style="1" customWidth="1" collapsed="1"/>
    <col min="8" max="8" width="23.25" style="124" customWidth="1"/>
    <col min="9" max="10" width="23.25" style="1" customWidth="1"/>
    <col min="11" max="11" width="23.25" style="1" customWidth="1" collapsed="1"/>
    <col min="12" max="17" width="23.25" style="1" customWidth="1"/>
    <col min="18" max="19" width="23.25" style="11" customWidth="1"/>
    <col min="20" max="20" width="49.875" style="153" customWidth="1"/>
    <col min="21" max="21" width="21" style="5" customWidth="1"/>
    <col min="22" max="22" width="26.75" style="5" customWidth="1"/>
    <col min="23" max="23" width="27.125" style="5" customWidth="1"/>
    <col min="24" max="24" width="18" style="6" customWidth="1"/>
    <col min="25" max="26" width="13" style="7" customWidth="1"/>
    <col min="27" max="27" width="26.125" style="8" customWidth="1"/>
    <col min="28" max="28" width="27.375" style="7" customWidth="1"/>
    <col min="29" max="29" width="24.5" style="20" customWidth="1"/>
    <col min="30" max="30" width="27.5" style="20" customWidth="1"/>
    <col min="31" max="31" width="27.375" style="20" customWidth="1"/>
    <col min="32" max="32" width="13.125" style="112" customWidth="1"/>
    <col min="33" max="33" width="13" style="113" customWidth="1"/>
    <col min="34" max="34" width="13" style="1" customWidth="1"/>
    <col min="35" max="35" width="23.5" style="1" customWidth="1"/>
    <col min="36" max="37" width="13" style="1" customWidth="1"/>
    <col min="38" max="38" width="11.875" style="1" customWidth="1"/>
    <col min="39" max="39" width="24.875" style="1" customWidth="1"/>
    <col min="40" max="43" width="13" style="1" customWidth="1"/>
    <col min="44" max="44" width="15.125" style="1" customWidth="1"/>
    <col min="45" max="51" width="9" style="1" customWidth="1"/>
    <col min="52" max="52" width="31" style="1" customWidth="1"/>
    <col min="53" max="16384" width="9" style="1"/>
  </cols>
  <sheetData>
    <row r="1" spans="1:35" ht="20.25" customHeight="1"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4"/>
      <c r="P1" s="2"/>
      <c r="Q1" s="2"/>
      <c r="R1" s="2"/>
      <c r="S1" s="2"/>
      <c r="T1" s="111" t="s">
        <v>0</v>
      </c>
      <c r="AC1" s="9"/>
    </row>
    <row r="2" spans="1:35" ht="20.25" customHeight="1">
      <c r="G2" s="114"/>
      <c r="H2" s="115"/>
      <c r="I2" s="116"/>
      <c r="J2" s="117"/>
      <c r="K2" s="116"/>
      <c r="L2" s="117"/>
      <c r="M2" s="116"/>
      <c r="N2" s="118"/>
      <c r="O2" s="116"/>
      <c r="T2" s="111" t="s">
        <v>1</v>
      </c>
      <c r="AC2" s="10"/>
    </row>
    <row r="3" spans="1:35" s="11" customFormat="1" ht="20.25" customHeight="1">
      <c r="T3" s="12" t="s">
        <v>2</v>
      </c>
      <c r="AA3" s="13"/>
      <c r="AC3" s="14"/>
      <c r="AD3" s="15"/>
      <c r="AE3" s="15"/>
      <c r="AF3" s="112"/>
      <c r="AG3" s="113"/>
    </row>
    <row r="4" spans="1:35" ht="20.25" customHeight="1">
      <c r="A4" s="157" t="s">
        <v>3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8"/>
      <c r="T4" s="157"/>
    </row>
    <row r="5" spans="1:35" ht="20.25" customHeight="1">
      <c r="A5" s="159" t="s">
        <v>4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60"/>
      <c r="T5" s="159"/>
    </row>
    <row r="6" spans="1:35" ht="20.25" customHeight="1">
      <c r="A6" s="16"/>
      <c r="B6" s="16"/>
      <c r="C6" s="16"/>
      <c r="D6" s="16"/>
      <c r="E6" s="16"/>
      <c r="F6" s="16"/>
      <c r="G6" s="119"/>
      <c r="H6" s="16"/>
      <c r="I6" s="16"/>
      <c r="J6" s="16"/>
      <c r="K6" s="16"/>
      <c r="L6" s="16"/>
      <c r="M6" s="16"/>
      <c r="N6" s="16"/>
      <c r="O6" s="16"/>
      <c r="P6" s="16"/>
      <c r="Q6" s="16"/>
      <c r="R6" s="120"/>
      <c r="S6" s="120"/>
      <c r="T6" s="121"/>
    </row>
    <row r="7" spans="1:35" ht="20.25" customHeight="1">
      <c r="A7" s="159" t="s">
        <v>5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60"/>
      <c r="T7" s="159"/>
    </row>
    <row r="8" spans="1:35" ht="20.25" customHeight="1">
      <c r="A8" s="161" t="s">
        <v>6</v>
      </c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2"/>
      <c r="T8" s="161"/>
      <c r="AB8" s="20"/>
    </row>
    <row r="9" spans="1:35" ht="20.25" customHeight="1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22"/>
      <c r="S9" s="122"/>
      <c r="T9" s="123"/>
      <c r="AB9" s="20"/>
      <c r="AI9" s="124"/>
    </row>
    <row r="10" spans="1:35" ht="20.25" customHeight="1">
      <c r="A10" s="163" t="s">
        <v>7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4"/>
      <c r="T10" s="163"/>
    </row>
    <row r="11" spans="1:35" ht="20.25" customHeight="1">
      <c r="A11" s="18"/>
      <c r="B11" s="18"/>
      <c r="C11" s="18"/>
      <c r="D11" s="18"/>
      <c r="E11" s="18"/>
      <c r="F11" s="125"/>
      <c r="G11" s="126"/>
      <c r="H11" s="127"/>
      <c r="I11" s="18"/>
      <c r="J11" s="128"/>
      <c r="K11" s="18"/>
      <c r="L11" s="18"/>
      <c r="M11" s="18"/>
      <c r="N11" s="18"/>
      <c r="O11" s="18"/>
      <c r="P11" s="18"/>
      <c r="Q11" s="18"/>
      <c r="R11" s="129"/>
      <c r="S11" s="130"/>
      <c r="T11" s="18"/>
    </row>
    <row r="12" spans="1:35" ht="20.25" customHeight="1">
      <c r="A12" s="155" t="s">
        <v>8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6"/>
      <c r="T12" s="155"/>
      <c r="AB12" s="19"/>
    </row>
    <row r="13" spans="1:35" ht="20.25" customHeight="1">
      <c r="A13" s="161" t="s">
        <v>9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2"/>
      <c r="T13" s="161"/>
    </row>
    <row r="14" spans="1:35" ht="20.25" customHeight="1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8"/>
      <c r="T14" s="157"/>
      <c r="AC14" s="165"/>
      <c r="AD14" s="165"/>
      <c r="AE14" s="165"/>
    </row>
    <row r="15" spans="1:35" ht="55.5" customHeight="1">
      <c r="A15" s="166" t="s">
        <v>10</v>
      </c>
      <c r="B15" s="166" t="s">
        <v>11</v>
      </c>
      <c r="C15" s="166" t="s">
        <v>12</v>
      </c>
      <c r="D15" s="166" t="s">
        <v>13</v>
      </c>
      <c r="E15" s="166" t="s">
        <v>14</v>
      </c>
      <c r="F15" s="166" t="s">
        <v>15</v>
      </c>
      <c r="G15" s="166" t="s">
        <v>16</v>
      </c>
      <c r="H15" s="167"/>
      <c r="I15" s="166"/>
      <c r="J15" s="166"/>
      <c r="K15" s="166"/>
      <c r="L15" s="166"/>
      <c r="M15" s="166"/>
      <c r="N15" s="166"/>
      <c r="O15" s="166"/>
      <c r="P15" s="166"/>
      <c r="Q15" s="166" t="s">
        <v>17</v>
      </c>
      <c r="R15" s="166" t="s">
        <v>18</v>
      </c>
      <c r="S15" s="168"/>
      <c r="T15" s="166" t="s">
        <v>19</v>
      </c>
      <c r="X15" s="165"/>
      <c r="Y15" s="165"/>
      <c r="AB15" s="20"/>
    </row>
    <row r="16" spans="1:35" ht="50.25" customHeight="1">
      <c r="A16" s="166"/>
      <c r="B16" s="166"/>
      <c r="C16" s="166"/>
      <c r="D16" s="166"/>
      <c r="E16" s="166"/>
      <c r="F16" s="166"/>
      <c r="G16" s="166" t="s">
        <v>20</v>
      </c>
      <c r="H16" s="167"/>
      <c r="I16" s="166" t="s">
        <v>21</v>
      </c>
      <c r="J16" s="166"/>
      <c r="K16" s="166" t="s">
        <v>22</v>
      </c>
      <c r="L16" s="166"/>
      <c r="M16" s="166" t="s">
        <v>23</v>
      </c>
      <c r="N16" s="166"/>
      <c r="O16" s="166" t="s">
        <v>24</v>
      </c>
      <c r="P16" s="166"/>
      <c r="Q16" s="166"/>
      <c r="R16" s="168" t="s">
        <v>25</v>
      </c>
      <c r="S16" s="168" t="s">
        <v>26</v>
      </c>
      <c r="T16" s="166"/>
      <c r="U16" s="21"/>
      <c r="V16" s="21"/>
      <c r="W16" s="21"/>
      <c r="X16" s="22"/>
      <c r="Y16" s="22"/>
      <c r="Z16" s="22"/>
      <c r="AA16" s="23"/>
      <c r="AB16" s="22"/>
    </row>
    <row r="17" spans="1:34" ht="43.5" customHeight="1">
      <c r="A17" s="166"/>
      <c r="B17" s="166"/>
      <c r="C17" s="166"/>
      <c r="D17" s="166"/>
      <c r="E17" s="166"/>
      <c r="F17" s="166"/>
      <c r="G17" s="24" t="s">
        <v>27</v>
      </c>
      <c r="H17" s="25" t="s">
        <v>28</v>
      </c>
      <c r="I17" s="24" t="s">
        <v>27</v>
      </c>
      <c r="J17" s="24" t="s">
        <v>28</v>
      </c>
      <c r="K17" s="24" t="s">
        <v>27</v>
      </c>
      <c r="L17" s="24" t="s">
        <v>28</v>
      </c>
      <c r="M17" s="24" t="s">
        <v>27</v>
      </c>
      <c r="N17" s="24" t="s">
        <v>28</v>
      </c>
      <c r="O17" s="24" t="s">
        <v>27</v>
      </c>
      <c r="P17" s="24" t="s">
        <v>28</v>
      </c>
      <c r="Q17" s="166"/>
      <c r="R17" s="168"/>
      <c r="S17" s="168"/>
      <c r="T17" s="166"/>
      <c r="U17" s="26"/>
      <c r="V17" s="21"/>
      <c r="W17" s="21"/>
      <c r="X17" s="22"/>
      <c r="Y17" s="22"/>
      <c r="Z17" s="22"/>
      <c r="AA17" s="23"/>
      <c r="AB17" s="22"/>
      <c r="AF17" s="110"/>
      <c r="AG17" s="110"/>
      <c r="AH17" s="110"/>
    </row>
    <row r="18" spans="1:34" ht="29.25" customHeight="1">
      <c r="A18" s="27">
        <v>1</v>
      </c>
      <c r="B18" s="27">
        <f t="shared" ref="B18:G18" si="0">A18+1</f>
        <v>2</v>
      </c>
      <c r="C18" s="27">
        <f t="shared" si="0"/>
        <v>3</v>
      </c>
      <c r="D18" s="131">
        <f t="shared" si="0"/>
        <v>4</v>
      </c>
      <c r="E18" s="131">
        <f t="shared" si="0"/>
        <v>5</v>
      </c>
      <c r="F18" s="131">
        <f t="shared" si="0"/>
        <v>6</v>
      </c>
      <c r="G18" s="131">
        <f t="shared" si="0"/>
        <v>7</v>
      </c>
      <c r="H18" s="131">
        <v>8</v>
      </c>
      <c r="I18" s="131">
        <f t="shared" ref="I18:T18" si="1">H18+1</f>
        <v>9</v>
      </c>
      <c r="J18" s="131">
        <f t="shared" si="1"/>
        <v>10</v>
      </c>
      <c r="K18" s="131">
        <f t="shared" si="1"/>
        <v>11</v>
      </c>
      <c r="L18" s="131">
        <f t="shared" si="1"/>
        <v>12</v>
      </c>
      <c r="M18" s="131">
        <f t="shared" si="1"/>
        <v>13</v>
      </c>
      <c r="N18" s="131">
        <f t="shared" si="1"/>
        <v>14</v>
      </c>
      <c r="O18" s="131">
        <f t="shared" si="1"/>
        <v>15</v>
      </c>
      <c r="P18" s="131">
        <f t="shared" si="1"/>
        <v>16</v>
      </c>
      <c r="Q18" s="131">
        <f t="shared" si="1"/>
        <v>17</v>
      </c>
      <c r="R18" s="131">
        <f t="shared" si="1"/>
        <v>18</v>
      </c>
      <c r="S18" s="27">
        <f t="shared" si="1"/>
        <v>19</v>
      </c>
      <c r="T18" s="27">
        <f t="shared" si="1"/>
        <v>20</v>
      </c>
      <c r="U18" s="21"/>
      <c r="V18" s="21"/>
      <c r="W18" s="21"/>
      <c r="X18" s="22"/>
      <c r="Y18" s="22"/>
      <c r="Z18" s="22"/>
      <c r="AA18" s="23"/>
      <c r="AB18" s="22"/>
    </row>
    <row r="19" spans="1:34">
      <c r="A19" s="28" t="s">
        <v>29</v>
      </c>
      <c r="B19" s="29" t="s">
        <v>30</v>
      </c>
      <c r="C19" s="30" t="s">
        <v>31</v>
      </c>
      <c r="D19" s="31">
        <f t="shared" ref="D19:Q19" si="2">SUM(D20,D21,D22,D23,D24,D25,D26)</f>
        <v>94675.327471738856</v>
      </c>
      <c r="E19" s="32">
        <f t="shared" si="2"/>
        <v>30867.175941988004</v>
      </c>
      <c r="F19" s="32">
        <f t="shared" si="2"/>
        <v>64043.097888320874</v>
      </c>
      <c r="G19" s="33">
        <f t="shared" si="2"/>
        <v>12969.33570932134</v>
      </c>
      <c r="H19" s="33">
        <f t="shared" si="2"/>
        <v>4988.84841297</v>
      </c>
      <c r="I19" s="32">
        <f t="shared" si="2"/>
        <v>1152.9395034163103</v>
      </c>
      <c r="J19" s="32">
        <f t="shared" si="2"/>
        <v>2113.4839583399998</v>
      </c>
      <c r="K19" s="32">
        <f t="shared" si="2"/>
        <v>2374.8295342942001</v>
      </c>
      <c r="L19" s="33">
        <f t="shared" si="2"/>
        <v>2875.3644546299997</v>
      </c>
      <c r="M19" s="32">
        <f t="shared" si="2"/>
        <v>4348.9605335446004</v>
      </c>
      <c r="N19" s="33">
        <f t="shared" si="2"/>
        <v>0</v>
      </c>
      <c r="O19" s="33">
        <f t="shared" si="2"/>
        <v>5092.6061380662268</v>
      </c>
      <c r="P19" s="33">
        <f t="shared" si="2"/>
        <v>0</v>
      </c>
      <c r="Q19" s="33">
        <f t="shared" si="2"/>
        <v>59264.007792450866</v>
      </c>
      <c r="R19" s="33">
        <f>SUM(R20,R21,R22,R23,R24,R25,R26)</f>
        <v>628.03635085948963</v>
      </c>
      <c r="S19" s="34">
        <f>R19/(I19+K19)</f>
        <v>0.17802649327266601</v>
      </c>
      <c r="T19" s="35" t="s">
        <v>32</v>
      </c>
      <c r="U19" s="6"/>
      <c r="V19" s="6"/>
      <c r="W19" s="6"/>
      <c r="X19" s="36"/>
      <c r="Y19" s="36"/>
      <c r="Z19" s="36"/>
      <c r="AA19" s="5"/>
      <c r="AB19" s="37"/>
      <c r="AC19" s="38"/>
      <c r="AD19" s="38"/>
      <c r="AE19" s="38"/>
      <c r="AF19" s="6"/>
      <c r="AG19" s="1"/>
    </row>
    <row r="20" spans="1:34">
      <c r="A20" s="39" t="s">
        <v>33</v>
      </c>
      <c r="B20" s="40" t="s">
        <v>34</v>
      </c>
      <c r="C20" s="41" t="s">
        <v>31</v>
      </c>
      <c r="D20" s="42">
        <f t="shared" ref="D20:R20" si="3">SUM(D28,D343,D486,D680,D790)</f>
        <v>7793.5234261922233</v>
      </c>
      <c r="E20" s="43">
        <f t="shared" si="3"/>
        <v>3991.4846281600003</v>
      </c>
      <c r="F20" s="43">
        <f t="shared" si="3"/>
        <v>3885.3611681822222</v>
      </c>
      <c r="G20" s="42">
        <f t="shared" si="3"/>
        <v>1257.3238715858929</v>
      </c>
      <c r="H20" s="42">
        <f t="shared" si="3"/>
        <v>728.50598170000012</v>
      </c>
      <c r="I20" s="43">
        <f t="shared" si="3"/>
        <v>105.14998265</v>
      </c>
      <c r="J20" s="43">
        <f t="shared" si="3"/>
        <v>364.07789607000001</v>
      </c>
      <c r="K20" s="43">
        <f t="shared" si="3"/>
        <v>380.61509758199998</v>
      </c>
      <c r="L20" s="42">
        <f t="shared" si="3"/>
        <v>364.42808563</v>
      </c>
      <c r="M20" s="43">
        <f t="shared" si="3"/>
        <v>389.10175579000003</v>
      </c>
      <c r="N20" s="42">
        <f t="shared" si="3"/>
        <v>0</v>
      </c>
      <c r="O20" s="42">
        <f t="shared" si="3"/>
        <v>382.45703556389304</v>
      </c>
      <c r="P20" s="42">
        <f t="shared" si="3"/>
        <v>0</v>
      </c>
      <c r="Q20" s="44">
        <f t="shared" si="3"/>
        <v>3211.9758199622224</v>
      </c>
      <c r="R20" s="44">
        <f t="shared" si="3"/>
        <v>-35.449584992000027</v>
      </c>
      <c r="S20" s="34">
        <f t="shared" ref="S20:S39" si="4">R20/(I20+K20)</f>
        <v>-7.2976807997539486E-2</v>
      </c>
      <c r="T20" s="45" t="s">
        <v>32</v>
      </c>
      <c r="U20" s="6"/>
      <c r="V20" s="6"/>
      <c r="W20" s="6"/>
      <c r="X20" s="36"/>
      <c r="Y20" s="36"/>
      <c r="Z20" s="36"/>
      <c r="AA20" s="5"/>
      <c r="AB20" s="37"/>
      <c r="AC20" s="38"/>
      <c r="AD20" s="38"/>
      <c r="AE20" s="38"/>
      <c r="AF20" s="6"/>
      <c r="AG20" s="1"/>
    </row>
    <row r="21" spans="1:34">
      <c r="A21" s="28" t="s">
        <v>35</v>
      </c>
      <c r="B21" s="29" t="s">
        <v>36</v>
      </c>
      <c r="C21" s="30" t="s">
        <v>31</v>
      </c>
      <c r="D21" s="31">
        <f t="shared" ref="D21:R21" si="5">SUM(D50,D371,D528,D698,D805)</f>
        <v>15721.402074005369</v>
      </c>
      <c r="E21" s="32">
        <f t="shared" si="5"/>
        <v>3148.9483675900001</v>
      </c>
      <c r="F21" s="32">
        <f t="shared" si="5"/>
        <v>12572.453706415368</v>
      </c>
      <c r="G21" s="31">
        <f t="shared" si="5"/>
        <v>1285.6690724759999</v>
      </c>
      <c r="H21" s="31">
        <f t="shared" si="5"/>
        <v>277.09575022000001</v>
      </c>
      <c r="I21" s="32">
        <f t="shared" si="5"/>
        <v>133.90507062340001</v>
      </c>
      <c r="J21" s="32">
        <f t="shared" si="5"/>
        <v>145.96463527000003</v>
      </c>
      <c r="K21" s="32">
        <f t="shared" si="5"/>
        <v>350.29086921779998</v>
      </c>
      <c r="L21" s="31">
        <f t="shared" si="5"/>
        <v>131.13111494999998</v>
      </c>
      <c r="M21" s="32">
        <f t="shared" si="5"/>
        <v>428.41648685719997</v>
      </c>
      <c r="N21" s="31">
        <f t="shared" si="5"/>
        <v>0</v>
      </c>
      <c r="O21" s="31">
        <f t="shared" si="5"/>
        <v>373.05664577759995</v>
      </c>
      <c r="P21" s="31">
        <f t="shared" si="5"/>
        <v>0</v>
      </c>
      <c r="Q21" s="31">
        <f t="shared" si="5"/>
        <v>12295.35795619537</v>
      </c>
      <c r="R21" s="31">
        <f t="shared" si="5"/>
        <v>-206.78923001119998</v>
      </c>
      <c r="S21" s="34">
        <f t="shared" si="4"/>
        <v>-0.42707757954149694</v>
      </c>
      <c r="T21" s="35" t="s">
        <v>32</v>
      </c>
      <c r="U21" s="6"/>
      <c r="V21" s="6"/>
      <c r="W21" s="6"/>
      <c r="X21" s="36"/>
      <c r="Y21" s="36"/>
      <c r="Z21" s="36"/>
      <c r="AA21" s="5"/>
      <c r="AB21" s="46"/>
      <c r="AC21" s="47"/>
      <c r="AD21" s="38"/>
      <c r="AE21" s="38"/>
      <c r="AF21" s="6"/>
      <c r="AG21" s="1"/>
    </row>
    <row r="22" spans="1:34">
      <c r="A22" s="28" t="s">
        <v>37</v>
      </c>
      <c r="B22" s="29" t="s">
        <v>38</v>
      </c>
      <c r="C22" s="30" t="s">
        <v>31</v>
      </c>
      <c r="D22" s="31">
        <f t="shared" ref="D22:R22" si="6">SUM(D69,D386,D536,D707,D811)</f>
        <v>51514.254937321537</v>
      </c>
      <c r="E22" s="32">
        <f t="shared" si="6"/>
        <v>19252.416964568001</v>
      </c>
      <c r="F22" s="32">
        <f t="shared" si="6"/>
        <v>32276.66226587354</v>
      </c>
      <c r="G22" s="31">
        <f t="shared" si="6"/>
        <v>8269.6718636244259</v>
      </c>
      <c r="H22" s="31">
        <f t="shared" si="6"/>
        <v>3232.3740446800002</v>
      </c>
      <c r="I22" s="32">
        <f t="shared" si="6"/>
        <v>831.05617224451021</v>
      </c>
      <c r="J22" s="32">
        <f t="shared" si="6"/>
        <v>1302.7666840999998</v>
      </c>
      <c r="K22" s="32">
        <f t="shared" si="6"/>
        <v>1447.3433653700004</v>
      </c>
      <c r="L22" s="31">
        <f t="shared" si="6"/>
        <v>1929.6073605800002</v>
      </c>
      <c r="M22" s="32">
        <f t="shared" si="6"/>
        <v>3037.3909460134</v>
      </c>
      <c r="N22" s="31">
        <f t="shared" si="6"/>
        <v>0</v>
      </c>
      <c r="O22" s="31">
        <f t="shared" si="6"/>
        <v>2953.8813799965133</v>
      </c>
      <c r="P22" s="31">
        <f t="shared" si="6"/>
        <v>0</v>
      </c>
      <c r="Q22" s="31">
        <f t="shared" si="6"/>
        <v>29064.374695213544</v>
      </c>
      <c r="R22" s="31">
        <f t="shared" si="6"/>
        <v>634.9279946954897</v>
      </c>
      <c r="S22" s="34">
        <f t="shared" si="4"/>
        <v>0.27867280703553021</v>
      </c>
      <c r="T22" s="35" t="s">
        <v>32</v>
      </c>
      <c r="U22" s="6"/>
      <c r="V22" s="6"/>
      <c r="W22" s="6"/>
      <c r="X22" s="36"/>
      <c r="Y22" s="36"/>
      <c r="Z22" s="36"/>
      <c r="AA22" s="5"/>
      <c r="AB22" s="37"/>
      <c r="AC22" s="38"/>
      <c r="AD22" s="38"/>
      <c r="AE22" s="38"/>
      <c r="AF22" s="6"/>
      <c r="AG22" s="1"/>
    </row>
    <row r="23" spans="1:34" ht="31.5">
      <c r="A23" s="28" t="s">
        <v>39</v>
      </c>
      <c r="B23" s="29" t="s">
        <v>40</v>
      </c>
      <c r="C23" s="30" t="s">
        <v>31</v>
      </c>
      <c r="D23" s="31">
        <f t="shared" ref="D23:R23" si="7">SUM(D183,D419,D595,D731,D819)</f>
        <v>2036.757909916</v>
      </c>
      <c r="E23" s="32">
        <f t="shared" si="7"/>
        <v>225.48675452000001</v>
      </c>
      <c r="F23" s="32">
        <f t="shared" si="7"/>
        <v>1811.2711553960003</v>
      </c>
      <c r="G23" s="31">
        <f t="shared" si="7"/>
        <v>290.30168037999999</v>
      </c>
      <c r="H23" s="31">
        <f t="shared" si="7"/>
        <v>51.736731949999992</v>
      </c>
      <c r="I23" s="32">
        <f t="shared" si="7"/>
        <v>3.27</v>
      </c>
      <c r="J23" s="32">
        <f t="shared" si="7"/>
        <v>4.4866221999999993</v>
      </c>
      <c r="K23" s="32">
        <f t="shared" si="7"/>
        <v>43.858104929999996</v>
      </c>
      <c r="L23" s="31">
        <f t="shared" si="7"/>
        <v>47.250109749999993</v>
      </c>
      <c r="M23" s="32">
        <f t="shared" si="7"/>
        <v>99.951999999999998</v>
      </c>
      <c r="N23" s="31">
        <f t="shared" si="7"/>
        <v>0</v>
      </c>
      <c r="O23" s="31">
        <f t="shared" si="7"/>
        <v>143.22157544999999</v>
      </c>
      <c r="P23" s="31">
        <f t="shared" si="7"/>
        <v>0</v>
      </c>
      <c r="Q23" s="31">
        <f t="shared" si="7"/>
        <v>1759.5344234460001</v>
      </c>
      <c r="R23" s="31">
        <f t="shared" si="7"/>
        <v>4.6086270199999948</v>
      </c>
      <c r="S23" s="34">
        <f t="shared" si="4"/>
        <v>9.7789355774972275E-2</v>
      </c>
      <c r="T23" s="35" t="s">
        <v>32</v>
      </c>
      <c r="U23" s="6"/>
      <c r="V23" s="6"/>
      <c r="W23" s="6"/>
      <c r="X23" s="36"/>
      <c r="Y23" s="36"/>
      <c r="Z23" s="36"/>
      <c r="AA23" s="5"/>
      <c r="AB23" s="37"/>
      <c r="AC23" s="38"/>
      <c r="AD23" s="38"/>
      <c r="AE23" s="38"/>
      <c r="AF23" s="6"/>
      <c r="AG23" s="1"/>
    </row>
    <row r="24" spans="1:34">
      <c r="A24" s="28" t="s">
        <v>41</v>
      </c>
      <c r="B24" s="29" t="s">
        <v>42</v>
      </c>
      <c r="C24" s="30" t="s">
        <v>31</v>
      </c>
      <c r="D24" s="31">
        <f t="shared" ref="D24:R24" si="8">SUM(D190,D434,D602,D738,D826)</f>
        <v>13867.211972349198</v>
      </c>
      <c r="E24" s="32">
        <f t="shared" si="8"/>
        <v>3230.0472991000006</v>
      </c>
      <c r="F24" s="32">
        <f t="shared" si="8"/>
        <v>10637.164673249199</v>
      </c>
      <c r="G24" s="31">
        <f t="shared" si="8"/>
        <v>445.92167078848706</v>
      </c>
      <c r="H24" s="31">
        <f t="shared" si="8"/>
        <v>36.77554666000001</v>
      </c>
      <c r="I24" s="32">
        <f t="shared" si="8"/>
        <v>13.780023074399997</v>
      </c>
      <c r="J24" s="32">
        <f t="shared" si="8"/>
        <v>22.799715710000001</v>
      </c>
      <c r="K24" s="32">
        <f t="shared" si="8"/>
        <v>33.887281214400005</v>
      </c>
      <c r="L24" s="31">
        <f t="shared" si="8"/>
        <v>13.975830950000006</v>
      </c>
      <c r="M24" s="32">
        <f t="shared" si="8"/>
        <v>108.46314774240001</v>
      </c>
      <c r="N24" s="31">
        <f t="shared" si="8"/>
        <v>0</v>
      </c>
      <c r="O24" s="31">
        <f t="shared" si="8"/>
        <v>289.79121875728703</v>
      </c>
      <c r="P24" s="31">
        <f t="shared" si="8"/>
        <v>0</v>
      </c>
      <c r="Q24" s="31">
        <f t="shared" si="8"/>
        <v>10600.389126589198</v>
      </c>
      <c r="R24" s="31">
        <f t="shared" si="8"/>
        <v>-15.792299858799996</v>
      </c>
      <c r="S24" s="34">
        <f t="shared" si="4"/>
        <v>-0.33130255831376193</v>
      </c>
      <c r="T24" s="35" t="s">
        <v>32</v>
      </c>
      <c r="U24" s="6"/>
      <c r="V24" s="6"/>
      <c r="W24" s="6"/>
      <c r="X24" s="36"/>
      <c r="Y24" s="36"/>
      <c r="Z24" s="36"/>
      <c r="AA24" s="5"/>
      <c r="AB24" s="48"/>
      <c r="AC24" s="49"/>
      <c r="AD24" s="49"/>
      <c r="AE24" s="49"/>
      <c r="AF24" s="6"/>
      <c r="AG24" s="1"/>
    </row>
    <row r="25" spans="1:34" ht="31.5">
      <c r="A25" s="28" t="s">
        <v>43</v>
      </c>
      <c r="B25" s="29" t="s">
        <v>44</v>
      </c>
      <c r="C25" s="30" t="s">
        <v>31</v>
      </c>
      <c r="D25" s="31">
        <f t="shared" ref="D25:R26" si="9">SUM(D203,D441,D610,D743,D832)</f>
        <v>0</v>
      </c>
      <c r="E25" s="32">
        <f t="shared" si="9"/>
        <v>0</v>
      </c>
      <c r="F25" s="32">
        <f t="shared" si="9"/>
        <v>0</v>
      </c>
      <c r="G25" s="31">
        <f t="shared" si="9"/>
        <v>0</v>
      </c>
      <c r="H25" s="31">
        <f t="shared" si="9"/>
        <v>0</v>
      </c>
      <c r="I25" s="32">
        <f t="shared" si="9"/>
        <v>0</v>
      </c>
      <c r="J25" s="32">
        <f t="shared" si="9"/>
        <v>0</v>
      </c>
      <c r="K25" s="32">
        <f t="shared" si="9"/>
        <v>0</v>
      </c>
      <c r="L25" s="31">
        <f t="shared" si="9"/>
        <v>0</v>
      </c>
      <c r="M25" s="32">
        <f t="shared" si="9"/>
        <v>0</v>
      </c>
      <c r="N25" s="31">
        <f t="shared" si="9"/>
        <v>0</v>
      </c>
      <c r="O25" s="31">
        <f t="shared" si="9"/>
        <v>0</v>
      </c>
      <c r="P25" s="31">
        <f t="shared" si="9"/>
        <v>0</v>
      </c>
      <c r="Q25" s="31">
        <f t="shared" si="9"/>
        <v>0</v>
      </c>
      <c r="R25" s="31">
        <f t="shared" si="9"/>
        <v>0</v>
      </c>
      <c r="S25" s="34">
        <v>0</v>
      </c>
      <c r="T25" s="35" t="s">
        <v>32</v>
      </c>
      <c r="U25" s="6"/>
      <c r="V25" s="6"/>
      <c r="W25" s="6"/>
      <c r="X25" s="36"/>
      <c r="Y25" s="36"/>
      <c r="Z25" s="36"/>
      <c r="AA25" s="5"/>
      <c r="AB25" s="37"/>
      <c r="AC25" s="38"/>
      <c r="AD25" s="38"/>
      <c r="AE25" s="38"/>
      <c r="AF25" s="6"/>
      <c r="AG25" s="1"/>
    </row>
    <row r="26" spans="1:34">
      <c r="A26" s="28" t="s">
        <v>45</v>
      </c>
      <c r="B26" s="29" t="s">
        <v>46</v>
      </c>
      <c r="C26" s="30" t="s">
        <v>31</v>
      </c>
      <c r="D26" s="31">
        <f t="shared" si="9"/>
        <v>3742.1771519545341</v>
      </c>
      <c r="E26" s="32">
        <f t="shared" si="9"/>
        <v>1018.7919280499998</v>
      </c>
      <c r="F26" s="32">
        <f t="shared" si="9"/>
        <v>2860.1849192045343</v>
      </c>
      <c r="G26" s="31">
        <f t="shared" si="9"/>
        <v>1420.4475504665338</v>
      </c>
      <c r="H26" s="31">
        <f t="shared" si="9"/>
        <v>662.36035775999983</v>
      </c>
      <c r="I26" s="32">
        <f t="shared" si="9"/>
        <v>65.778254824000015</v>
      </c>
      <c r="J26" s="32">
        <f t="shared" si="9"/>
        <v>273.38840499000003</v>
      </c>
      <c r="K26" s="32">
        <f t="shared" si="9"/>
        <v>118.83481598</v>
      </c>
      <c r="L26" s="31">
        <f t="shared" si="9"/>
        <v>388.97195276999997</v>
      </c>
      <c r="M26" s="32">
        <f t="shared" si="9"/>
        <v>285.63619714159995</v>
      </c>
      <c r="N26" s="31">
        <f t="shared" si="9"/>
        <v>0</v>
      </c>
      <c r="O26" s="31">
        <f t="shared" si="9"/>
        <v>950.19828252093384</v>
      </c>
      <c r="P26" s="31">
        <f t="shared" si="9"/>
        <v>0</v>
      </c>
      <c r="Q26" s="31">
        <f t="shared" si="9"/>
        <v>2332.3757710445338</v>
      </c>
      <c r="R26" s="31">
        <f t="shared" si="9"/>
        <v>246.530844006</v>
      </c>
      <c r="S26" s="34">
        <f t="shared" si="4"/>
        <v>1.3353921416958436</v>
      </c>
      <c r="T26" s="35" t="s">
        <v>32</v>
      </c>
      <c r="U26" s="6"/>
      <c r="V26" s="6"/>
      <c r="W26" s="6"/>
      <c r="X26" s="36"/>
      <c r="Y26" s="36"/>
      <c r="Z26" s="36"/>
      <c r="AA26" s="5"/>
      <c r="AB26" s="37"/>
      <c r="AC26" s="38"/>
      <c r="AD26" s="38"/>
      <c r="AE26" s="38"/>
      <c r="AF26" s="6"/>
      <c r="AG26" s="1"/>
    </row>
    <row r="27" spans="1:34">
      <c r="A27" s="28" t="s">
        <v>47</v>
      </c>
      <c r="B27" s="29" t="s">
        <v>48</v>
      </c>
      <c r="C27" s="30" t="s">
        <v>31</v>
      </c>
      <c r="D27" s="31">
        <f t="shared" ref="D27:R27" si="10">SUM(D28,D50,D69,D183,D190,D203,D204)</f>
        <v>53653.034566159047</v>
      </c>
      <c r="E27" s="32">
        <f t="shared" si="10"/>
        <v>17904.62844439</v>
      </c>
      <c r="F27" s="32">
        <f t="shared" si="10"/>
        <v>35813.986810019043</v>
      </c>
      <c r="G27" s="31">
        <f t="shared" si="10"/>
        <v>7600.2344428889392</v>
      </c>
      <c r="H27" s="31">
        <f t="shared" si="10"/>
        <v>3470.3284460399996</v>
      </c>
      <c r="I27" s="32">
        <f t="shared" si="10"/>
        <v>822.66145533211011</v>
      </c>
      <c r="J27" s="32">
        <f t="shared" si="10"/>
        <v>1445.7192209399998</v>
      </c>
      <c r="K27" s="32">
        <f t="shared" si="10"/>
        <v>1748.1503575163999</v>
      </c>
      <c r="L27" s="31">
        <f t="shared" si="10"/>
        <v>2024.6092251</v>
      </c>
      <c r="M27" s="32">
        <f t="shared" si="10"/>
        <v>2279.7968000846004</v>
      </c>
      <c r="N27" s="31">
        <f t="shared" si="10"/>
        <v>0</v>
      </c>
      <c r="O27" s="31">
        <f t="shared" si="10"/>
        <v>2749.6258299558272</v>
      </c>
      <c r="P27" s="31">
        <f t="shared" si="10"/>
        <v>0</v>
      </c>
      <c r="Q27" s="31">
        <f t="shared" si="10"/>
        <v>32445.327688049048</v>
      </c>
      <c r="R27" s="31">
        <f t="shared" si="10"/>
        <v>647.24582587148973</v>
      </c>
      <c r="S27" s="34">
        <f t="shared" si="4"/>
        <v>0.25176709653995583</v>
      </c>
      <c r="T27" s="35" t="s">
        <v>32</v>
      </c>
      <c r="U27" s="6"/>
      <c r="V27" s="6"/>
      <c r="W27" s="6"/>
      <c r="X27" s="36"/>
      <c r="Y27" s="36"/>
      <c r="Z27" s="36"/>
      <c r="AA27" s="5"/>
      <c r="AB27" s="37"/>
      <c r="AC27" s="38"/>
      <c r="AD27" s="38"/>
      <c r="AE27" s="38"/>
      <c r="AF27" s="6"/>
      <c r="AG27" s="1"/>
    </row>
    <row r="28" spans="1:34" ht="31.5">
      <c r="A28" s="28" t="s">
        <v>49</v>
      </c>
      <c r="B28" s="29" t="s">
        <v>50</v>
      </c>
      <c r="C28" s="30" t="s">
        <v>31</v>
      </c>
      <c r="D28" s="31">
        <f t="shared" ref="D28:P28" si="11">D29+D32+D35+D49</f>
        <v>4752.8658091400002</v>
      </c>
      <c r="E28" s="32">
        <f t="shared" si="11"/>
        <v>2238.4114310499999</v>
      </c>
      <c r="F28" s="32">
        <f t="shared" si="11"/>
        <v>2514.4543780900003</v>
      </c>
      <c r="G28" s="31">
        <f t="shared" si="11"/>
        <v>1170.541105769893</v>
      </c>
      <c r="H28" s="31">
        <f t="shared" si="11"/>
        <v>424.38477642000004</v>
      </c>
      <c r="I28" s="32">
        <f t="shared" si="11"/>
        <v>86.238511950000003</v>
      </c>
      <c r="J28" s="32">
        <f t="shared" si="11"/>
        <v>201.7982174</v>
      </c>
      <c r="K28" s="32">
        <f t="shared" si="11"/>
        <v>373.82796807</v>
      </c>
      <c r="L28" s="31">
        <f t="shared" si="11"/>
        <v>222.58655902000001</v>
      </c>
      <c r="M28" s="32">
        <f t="shared" si="11"/>
        <v>378.30175579000002</v>
      </c>
      <c r="N28" s="31">
        <f t="shared" si="11"/>
        <v>0</v>
      </c>
      <c r="O28" s="31">
        <f t="shared" si="11"/>
        <v>332.17286995989309</v>
      </c>
      <c r="P28" s="31">
        <f t="shared" si="11"/>
        <v>0</v>
      </c>
      <c r="Q28" s="31">
        <f>Q29+Q32+Q35+Q49</f>
        <v>2090.0696016700003</v>
      </c>
      <c r="R28" s="31">
        <f>R29+R32+R35+R49</f>
        <v>-41.648670700000025</v>
      </c>
      <c r="S28" s="34">
        <f t="shared" si="4"/>
        <v>-9.0527505281822476E-2</v>
      </c>
      <c r="T28" s="35" t="s">
        <v>32</v>
      </c>
      <c r="U28" s="6"/>
      <c r="V28" s="6"/>
      <c r="W28" s="6"/>
      <c r="X28" s="36"/>
      <c r="Y28" s="36"/>
      <c r="Z28" s="36"/>
      <c r="AA28" s="5"/>
      <c r="AB28" s="37"/>
      <c r="AC28" s="38"/>
      <c r="AD28" s="38"/>
      <c r="AE28" s="38"/>
      <c r="AF28" s="6"/>
      <c r="AG28" s="1"/>
    </row>
    <row r="29" spans="1:34" ht="78.75">
      <c r="A29" s="28" t="s">
        <v>51</v>
      </c>
      <c r="B29" s="29" t="s">
        <v>52</v>
      </c>
      <c r="C29" s="30" t="s">
        <v>31</v>
      </c>
      <c r="D29" s="31">
        <f t="shared" ref="D29:R29" si="12">D30</f>
        <v>0</v>
      </c>
      <c r="E29" s="32">
        <f t="shared" si="12"/>
        <v>0</v>
      </c>
      <c r="F29" s="32">
        <f t="shared" si="12"/>
        <v>0</v>
      </c>
      <c r="G29" s="31">
        <f t="shared" si="12"/>
        <v>0</v>
      </c>
      <c r="H29" s="31">
        <f t="shared" si="12"/>
        <v>0</v>
      </c>
      <c r="I29" s="32">
        <f t="shared" si="12"/>
        <v>0</v>
      </c>
      <c r="J29" s="32">
        <f t="shared" si="12"/>
        <v>0</v>
      </c>
      <c r="K29" s="32">
        <f t="shared" si="12"/>
        <v>0</v>
      </c>
      <c r="L29" s="31">
        <f t="shared" si="12"/>
        <v>0</v>
      </c>
      <c r="M29" s="32">
        <f t="shared" si="12"/>
        <v>0</v>
      </c>
      <c r="N29" s="31">
        <f t="shared" si="12"/>
        <v>0</v>
      </c>
      <c r="O29" s="31">
        <f t="shared" si="12"/>
        <v>0</v>
      </c>
      <c r="P29" s="31">
        <f t="shared" si="12"/>
        <v>0</v>
      </c>
      <c r="Q29" s="31">
        <f t="shared" si="12"/>
        <v>0</v>
      </c>
      <c r="R29" s="31">
        <f t="shared" si="12"/>
        <v>0</v>
      </c>
      <c r="S29" s="34">
        <v>0</v>
      </c>
      <c r="T29" s="35" t="s">
        <v>32</v>
      </c>
      <c r="U29" s="6"/>
      <c r="V29" s="6"/>
      <c r="W29" s="6"/>
      <c r="X29" s="36"/>
      <c r="Y29" s="36"/>
      <c r="Z29" s="36"/>
      <c r="AA29" s="5"/>
      <c r="AB29" s="37"/>
      <c r="AC29" s="38"/>
      <c r="AD29" s="38"/>
      <c r="AE29" s="38"/>
      <c r="AF29" s="6"/>
      <c r="AG29" s="1"/>
    </row>
    <row r="30" spans="1:34">
      <c r="A30" s="28" t="s">
        <v>53</v>
      </c>
      <c r="B30" s="29" t="s">
        <v>54</v>
      </c>
      <c r="C30" s="30" t="s">
        <v>31</v>
      </c>
      <c r="D30" s="31">
        <v>0</v>
      </c>
      <c r="E30" s="32">
        <v>0</v>
      </c>
      <c r="F30" s="32">
        <v>0</v>
      </c>
      <c r="G30" s="31">
        <v>0</v>
      </c>
      <c r="H30" s="31">
        <v>0</v>
      </c>
      <c r="I30" s="32">
        <v>0</v>
      </c>
      <c r="J30" s="32">
        <v>0</v>
      </c>
      <c r="K30" s="32">
        <v>0</v>
      </c>
      <c r="L30" s="31">
        <v>0</v>
      </c>
      <c r="M30" s="32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4">
        <v>0</v>
      </c>
      <c r="T30" s="35" t="s">
        <v>32</v>
      </c>
      <c r="U30" s="6"/>
      <c r="V30" s="6"/>
      <c r="W30" s="6"/>
      <c r="X30" s="36"/>
      <c r="Y30" s="36"/>
      <c r="Z30" s="36"/>
      <c r="AA30" s="5"/>
      <c r="AB30" s="37"/>
      <c r="AC30" s="38"/>
      <c r="AD30" s="38"/>
      <c r="AE30" s="38"/>
      <c r="AF30" s="6"/>
      <c r="AG30" s="1"/>
    </row>
    <row r="31" spans="1:34" ht="31.5">
      <c r="A31" s="28" t="s">
        <v>55</v>
      </c>
      <c r="B31" s="29" t="s">
        <v>56</v>
      </c>
      <c r="C31" s="30" t="s">
        <v>31</v>
      </c>
      <c r="D31" s="31">
        <v>0</v>
      </c>
      <c r="E31" s="32">
        <v>0</v>
      </c>
      <c r="F31" s="32">
        <v>0</v>
      </c>
      <c r="G31" s="31">
        <v>0</v>
      </c>
      <c r="H31" s="31">
        <v>0</v>
      </c>
      <c r="I31" s="32">
        <v>0</v>
      </c>
      <c r="J31" s="32">
        <v>0</v>
      </c>
      <c r="K31" s="32">
        <v>0</v>
      </c>
      <c r="L31" s="31">
        <v>0</v>
      </c>
      <c r="M31" s="32">
        <v>0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4">
        <v>0</v>
      </c>
      <c r="T31" s="35" t="s">
        <v>32</v>
      </c>
      <c r="U31" s="6"/>
      <c r="V31" s="6"/>
      <c r="W31" s="6"/>
      <c r="X31" s="36"/>
      <c r="Y31" s="36"/>
      <c r="Z31" s="36"/>
      <c r="AA31" s="5"/>
      <c r="AB31" s="37"/>
      <c r="AC31" s="38"/>
      <c r="AD31" s="38"/>
      <c r="AE31" s="38"/>
      <c r="AF31" s="6"/>
      <c r="AG31" s="1"/>
    </row>
    <row r="32" spans="1:34" ht="47.25">
      <c r="A32" s="28" t="s">
        <v>57</v>
      </c>
      <c r="B32" s="29" t="s">
        <v>58</v>
      </c>
      <c r="C32" s="30" t="s">
        <v>31</v>
      </c>
      <c r="D32" s="31">
        <v>0</v>
      </c>
      <c r="E32" s="32">
        <v>0</v>
      </c>
      <c r="F32" s="32">
        <v>0</v>
      </c>
      <c r="G32" s="31">
        <v>0</v>
      </c>
      <c r="H32" s="31">
        <v>0</v>
      </c>
      <c r="I32" s="32">
        <v>0</v>
      </c>
      <c r="J32" s="32">
        <v>0</v>
      </c>
      <c r="K32" s="32">
        <v>0</v>
      </c>
      <c r="L32" s="31">
        <v>0</v>
      </c>
      <c r="M32" s="32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4">
        <v>0</v>
      </c>
      <c r="T32" s="35" t="s">
        <v>32</v>
      </c>
      <c r="U32" s="6"/>
      <c r="V32" s="6"/>
      <c r="W32" s="6"/>
      <c r="X32" s="36"/>
      <c r="Y32" s="36"/>
      <c r="Z32" s="36"/>
      <c r="AA32" s="5"/>
      <c r="AB32" s="37"/>
      <c r="AC32" s="38"/>
      <c r="AD32" s="38"/>
      <c r="AE32" s="38"/>
      <c r="AF32" s="6"/>
      <c r="AG32" s="1"/>
    </row>
    <row r="33" spans="1:52" ht="31.5">
      <c r="A33" s="28" t="s">
        <v>59</v>
      </c>
      <c r="B33" s="29" t="s">
        <v>56</v>
      </c>
      <c r="C33" s="30" t="s">
        <v>31</v>
      </c>
      <c r="D33" s="31">
        <v>0</v>
      </c>
      <c r="E33" s="32">
        <v>0</v>
      </c>
      <c r="F33" s="32">
        <v>0</v>
      </c>
      <c r="G33" s="31">
        <v>0</v>
      </c>
      <c r="H33" s="31">
        <v>0</v>
      </c>
      <c r="I33" s="32">
        <v>0</v>
      </c>
      <c r="J33" s="32">
        <v>0</v>
      </c>
      <c r="K33" s="32">
        <v>0</v>
      </c>
      <c r="L33" s="31">
        <v>0</v>
      </c>
      <c r="M33" s="32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4">
        <v>0</v>
      </c>
      <c r="T33" s="35" t="s">
        <v>32</v>
      </c>
      <c r="U33" s="6"/>
      <c r="V33" s="6"/>
      <c r="W33" s="6"/>
      <c r="X33" s="36"/>
      <c r="Y33" s="36"/>
      <c r="Z33" s="36"/>
      <c r="AA33" s="5"/>
      <c r="AB33" s="37"/>
      <c r="AC33" s="38"/>
      <c r="AD33" s="38"/>
      <c r="AE33" s="38"/>
      <c r="AF33" s="6"/>
      <c r="AG33" s="1"/>
    </row>
    <row r="34" spans="1:52" ht="31.5">
      <c r="A34" s="28" t="s">
        <v>60</v>
      </c>
      <c r="B34" s="29" t="s">
        <v>56</v>
      </c>
      <c r="C34" s="30" t="s">
        <v>31</v>
      </c>
      <c r="D34" s="31">
        <v>0</v>
      </c>
      <c r="E34" s="32">
        <v>0</v>
      </c>
      <c r="F34" s="32">
        <v>0</v>
      </c>
      <c r="G34" s="31">
        <v>0</v>
      </c>
      <c r="H34" s="31">
        <v>0</v>
      </c>
      <c r="I34" s="32">
        <v>0</v>
      </c>
      <c r="J34" s="32">
        <v>0</v>
      </c>
      <c r="K34" s="32">
        <v>0</v>
      </c>
      <c r="L34" s="31">
        <v>0</v>
      </c>
      <c r="M34" s="32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4">
        <v>0</v>
      </c>
      <c r="T34" s="35" t="s">
        <v>32</v>
      </c>
      <c r="U34" s="6"/>
      <c r="V34" s="6"/>
      <c r="W34" s="6"/>
      <c r="X34" s="36"/>
      <c r="Y34" s="36"/>
      <c r="Z34" s="36"/>
      <c r="AA34" s="5"/>
      <c r="AB34" s="37"/>
      <c r="AC34" s="38"/>
      <c r="AD34" s="38"/>
      <c r="AE34" s="38"/>
      <c r="AF34" s="6"/>
      <c r="AG34" s="1"/>
    </row>
    <row r="35" spans="1:52" ht="47.25">
      <c r="A35" s="28" t="s">
        <v>61</v>
      </c>
      <c r="B35" s="29" t="s">
        <v>62</v>
      </c>
      <c r="C35" s="30" t="s">
        <v>31</v>
      </c>
      <c r="D35" s="31">
        <f t="shared" ref="D35:Q35" si="13">D36+D37+D38+D39+D41</f>
        <v>4752.8658091400002</v>
      </c>
      <c r="E35" s="32">
        <f t="shared" si="13"/>
        <v>2238.4114310499999</v>
      </c>
      <c r="F35" s="32">
        <f t="shared" si="13"/>
        <v>2514.4543780900003</v>
      </c>
      <c r="G35" s="31">
        <f t="shared" si="13"/>
        <v>1170.541105769893</v>
      </c>
      <c r="H35" s="50">
        <f t="shared" si="13"/>
        <v>424.38477642000004</v>
      </c>
      <c r="I35" s="32">
        <f>I36+I37+I38+I39+I41</f>
        <v>86.238511950000003</v>
      </c>
      <c r="J35" s="32">
        <f t="shared" si="13"/>
        <v>201.7982174</v>
      </c>
      <c r="K35" s="32">
        <f t="shared" si="13"/>
        <v>373.82796807</v>
      </c>
      <c r="L35" s="31">
        <f t="shared" si="13"/>
        <v>222.58655902000001</v>
      </c>
      <c r="M35" s="32">
        <f t="shared" si="13"/>
        <v>378.30175579000002</v>
      </c>
      <c r="N35" s="31">
        <f t="shared" si="13"/>
        <v>0</v>
      </c>
      <c r="O35" s="31">
        <f t="shared" si="13"/>
        <v>332.17286995989309</v>
      </c>
      <c r="P35" s="31">
        <f t="shared" si="13"/>
        <v>0</v>
      </c>
      <c r="Q35" s="31">
        <f t="shared" si="13"/>
        <v>2090.0696016700003</v>
      </c>
      <c r="R35" s="31">
        <f>R36+R37+R38+R39+R41</f>
        <v>-41.648670700000025</v>
      </c>
      <c r="S35" s="34">
        <f t="shared" si="4"/>
        <v>-9.0527505281822476E-2</v>
      </c>
      <c r="T35" s="35" t="s">
        <v>32</v>
      </c>
      <c r="U35" s="6"/>
      <c r="V35" s="6"/>
      <c r="W35" s="6"/>
      <c r="X35" s="36"/>
      <c r="Y35" s="36"/>
      <c r="Z35" s="36"/>
      <c r="AA35" s="5"/>
      <c r="AB35" s="37"/>
      <c r="AC35" s="38"/>
      <c r="AD35" s="38"/>
      <c r="AE35" s="38"/>
      <c r="AF35" s="6"/>
      <c r="AG35" s="1"/>
    </row>
    <row r="36" spans="1:52" ht="63">
      <c r="A36" s="28" t="s">
        <v>63</v>
      </c>
      <c r="B36" s="29" t="s">
        <v>64</v>
      </c>
      <c r="C36" s="30" t="s">
        <v>31</v>
      </c>
      <c r="D36" s="31">
        <v>0</v>
      </c>
      <c r="E36" s="32">
        <v>0</v>
      </c>
      <c r="F36" s="32">
        <v>0</v>
      </c>
      <c r="G36" s="31">
        <v>0</v>
      </c>
      <c r="H36" s="31">
        <v>0</v>
      </c>
      <c r="I36" s="32">
        <v>0</v>
      </c>
      <c r="J36" s="32">
        <v>0</v>
      </c>
      <c r="K36" s="32">
        <v>0</v>
      </c>
      <c r="L36" s="31">
        <v>0</v>
      </c>
      <c r="M36" s="32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4">
        <v>0</v>
      </c>
      <c r="T36" s="35" t="s">
        <v>32</v>
      </c>
      <c r="U36" s="6"/>
      <c r="V36" s="6"/>
      <c r="W36" s="6"/>
      <c r="X36" s="36"/>
      <c r="Y36" s="36"/>
      <c r="Z36" s="36"/>
      <c r="AA36" s="5"/>
      <c r="AB36" s="37"/>
      <c r="AC36" s="38"/>
      <c r="AD36" s="38"/>
      <c r="AE36" s="38"/>
      <c r="AF36" s="6"/>
      <c r="AG36" s="1"/>
    </row>
    <row r="37" spans="1:52" ht="78.75">
      <c r="A37" s="28" t="s">
        <v>65</v>
      </c>
      <c r="B37" s="29" t="s">
        <v>66</v>
      </c>
      <c r="C37" s="30" t="s">
        <v>31</v>
      </c>
      <c r="D37" s="31">
        <v>0</v>
      </c>
      <c r="E37" s="32">
        <v>0</v>
      </c>
      <c r="F37" s="32">
        <v>0</v>
      </c>
      <c r="G37" s="31">
        <v>0</v>
      </c>
      <c r="H37" s="31">
        <v>0</v>
      </c>
      <c r="I37" s="32">
        <v>0</v>
      </c>
      <c r="J37" s="32">
        <v>0</v>
      </c>
      <c r="K37" s="32">
        <v>0</v>
      </c>
      <c r="L37" s="31">
        <v>0</v>
      </c>
      <c r="M37" s="32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4">
        <v>0</v>
      </c>
      <c r="T37" s="35" t="s">
        <v>32</v>
      </c>
      <c r="U37" s="6"/>
      <c r="V37" s="6"/>
      <c r="W37" s="6"/>
      <c r="X37" s="36"/>
      <c r="Y37" s="36"/>
      <c r="Z37" s="36"/>
      <c r="AA37" s="5"/>
      <c r="AB37" s="37"/>
      <c r="AC37" s="38"/>
      <c r="AD37" s="38"/>
      <c r="AE37" s="38"/>
      <c r="AF37" s="6"/>
      <c r="AG37" s="1"/>
    </row>
    <row r="38" spans="1:52" ht="63">
      <c r="A38" s="51" t="s">
        <v>67</v>
      </c>
      <c r="B38" s="52" t="s">
        <v>68</v>
      </c>
      <c r="C38" s="53" t="s">
        <v>31</v>
      </c>
      <c r="D38" s="31">
        <v>0</v>
      </c>
      <c r="E38" s="32">
        <v>0</v>
      </c>
      <c r="F38" s="32">
        <v>0</v>
      </c>
      <c r="G38" s="31">
        <v>0</v>
      </c>
      <c r="H38" s="31">
        <v>0</v>
      </c>
      <c r="I38" s="32">
        <v>0</v>
      </c>
      <c r="J38" s="32">
        <v>0</v>
      </c>
      <c r="K38" s="32">
        <v>0</v>
      </c>
      <c r="L38" s="31">
        <v>0</v>
      </c>
      <c r="M38" s="32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4">
        <v>0</v>
      </c>
      <c r="T38" s="35" t="s">
        <v>32</v>
      </c>
      <c r="U38" s="6"/>
      <c r="V38" s="6"/>
      <c r="W38" s="6"/>
      <c r="X38" s="36"/>
      <c r="Y38" s="36"/>
      <c r="Z38" s="36"/>
      <c r="AA38" s="5"/>
      <c r="AB38" s="37"/>
      <c r="AC38" s="38"/>
      <c r="AD38" s="38"/>
      <c r="AE38" s="38"/>
      <c r="AF38" s="6"/>
      <c r="AG38" s="1"/>
    </row>
    <row r="39" spans="1:52" ht="78.75">
      <c r="A39" s="51" t="s">
        <v>69</v>
      </c>
      <c r="B39" s="52" t="s">
        <v>70</v>
      </c>
      <c r="C39" s="53" t="s">
        <v>31</v>
      </c>
      <c r="D39" s="31">
        <f>SUM(D40)</f>
        <v>1971.362828086</v>
      </c>
      <c r="E39" s="32">
        <f t="shared" ref="E39:Q39" si="14">SUM(E40)</f>
        <v>1184.3817354899998</v>
      </c>
      <c r="F39" s="32">
        <f t="shared" si="14"/>
        <v>786.98109259600028</v>
      </c>
      <c r="G39" s="31">
        <f t="shared" si="14"/>
        <v>769.06885625389316</v>
      </c>
      <c r="H39" s="31">
        <f t="shared" si="14"/>
        <v>335.70726559000002</v>
      </c>
      <c r="I39" s="31">
        <f t="shared" si="14"/>
        <v>86.238511950000003</v>
      </c>
      <c r="J39" s="32">
        <f t="shared" si="14"/>
        <v>170.17571372999998</v>
      </c>
      <c r="K39" s="32">
        <f t="shared" si="14"/>
        <v>183.29431353000001</v>
      </c>
      <c r="L39" s="31">
        <f t="shared" si="14"/>
        <v>165.53155186000001</v>
      </c>
      <c r="M39" s="31">
        <f t="shared" si="14"/>
        <v>210.26258633</v>
      </c>
      <c r="N39" s="31">
        <f t="shared" si="14"/>
        <v>0</v>
      </c>
      <c r="O39" s="31">
        <f t="shared" si="14"/>
        <v>289.27344444389314</v>
      </c>
      <c r="P39" s="31">
        <f t="shared" si="14"/>
        <v>0</v>
      </c>
      <c r="Q39" s="31">
        <f t="shared" si="14"/>
        <v>451.27382700600026</v>
      </c>
      <c r="R39" s="31">
        <f>SUM(R40)</f>
        <v>66.174440109999978</v>
      </c>
      <c r="S39" s="34">
        <f t="shared" si="4"/>
        <v>0.24551532820595268</v>
      </c>
      <c r="T39" s="35" t="s">
        <v>32</v>
      </c>
      <c r="U39" s="6"/>
      <c r="V39" s="6"/>
      <c r="W39" s="6"/>
      <c r="X39" s="36"/>
      <c r="Y39" s="36"/>
      <c r="Z39" s="36"/>
      <c r="AA39" s="5"/>
      <c r="AB39" s="37"/>
      <c r="AC39" s="38"/>
      <c r="AD39" s="38"/>
      <c r="AE39" s="38"/>
      <c r="AF39" s="6"/>
      <c r="AG39" s="1"/>
    </row>
    <row r="40" spans="1:52" ht="43.5" customHeight="1">
      <c r="A40" s="54" t="s">
        <v>69</v>
      </c>
      <c r="B40" s="55" t="s">
        <v>71</v>
      </c>
      <c r="C40" s="56" t="s">
        <v>72</v>
      </c>
      <c r="D40" s="57">
        <v>1971.362828086</v>
      </c>
      <c r="E40" s="58">
        <v>1184.3817354899998</v>
      </c>
      <c r="F40" s="58">
        <f>D40-E40</f>
        <v>786.98109259600028</v>
      </c>
      <c r="G40" s="57">
        <f>I40+K40+M40+O40</f>
        <v>769.06885625389316</v>
      </c>
      <c r="H40" s="57">
        <f>J40+L40+N40+P40</f>
        <v>335.70726559000002</v>
      </c>
      <c r="I40" s="58">
        <v>86.238511950000003</v>
      </c>
      <c r="J40" s="58">
        <v>170.17571372999998</v>
      </c>
      <c r="K40" s="58">
        <v>183.29431353000001</v>
      </c>
      <c r="L40" s="57">
        <v>165.53155186000001</v>
      </c>
      <c r="M40" s="58">
        <v>210.26258633</v>
      </c>
      <c r="N40" s="57">
        <v>0</v>
      </c>
      <c r="O40" s="57">
        <v>289.27344444389314</v>
      </c>
      <c r="P40" s="57">
        <v>0</v>
      </c>
      <c r="Q40" s="57">
        <f>F40-H40</f>
        <v>451.27382700600026</v>
      </c>
      <c r="R40" s="57">
        <f>H40-(I40+K40)</f>
        <v>66.174440109999978</v>
      </c>
      <c r="S40" s="59">
        <f>R40/(I40+K40)</f>
        <v>0.24551532820595268</v>
      </c>
      <c r="T40" s="60" t="s">
        <v>73</v>
      </c>
      <c r="U40" s="6"/>
      <c r="V40" s="61"/>
      <c r="W40" s="62"/>
      <c r="X40" s="36"/>
      <c r="Y40" s="36"/>
      <c r="Z40" s="36"/>
      <c r="AB40" s="63"/>
      <c r="AC40" s="64"/>
      <c r="AD40" s="64"/>
      <c r="AE40" s="38"/>
      <c r="AF40" s="6"/>
      <c r="AG40" s="1"/>
      <c r="AZ40" s="132"/>
    </row>
    <row r="41" spans="1:52" ht="78.75">
      <c r="A41" s="51" t="s">
        <v>74</v>
      </c>
      <c r="B41" s="52" t="s">
        <v>75</v>
      </c>
      <c r="C41" s="53" t="s">
        <v>31</v>
      </c>
      <c r="D41" s="31">
        <f t="shared" ref="D41:Q41" si="15">SUM(D42:D48)</f>
        <v>2781.502981054</v>
      </c>
      <c r="E41" s="31">
        <f t="shared" si="15"/>
        <v>1054.0296955599999</v>
      </c>
      <c r="F41" s="31">
        <f t="shared" si="15"/>
        <v>1727.4732854940003</v>
      </c>
      <c r="G41" s="31">
        <f t="shared" si="15"/>
        <v>401.47224951599992</v>
      </c>
      <c r="H41" s="31">
        <f t="shared" si="15"/>
        <v>88.677510830000003</v>
      </c>
      <c r="I41" s="31">
        <f t="shared" si="15"/>
        <v>0</v>
      </c>
      <c r="J41" s="31">
        <f>SUM(J42:J48)</f>
        <v>31.62250367</v>
      </c>
      <c r="K41" s="31">
        <f t="shared" si="15"/>
        <v>190.53365454000001</v>
      </c>
      <c r="L41" s="31">
        <f t="shared" si="15"/>
        <v>57.055007160000002</v>
      </c>
      <c r="M41" s="31">
        <f t="shared" si="15"/>
        <v>168.03916945999998</v>
      </c>
      <c r="N41" s="31">
        <f t="shared" si="15"/>
        <v>0</v>
      </c>
      <c r="O41" s="31">
        <f t="shared" si="15"/>
        <v>42.899425515999944</v>
      </c>
      <c r="P41" s="31">
        <f t="shared" si="15"/>
        <v>0</v>
      </c>
      <c r="Q41" s="31">
        <f t="shared" si="15"/>
        <v>1638.795774664</v>
      </c>
      <c r="R41" s="31">
        <f>SUM(R42:R48)</f>
        <v>-107.82311081</v>
      </c>
      <c r="S41" s="34">
        <f>R41/(I41+K41)</f>
        <v>-0.56590060727231772</v>
      </c>
      <c r="T41" s="35" t="s">
        <v>32</v>
      </c>
      <c r="U41" s="6"/>
      <c r="V41" s="6"/>
      <c r="W41" s="6"/>
      <c r="X41" s="36"/>
      <c r="Y41" s="36"/>
      <c r="Z41" s="36"/>
      <c r="AA41" s="5"/>
      <c r="AB41" s="37"/>
      <c r="AC41" s="38"/>
      <c r="AD41" s="38"/>
      <c r="AE41" s="38"/>
      <c r="AF41" s="6"/>
      <c r="AG41" s="1"/>
    </row>
    <row r="42" spans="1:52" ht="31.5">
      <c r="A42" s="65" t="s">
        <v>74</v>
      </c>
      <c r="B42" s="55" t="s">
        <v>76</v>
      </c>
      <c r="C42" s="56" t="s">
        <v>77</v>
      </c>
      <c r="D42" s="57">
        <v>1151.71151317</v>
      </c>
      <c r="E42" s="58">
        <v>848.23001416999989</v>
      </c>
      <c r="F42" s="58">
        <f t="shared" ref="F42:F48" si="16">D42-E42</f>
        <v>303.4814990000001</v>
      </c>
      <c r="G42" s="57">
        <f t="shared" ref="G42:H48" si="17">I42+K42+M42+O42</f>
        <v>93.59999999999998</v>
      </c>
      <c r="H42" s="57">
        <f t="shared" si="17"/>
        <v>12.684405980000001</v>
      </c>
      <c r="I42" s="58">
        <v>0</v>
      </c>
      <c r="J42" s="58">
        <v>4.2260806000000004</v>
      </c>
      <c r="K42" s="58">
        <v>41.000102439999999</v>
      </c>
      <c r="L42" s="57">
        <v>8.4583253799999998</v>
      </c>
      <c r="M42" s="58">
        <v>44.718501910000001</v>
      </c>
      <c r="N42" s="57">
        <v>0</v>
      </c>
      <c r="O42" s="57">
        <v>7.8813956499999911</v>
      </c>
      <c r="P42" s="57">
        <v>0</v>
      </c>
      <c r="Q42" s="57">
        <f t="shared" ref="Q42:Q48" si="18">F42-H42</f>
        <v>290.79709302000009</v>
      </c>
      <c r="R42" s="57">
        <f t="shared" ref="R42:R48" si="19">H42-(I42+K42)</f>
        <v>-28.315696459999998</v>
      </c>
      <c r="S42" s="59">
        <f t="shared" ref="S42:S67" si="20">R42/(I42+K42)</f>
        <v>-0.69062501737495652</v>
      </c>
      <c r="T42" s="66" t="s">
        <v>78</v>
      </c>
      <c r="U42" s="6"/>
      <c r="V42" s="61"/>
      <c r="W42" s="62"/>
      <c r="X42" s="36"/>
      <c r="Y42" s="36"/>
      <c r="Z42" s="36"/>
      <c r="AB42" s="63"/>
      <c r="AC42" s="64"/>
      <c r="AD42" s="64"/>
      <c r="AE42" s="38"/>
      <c r="AF42" s="6"/>
      <c r="AG42" s="1"/>
      <c r="AZ42" s="133"/>
    </row>
    <row r="43" spans="1:52" ht="47.25">
      <c r="A43" s="65" t="s">
        <v>74</v>
      </c>
      <c r="B43" s="55" t="s">
        <v>79</v>
      </c>
      <c r="C43" s="67" t="s">
        <v>80</v>
      </c>
      <c r="D43" s="57">
        <v>91.77394799999999</v>
      </c>
      <c r="E43" s="58">
        <v>30.589774800000001</v>
      </c>
      <c r="F43" s="58">
        <f t="shared" si="16"/>
        <v>61.184173199999989</v>
      </c>
      <c r="G43" s="57">
        <f t="shared" si="17"/>
        <v>50.131271999999996</v>
      </c>
      <c r="H43" s="57">
        <f t="shared" si="17"/>
        <v>2.3402494100000002</v>
      </c>
      <c r="I43" s="58">
        <v>0</v>
      </c>
      <c r="J43" s="58">
        <v>0</v>
      </c>
      <c r="K43" s="58">
        <v>19.57093824</v>
      </c>
      <c r="L43" s="57">
        <v>2.3402494100000002</v>
      </c>
      <c r="M43" s="58">
        <v>25.57145628</v>
      </c>
      <c r="N43" s="57">
        <v>0</v>
      </c>
      <c r="O43" s="57">
        <v>4.9888774799999958</v>
      </c>
      <c r="P43" s="57">
        <v>0</v>
      </c>
      <c r="Q43" s="57">
        <f t="shared" si="18"/>
        <v>58.843923789999991</v>
      </c>
      <c r="R43" s="57">
        <f t="shared" si="19"/>
        <v>-17.230688829999998</v>
      </c>
      <c r="S43" s="59">
        <f t="shared" si="20"/>
        <v>-0.88042221679403743</v>
      </c>
      <c r="T43" s="60" t="s">
        <v>81</v>
      </c>
      <c r="U43" s="6"/>
      <c r="V43" s="61"/>
      <c r="W43" s="62"/>
      <c r="X43" s="36"/>
      <c r="Y43" s="36"/>
      <c r="Z43" s="36"/>
      <c r="AB43" s="63"/>
      <c r="AC43" s="64"/>
      <c r="AD43" s="64"/>
      <c r="AE43" s="38"/>
      <c r="AF43" s="6"/>
      <c r="AG43" s="1"/>
      <c r="AZ43" s="133"/>
    </row>
    <row r="44" spans="1:52" ht="47.25">
      <c r="A44" s="65" t="s">
        <v>74</v>
      </c>
      <c r="B44" s="55" t="s">
        <v>82</v>
      </c>
      <c r="C44" s="67" t="s">
        <v>83</v>
      </c>
      <c r="D44" s="57">
        <v>76.794552011999997</v>
      </c>
      <c r="E44" s="58">
        <v>1.73173668</v>
      </c>
      <c r="F44" s="58">
        <f t="shared" si="16"/>
        <v>75.062815332</v>
      </c>
      <c r="G44" s="57">
        <f t="shared" si="17"/>
        <v>75.062815331999985</v>
      </c>
      <c r="H44" s="57">
        <f t="shared" si="17"/>
        <v>7.6671517299999996</v>
      </c>
      <c r="I44" s="58">
        <v>0</v>
      </c>
      <c r="J44" s="58">
        <v>0</v>
      </c>
      <c r="K44" s="58">
        <v>34.664021900000002</v>
      </c>
      <c r="L44" s="57">
        <v>7.6671517299999996</v>
      </c>
      <c r="M44" s="58">
        <v>34.651667029999999</v>
      </c>
      <c r="N44" s="57">
        <v>0</v>
      </c>
      <c r="O44" s="57">
        <v>5.7471264019999992</v>
      </c>
      <c r="P44" s="57">
        <v>0</v>
      </c>
      <c r="Q44" s="57">
        <f t="shared" si="18"/>
        <v>67.395663601999999</v>
      </c>
      <c r="R44" s="57">
        <f t="shared" si="19"/>
        <v>-26.996870170000001</v>
      </c>
      <c r="S44" s="59">
        <f t="shared" si="20"/>
        <v>-0.77881528715512383</v>
      </c>
      <c r="T44" s="60" t="s">
        <v>81</v>
      </c>
      <c r="U44" s="6"/>
      <c r="V44" s="61"/>
      <c r="W44" s="62"/>
      <c r="X44" s="36"/>
      <c r="Y44" s="36"/>
      <c r="Z44" s="36"/>
      <c r="AB44" s="63"/>
      <c r="AC44" s="64"/>
      <c r="AD44" s="64"/>
      <c r="AE44" s="38"/>
      <c r="AF44" s="6"/>
      <c r="AG44" s="1"/>
      <c r="AZ44" s="133"/>
    </row>
    <row r="45" spans="1:52" ht="47.25">
      <c r="A45" s="65" t="s">
        <v>74</v>
      </c>
      <c r="B45" s="55" t="s">
        <v>84</v>
      </c>
      <c r="C45" s="67" t="s">
        <v>85</v>
      </c>
      <c r="D45" s="57">
        <v>43.458827460000002</v>
      </c>
      <c r="E45" s="58">
        <v>11.080545099999998</v>
      </c>
      <c r="F45" s="58">
        <f t="shared" si="16"/>
        <v>32.37828236</v>
      </c>
      <c r="G45" s="57" t="s">
        <v>32</v>
      </c>
      <c r="H45" s="57">
        <f t="shared" si="17"/>
        <v>0.68276327999999997</v>
      </c>
      <c r="I45" s="58" t="s">
        <v>32</v>
      </c>
      <c r="J45" s="58">
        <v>0.68276327999999997</v>
      </c>
      <c r="K45" s="58">
        <v>0</v>
      </c>
      <c r="L45" s="57">
        <v>0</v>
      </c>
      <c r="M45" s="58">
        <v>0</v>
      </c>
      <c r="N45" s="57">
        <v>0</v>
      </c>
      <c r="O45" s="57">
        <v>0</v>
      </c>
      <c r="P45" s="57">
        <v>0</v>
      </c>
      <c r="Q45" s="57">
        <f>F45-H45</f>
        <v>31.69551908</v>
      </c>
      <c r="R45" s="57" t="s">
        <v>32</v>
      </c>
      <c r="S45" s="59" t="s">
        <v>32</v>
      </c>
      <c r="T45" s="60" t="s">
        <v>86</v>
      </c>
      <c r="U45" s="6"/>
      <c r="V45" s="61"/>
      <c r="W45" s="62"/>
      <c r="X45" s="36"/>
      <c r="Y45" s="36"/>
      <c r="Z45" s="36"/>
      <c r="AB45" s="63"/>
      <c r="AC45" s="64"/>
      <c r="AD45" s="64"/>
      <c r="AE45" s="38"/>
      <c r="AF45" s="6"/>
      <c r="AG45" s="1"/>
      <c r="AZ45" s="133"/>
    </row>
    <row r="46" spans="1:52" ht="47.25">
      <c r="A46" s="65" t="s">
        <v>74</v>
      </c>
      <c r="B46" s="55" t="s">
        <v>87</v>
      </c>
      <c r="C46" s="67" t="s">
        <v>88</v>
      </c>
      <c r="D46" s="57">
        <v>454.94587319999999</v>
      </c>
      <c r="E46" s="58">
        <v>91.332841509999994</v>
      </c>
      <c r="F46" s="58">
        <f>D46-E46</f>
        <v>363.61303169000001</v>
      </c>
      <c r="G46" s="57" t="s">
        <v>32</v>
      </c>
      <c r="H46" s="57">
        <f t="shared" si="17"/>
        <v>3.5638237000000004</v>
      </c>
      <c r="I46" s="58" t="s">
        <v>32</v>
      </c>
      <c r="J46" s="58">
        <v>3.5638237000000004</v>
      </c>
      <c r="K46" s="58">
        <v>0</v>
      </c>
      <c r="L46" s="57">
        <v>0</v>
      </c>
      <c r="M46" s="58">
        <v>0</v>
      </c>
      <c r="N46" s="57">
        <v>0</v>
      </c>
      <c r="O46" s="57">
        <v>0</v>
      </c>
      <c r="P46" s="57">
        <v>0</v>
      </c>
      <c r="Q46" s="57">
        <f t="shared" si="18"/>
        <v>360.04920799000001</v>
      </c>
      <c r="R46" s="57" t="s">
        <v>32</v>
      </c>
      <c r="S46" s="59" t="s">
        <v>32</v>
      </c>
      <c r="T46" s="60" t="s">
        <v>86</v>
      </c>
      <c r="U46" s="6"/>
      <c r="V46" s="61"/>
      <c r="W46" s="62"/>
      <c r="X46" s="36"/>
      <c r="Y46" s="36"/>
      <c r="Z46" s="36"/>
      <c r="AB46" s="63"/>
      <c r="AC46" s="64"/>
      <c r="AD46" s="64"/>
      <c r="AE46" s="38"/>
      <c r="AF46" s="6"/>
      <c r="AG46" s="1"/>
      <c r="AZ46" s="133"/>
    </row>
    <row r="47" spans="1:52" ht="63">
      <c r="A47" s="65" t="s">
        <v>74</v>
      </c>
      <c r="B47" s="55" t="s">
        <v>89</v>
      </c>
      <c r="C47" s="67" t="s">
        <v>90</v>
      </c>
      <c r="D47" s="57">
        <v>54.552240011999992</v>
      </c>
      <c r="E47" s="58">
        <v>54.563895300000013</v>
      </c>
      <c r="F47" s="58">
        <f>D47-E47</f>
        <v>-1.1655288000021358E-2</v>
      </c>
      <c r="G47" s="57" t="s">
        <v>32</v>
      </c>
      <c r="H47" s="57">
        <f t="shared" si="17"/>
        <v>1.72038012</v>
      </c>
      <c r="I47" s="58" t="s">
        <v>32</v>
      </c>
      <c r="J47" s="58">
        <v>1.72038012</v>
      </c>
      <c r="K47" s="58">
        <v>0</v>
      </c>
      <c r="L47" s="57">
        <v>0</v>
      </c>
      <c r="M47" s="58">
        <v>0</v>
      </c>
      <c r="N47" s="57">
        <v>0</v>
      </c>
      <c r="O47" s="57">
        <v>0</v>
      </c>
      <c r="P47" s="57">
        <v>0</v>
      </c>
      <c r="Q47" s="57">
        <f t="shared" si="18"/>
        <v>-1.7320354080000213</v>
      </c>
      <c r="R47" s="57" t="s">
        <v>32</v>
      </c>
      <c r="S47" s="59" t="s">
        <v>32</v>
      </c>
      <c r="T47" s="60" t="s">
        <v>86</v>
      </c>
      <c r="U47" s="6"/>
      <c r="V47" s="61"/>
      <c r="W47" s="62"/>
      <c r="X47" s="36"/>
      <c r="Y47" s="36"/>
      <c r="Z47" s="36"/>
      <c r="AB47" s="63"/>
      <c r="AC47" s="64"/>
      <c r="AD47" s="64"/>
      <c r="AE47" s="38"/>
      <c r="AF47" s="6"/>
      <c r="AG47" s="1"/>
      <c r="AZ47" s="133"/>
    </row>
    <row r="48" spans="1:52" ht="141.75">
      <c r="A48" s="65" t="s">
        <v>74</v>
      </c>
      <c r="B48" s="55" t="s">
        <v>91</v>
      </c>
      <c r="C48" s="67" t="s">
        <v>92</v>
      </c>
      <c r="D48" s="57">
        <v>908.26602720000005</v>
      </c>
      <c r="E48" s="58">
        <v>16.500888</v>
      </c>
      <c r="F48" s="58">
        <f t="shared" si="16"/>
        <v>891.76513920000002</v>
      </c>
      <c r="G48" s="57">
        <f t="shared" si="17"/>
        <v>182.67816218399997</v>
      </c>
      <c r="H48" s="57">
        <f t="shared" si="17"/>
        <v>60.018736609999998</v>
      </c>
      <c r="I48" s="58">
        <v>0</v>
      </c>
      <c r="J48" s="58">
        <v>21.429455969999999</v>
      </c>
      <c r="K48" s="58">
        <v>95.29859196000001</v>
      </c>
      <c r="L48" s="57">
        <v>38.589280639999998</v>
      </c>
      <c r="M48" s="58">
        <v>63.097544240000005</v>
      </c>
      <c r="N48" s="57">
        <v>0</v>
      </c>
      <c r="O48" s="57">
        <v>24.282025983999958</v>
      </c>
      <c r="P48" s="57">
        <v>0</v>
      </c>
      <c r="Q48" s="57">
        <f t="shared" si="18"/>
        <v>831.74640259</v>
      </c>
      <c r="R48" s="57">
        <f t="shared" si="19"/>
        <v>-35.279855350000012</v>
      </c>
      <c r="S48" s="59">
        <f t="shared" si="20"/>
        <v>-0.37020332225693475</v>
      </c>
      <c r="T48" s="66" t="s">
        <v>93</v>
      </c>
      <c r="U48" s="6"/>
      <c r="V48" s="61"/>
      <c r="W48" s="62"/>
      <c r="X48" s="36"/>
      <c r="Y48" s="36"/>
      <c r="Z48" s="36"/>
      <c r="AB48" s="63"/>
      <c r="AC48" s="64"/>
      <c r="AD48" s="64"/>
      <c r="AE48" s="38"/>
      <c r="AF48" s="6"/>
      <c r="AG48" s="1"/>
      <c r="AZ48" s="133"/>
    </row>
    <row r="49" spans="1:52" ht="31.5">
      <c r="A49" s="28" t="s">
        <v>94</v>
      </c>
      <c r="B49" s="29" t="s">
        <v>95</v>
      </c>
      <c r="C49" s="30" t="s">
        <v>31</v>
      </c>
      <c r="D49" s="31">
        <v>0</v>
      </c>
      <c r="E49" s="32">
        <v>0</v>
      </c>
      <c r="F49" s="32">
        <v>0</v>
      </c>
      <c r="G49" s="31">
        <v>0</v>
      </c>
      <c r="H49" s="31">
        <v>0</v>
      </c>
      <c r="I49" s="32">
        <v>0</v>
      </c>
      <c r="J49" s="32">
        <v>0</v>
      </c>
      <c r="K49" s="32">
        <v>0</v>
      </c>
      <c r="L49" s="31">
        <v>0</v>
      </c>
      <c r="M49" s="32">
        <v>0</v>
      </c>
      <c r="N49" s="31">
        <v>0</v>
      </c>
      <c r="O49" s="31">
        <v>0</v>
      </c>
      <c r="P49" s="31">
        <v>0</v>
      </c>
      <c r="Q49" s="31">
        <v>0</v>
      </c>
      <c r="R49" s="31">
        <v>0</v>
      </c>
      <c r="S49" s="34">
        <v>0</v>
      </c>
      <c r="T49" s="35" t="s">
        <v>32</v>
      </c>
      <c r="U49" s="6"/>
      <c r="V49" s="6"/>
      <c r="W49" s="6"/>
      <c r="X49" s="36"/>
      <c r="Y49" s="36"/>
      <c r="Z49" s="36"/>
      <c r="AA49" s="5"/>
      <c r="AB49" s="37"/>
      <c r="AC49" s="38"/>
      <c r="AD49" s="38"/>
      <c r="AE49" s="38"/>
      <c r="AF49" s="6"/>
      <c r="AG49" s="1"/>
    </row>
    <row r="50" spans="1:52" ht="47.25">
      <c r="A50" s="28" t="s">
        <v>96</v>
      </c>
      <c r="B50" s="29" t="s">
        <v>97</v>
      </c>
      <c r="C50" s="30" t="s">
        <v>31</v>
      </c>
      <c r="D50" s="31">
        <f t="shared" ref="D50:R50" si="21">SUM(D51,D54,D58,D60)</f>
        <v>3156.4292278543699</v>
      </c>
      <c r="E50" s="32">
        <f t="shared" si="21"/>
        <v>823.90496050000002</v>
      </c>
      <c r="F50" s="32">
        <f t="shared" si="21"/>
        <v>2332.5242673543698</v>
      </c>
      <c r="G50" s="31">
        <f t="shared" si="21"/>
        <v>790.44106194400001</v>
      </c>
      <c r="H50" s="31">
        <f t="shared" si="21"/>
        <v>145.83842797</v>
      </c>
      <c r="I50" s="32">
        <f t="shared" si="21"/>
        <v>65.4204411284</v>
      </c>
      <c r="J50" s="32">
        <f t="shared" si="21"/>
        <v>89.561130640000016</v>
      </c>
      <c r="K50" s="32">
        <f t="shared" si="21"/>
        <v>224.96288348759998</v>
      </c>
      <c r="L50" s="31">
        <f t="shared" si="21"/>
        <v>56.277297329999989</v>
      </c>
      <c r="M50" s="32">
        <f t="shared" si="21"/>
        <v>250.2301773504</v>
      </c>
      <c r="N50" s="31">
        <f t="shared" si="21"/>
        <v>0</v>
      </c>
      <c r="O50" s="31">
        <f t="shared" si="21"/>
        <v>249.82755997759995</v>
      </c>
      <c r="P50" s="31">
        <f t="shared" si="21"/>
        <v>0</v>
      </c>
      <c r="Q50" s="31">
        <f t="shared" si="21"/>
        <v>2186.68583938437</v>
      </c>
      <c r="R50" s="31">
        <f t="shared" si="21"/>
        <v>-144.52070464599998</v>
      </c>
      <c r="S50" s="34">
        <f t="shared" si="20"/>
        <v>-0.49768940705225662</v>
      </c>
      <c r="T50" s="35" t="s">
        <v>32</v>
      </c>
      <c r="U50" s="6"/>
      <c r="V50" s="6"/>
      <c r="W50" s="6"/>
      <c r="X50" s="36"/>
      <c r="Y50" s="36"/>
      <c r="Z50" s="36"/>
      <c r="AA50" s="5"/>
      <c r="AB50" s="46"/>
      <c r="AC50" s="47"/>
      <c r="AD50" s="38"/>
      <c r="AE50" s="38"/>
      <c r="AF50" s="6"/>
      <c r="AG50" s="1"/>
    </row>
    <row r="51" spans="1:52" ht="31.5">
      <c r="A51" s="28" t="s">
        <v>98</v>
      </c>
      <c r="B51" s="29" t="s">
        <v>99</v>
      </c>
      <c r="C51" s="30" t="s">
        <v>31</v>
      </c>
      <c r="D51" s="31">
        <f>SUM(D52:D53)</f>
        <v>561.80358035999996</v>
      </c>
      <c r="E51" s="31">
        <f t="shared" ref="E51:P51" si="22">SUM(E52:E53)</f>
        <v>208.38825986000001</v>
      </c>
      <c r="F51" s="31">
        <f t="shared" si="22"/>
        <v>353.41532049999995</v>
      </c>
      <c r="G51" s="31">
        <f t="shared" si="22"/>
        <v>376.38095878199999</v>
      </c>
      <c r="H51" s="31">
        <f t="shared" si="22"/>
        <v>88.796464740000005</v>
      </c>
      <c r="I51" s="31">
        <f t="shared" si="22"/>
        <v>36.215123871200007</v>
      </c>
      <c r="J51" s="31">
        <f t="shared" si="22"/>
        <v>61.491673960000007</v>
      </c>
      <c r="K51" s="31">
        <f t="shared" si="22"/>
        <v>132.15127307</v>
      </c>
      <c r="L51" s="31">
        <f t="shared" si="22"/>
        <v>27.304790779999998</v>
      </c>
      <c r="M51" s="31">
        <f t="shared" si="22"/>
        <v>111.75127307</v>
      </c>
      <c r="N51" s="31">
        <f t="shared" si="22"/>
        <v>0</v>
      </c>
      <c r="O51" s="31">
        <f t="shared" si="22"/>
        <v>96.263288770799988</v>
      </c>
      <c r="P51" s="31">
        <f t="shared" si="22"/>
        <v>0</v>
      </c>
      <c r="Q51" s="31">
        <f>SUM(Q52:Q53)</f>
        <v>264.61885575999997</v>
      </c>
      <c r="R51" s="31">
        <f>SUM(R52:R53)</f>
        <v>-79.56993220119999</v>
      </c>
      <c r="S51" s="34">
        <f t="shared" si="20"/>
        <v>-0.47259983967578079</v>
      </c>
      <c r="T51" s="35" t="s">
        <v>32</v>
      </c>
      <c r="U51" s="6"/>
      <c r="V51" s="6"/>
      <c r="W51" s="6"/>
      <c r="X51" s="36"/>
      <c r="Y51" s="36"/>
      <c r="Z51" s="36"/>
      <c r="AA51" s="5"/>
      <c r="AB51" s="46"/>
      <c r="AC51" s="47"/>
      <c r="AD51" s="38"/>
      <c r="AE51" s="38"/>
      <c r="AF51" s="6"/>
      <c r="AG51" s="1"/>
    </row>
    <row r="52" spans="1:52" ht="31.5">
      <c r="A52" s="65" t="s">
        <v>98</v>
      </c>
      <c r="B52" s="68" t="s">
        <v>100</v>
      </c>
      <c r="C52" s="69" t="s">
        <v>101</v>
      </c>
      <c r="D52" s="57">
        <v>304.74480145999996</v>
      </c>
      <c r="E52" s="58">
        <v>202.86825985999999</v>
      </c>
      <c r="F52" s="58">
        <f>D52-E52</f>
        <v>101.87654159999997</v>
      </c>
      <c r="G52" s="57">
        <f>I52+K52+M52+O52</f>
        <v>128.92217988199999</v>
      </c>
      <c r="H52" s="57">
        <f>J52+L52+N52+P52</f>
        <v>88.796464740000005</v>
      </c>
      <c r="I52" s="58">
        <v>10.09018253</v>
      </c>
      <c r="J52" s="58">
        <v>61.491673960000007</v>
      </c>
      <c r="K52" s="58">
        <v>60</v>
      </c>
      <c r="L52" s="57">
        <v>27.304790779999998</v>
      </c>
      <c r="M52" s="58">
        <v>39.6</v>
      </c>
      <c r="N52" s="57">
        <v>0</v>
      </c>
      <c r="O52" s="57">
        <v>19.231997352000004</v>
      </c>
      <c r="P52" s="57">
        <v>0</v>
      </c>
      <c r="Q52" s="57">
        <f>F52-H52</f>
        <v>13.080076859999963</v>
      </c>
      <c r="R52" s="57">
        <f>H52-(I52+K52)</f>
        <v>18.706282210000012</v>
      </c>
      <c r="S52" s="59">
        <f t="shared" si="20"/>
        <v>0.26688876437143461</v>
      </c>
      <c r="T52" s="60" t="s">
        <v>102</v>
      </c>
      <c r="U52" s="6"/>
      <c r="V52" s="61"/>
      <c r="W52" s="62"/>
      <c r="X52" s="36"/>
      <c r="Y52" s="36"/>
      <c r="Z52" s="36"/>
      <c r="AB52" s="46"/>
      <c r="AC52" s="47"/>
      <c r="AD52" s="38"/>
      <c r="AE52" s="38"/>
      <c r="AF52" s="6"/>
      <c r="AG52" s="1"/>
      <c r="AZ52" s="133"/>
    </row>
    <row r="53" spans="1:52" ht="32.25" customHeight="1">
      <c r="A53" s="65" t="s">
        <v>98</v>
      </c>
      <c r="B53" s="55" t="s">
        <v>103</v>
      </c>
      <c r="C53" s="56" t="s">
        <v>104</v>
      </c>
      <c r="D53" s="57">
        <v>257.05877889999999</v>
      </c>
      <c r="E53" s="58">
        <v>5.52</v>
      </c>
      <c r="F53" s="58">
        <f>D53-E53</f>
        <v>251.53877889999998</v>
      </c>
      <c r="G53" s="57">
        <f>I53+K53+M53+O53</f>
        <v>247.45877889999997</v>
      </c>
      <c r="H53" s="57">
        <f>J53+L53+N53+P53</f>
        <v>0</v>
      </c>
      <c r="I53" s="58">
        <v>26.124941341200003</v>
      </c>
      <c r="J53" s="58">
        <v>0</v>
      </c>
      <c r="K53" s="58">
        <v>72.151273070000002</v>
      </c>
      <c r="L53" s="57">
        <v>0</v>
      </c>
      <c r="M53" s="58">
        <v>72.151273070000002</v>
      </c>
      <c r="N53" s="57">
        <v>0</v>
      </c>
      <c r="O53" s="57">
        <v>77.031291418799981</v>
      </c>
      <c r="P53" s="57">
        <v>0</v>
      </c>
      <c r="Q53" s="57">
        <f>F53-H53</f>
        <v>251.53877889999998</v>
      </c>
      <c r="R53" s="57">
        <f>H53-(I53+K53)</f>
        <v>-98.276214411200002</v>
      </c>
      <c r="S53" s="59">
        <f t="shared" si="20"/>
        <v>-1</v>
      </c>
      <c r="T53" s="60" t="s">
        <v>105</v>
      </c>
      <c r="U53" s="6"/>
      <c r="V53" s="61"/>
      <c r="W53" s="62"/>
      <c r="X53" s="36"/>
      <c r="Y53" s="36"/>
      <c r="Z53" s="36"/>
      <c r="AB53" s="46"/>
      <c r="AC53" s="47"/>
      <c r="AD53" s="38"/>
      <c r="AE53" s="38"/>
      <c r="AF53" s="6"/>
      <c r="AG53" s="1"/>
      <c r="AZ53" s="133"/>
    </row>
    <row r="54" spans="1:52">
      <c r="A54" s="51" t="s">
        <v>106</v>
      </c>
      <c r="B54" s="52" t="s">
        <v>107</v>
      </c>
      <c r="C54" s="53" t="s">
        <v>31</v>
      </c>
      <c r="D54" s="31">
        <f>SUM(D55:D57)</f>
        <v>208.84644532200002</v>
      </c>
      <c r="E54" s="32">
        <f t="shared" ref="E54:R54" si="23">SUM(E55:E57)</f>
        <v>161.38994828999998</v>
      </c>
      <c r="F54" s="32">
        <f t="shared" si="23"/>
        <v>47.456497032000037</v>
      </c>
      <c r="G54" s="31">
        <f t="shared" si="23"/>
        <v>35.831752978000004</v>
      </c>
      <c r="H54" s="31">
        <f t="shared" si="23"/>
        <v>14.11208238</v>
      </c>
      <c r="I54" s="32">
        <f t="shared" si="23"/>
        <v>9.8812006272000019</v>
      </c>
      <c r="J54" s="32">
        <f t="shared" si="23"/>
        <v>13.70909838</v>
      </c>
      <c r="K54" s="32">
        <f t="shared" si="23"/>
        <v>4.9061096399999995</v>
      </c>
      <c r="L54" s="31">
        <f t="shared" si="23"/>
        <v>0.40298400000000012</v>
      </c>
      <c r="M54" s="32">
        <f t="shared" si="23"/>
        <v>16.786109639999999</v>
      </c>
      <c r="N54" s="31">
        <f t="shared" si="23"/>
        <v>0</v>
      </c>
      <c r="O54" s="31">
        <f t="shared" si="23"/>
        <v>4.2583330708000053</v>
      </c>
      <c r="P54" s="31">
        <f t="shared" si="23"/>
        <v>0</v>
      </c>
      <c r="Q54" s="31">
        <f t="shared" si="23"/>
        <v>33.34441465200004</v>
      </c>
      <c r="R54" s="31">
        <f t="shared" si="23"/>
        <v>-0.67522788719999971</v>
      </c>
      <c r="S54" s="34">
        <f t="shared" si="20"/>
        <v>-4.566265771116839E-2</v>
      </c>
      <c r="T54" s="35" t="s">
        <v>32</v>
      </c>
      <c r="U54" s="6"/>
      <c r="V54" s="6"/>
      <c r="W54" s="6"/>
      <c r="X54" s="36"/>
      <c r="Y54" s="36"/>
      <c r="Z54" s="36"/>
      <c r="AA54" s="5"/>
      <c r="AB54" s="46"/>
      <c r="AC54" s="47"/>
      <c r="AD54" s="38"/>
      <c r="AE54" s="38"/>
      <c r="AF54" s="6"/>
      <c r="AG54" s="1"/>
    </row>
    <row r="55" spans="1:52" ht="155.25" customHeight="1">
      <c r="A55" s="65" t="s">
        <v>106</v>
      </c>
      <c r="B55" s="68" t="s">
        <v>108</v>
      </c>
      <c r="C55" s="70" t="s">
        <v>109</v>
      </c>
      <c r="D55" s="57">
        <v>80.322226378000011</v>
      </c>
      <c r="E55" s="58">
        <v>37.416980219999992</v>
      </c>
      <c r="F55" s="58">
        <f>D55-E55</f>
        <v>42.905246158000018</v>
      </c>
      <c r="G55" s="57">
        <f t="shared" ref="G55:H57" si="24">I55+K55+M55+O55</f>
        <v>29.873180904000002</v>
      </c>
      <c r="H55" s="57">
        <f t="shared" si="24"/>
        <v>5.0894066799999997</v>
      </c>
      <c r="I55" s="58">
        <v>3.9226285572000004</v>
      </c>
      <c r="J55" s="58">
        <v>4.6864226799999997</v>
      </c>
      <c r="K55" s="58">
        <v>4.9061096399999995</v>
      </c>
      <c r="L55" s="57">
        <v>0.40298400000000012</v>
      </c>
      <c r="M55" s="58">
        <v>16.786109639999999</v>
      </c>
      <c r="N55" s="57">
        <v>0</v>
      </c>
      <c r="O55" s="57">
        <v>4.2583330668000023</v>
      </c>
      <c r="P55" s="57">
        <v>0</v>
      </c>
      <c r="Q55" s="57">
        <f>F55-H55</f>
        <v>37.815839478000015</v>
      </c>
      <c r="R55" s="57">
        <f>H55-(I55+K55)</f>
        <v>-3.7393315172000001</v>
      </c>
      <c r="S55" s="59">
        <f t="shared" si="20"/>
        <v>-0.42354087681362151</v>
      </c>
      <c r="T55" s="60" t="s">
        <v>110</v>
      </c>
      <c r="U55" s="6"/>
      <c r="V55" s="61"/>
      <c r="W55" s="62"/>
      <c r="X55" s="36"/>
      <c r="Y55" s="36"/>
      <c r="Z55" s="36"/>
      <c r="AB55" s="46"/>
      <c r="AC55" s="47"/>
      <c r="AD55" s="38"/>
      <c r="AE55" s="38"/>
      <c r="AF55" s="6"/>
      <c r="AG55" s="1"/>
      <c r="AZ55" s="133"/>
    </row>
    <row r="56" spans="1:52" ht="44.25" customHeight="1">
      <c r="A56" s="65" t="s">
        <v>106</v>
      </c>
      <c r="B56" s="68" t="s">
        <v>111</v>
      </c>
      <c r="C56" s="70" t="s">
        <v>112</v>
      </c>
      <c r="D56" s="57">
        <v>63.143321314000005</v>
      </c>
      <c r="E56" s="58">
        <v>57.535807869999999</v>
      </c>
      <c r="F56" s="58">
        <f>D56-E56</f>
        <v>5.6075134440000056</v>
      </c>
      <c r="G56" s="57">
        <f t="shared" si="24"/>
        <v>3.9573139540000031</v>
      </c>
      <c r="H56" s="57">
        <f t="shared" si="24"/>
        <v>4.8618533600000013</v>
      </c>
      <c r="I56" s="58">
        <v>3.9573139500000001</v>
      </c>
      <c r="J56" s="58">
        <v>4.8618533600000013</v>
      </c>
      <c r="K56" s="58">
        <v>0</v>
      </c>
      <c r="L56" s="57">
        <v>0</v>
      </c>
      <c r="M56" s="58">
        <v>0</v>
      </c>
      <c r="N56" s="57">
        <v>0</v>
      </c>
      <c r="O56" s="57">
        <v>4.0000029954967431E-9</v>
      </c>
      <c r="P56" s="57">
        <v>0</v>
      </c>
      <c r="Q56" s="57">
        <f>F56-H56</f>
        <v>0.74566008400000428</v>
      </c>
      <c r="R56" s="57">
        <f>H56-(I56+K56)</f>
        <v>0.90453941000000126</v>
      </c>
      <c r="S56" s="59">
        <f t="shared" si="20"/>
        <v>0.22857408369128793</v>
      </c>
      <c r="T56" s="60" t="s">
        <v>113</v>
      </c>
      <c r="U56" s="6"/>
      <c r="V56" s="61"/>
      <c r="W56" s="62"/>
      <c r="X56" s="36"/>
      <c r="Y56" s="36"/>
      <c r="Z56" s="36"/>
      <c r="AB56" s="46"/>
      <c r="AC56" s="47"/>
      <c r="AD56" s="38"/>
      <c r="AE56" s="38"/>
      <c r="AF56" s="6"/>
      <c r="AG56" s="1"/>
      <c r="AZ56" s="133"/>
    </row>
    <row r="57" spans="1:52" ht="54.75" customHeight="1">
      <c r="A57" s="65" t="s">
        <v>106</v>
      </c>
      <c r="B57" s="68" t="s">
        <v>114</v>
      </c>
      <c r="C57" s="70" t="s">
        <v>115</v>
      </c>
      <c r="D57" s="57">
        <v>65.380897630000007</v>
      </c>
      <c r="E57" s="58">
        <v>66.437160199999994</v>
      </c>
      <c r="F57" s="58">
        <f>D57-E57</f>
        <v>-1.056262569999987</v>
      </c>
      <c r="G57" s="57">
        <f t="shared" si="24"/>
        <v>2.0012581200000001</v>
      </c>
      <c r="H57" s="57">
        <f t="shared" si="24"/>
        <v>4.1608223399999993</v>
      </c>
      <c r="I57" s="58">
        <v>2.0012581200000001</v>
      </c>
      <c r="J57" s="58">
        <v>4.1608223399999993</v>
      </c>
      <c r="K57" s="58">
        <v>0</v>
      </c>
      <c r="L57" s="57">
        <v>0</v>
      </c>
      <c r="M57" s="58">
        <v>0</v>
      </c>
      <c r="N57" s="57">
        <v>0</v>
      </c>
      <c r="O57" s="57">
        <v>0</v>
      </c>
      <c r="P57" s="57">
        <v>0</v>
      </c>
      <c r="Q57" s="57">
        <f>F57-H57</f>
        <v>-5.2170849099999863</v>
      </c>
      <c r="R57" s="57">
        <f>H57-(I57+K57)</f>
        <v>2.1595642199999991</v>
      </c>
      <c r="S57" s="59">
        <f t="shared" si="20"/>
        <v>1.079103289284842</v>
      </c>
      <c r="T57" s="60" t="s">
        <v>116</v>
      </c>
      <c r="U57" s="6"/>
      <c r="V57" s="61"/>
      <c r="W57" s="62"/>
      <c r="X57" s="36"/>
      <c r="Y57" s="36"/>
      <c r="Z57" s="36"/>
      <c r="AB57" s="46"/>
      <c r="AC57" s="47"/>
      <c r="AD57" s="38"/>
      <c r="AE57" s="38"/>
      <c r="AF57" s="6"/>
      <c r="AG57" s="1"/>
      <c r="AZ57" s="133"/>
    </row>
    <row r="58" spans="1:52">
      <c r="A58" s="51" t="s">
        <v>117</v>
      </c>
      <c r="B58" s="52" t="s">
        <v>118</v>
      </c>
      <c r="C58" s="53" t="s">
        <v>31</v>
      </c>
      <c r="D58" s="31">
        <f>SUM(D59)</f>
        <v>458.18355451999992</v>
      </c>
      <c r="E58" s="32">
        <f t="shared" ref="E58:R58" si="25">SUM(E59)</f>
        <v>302.86140584000003</v>
      </c>
      <c r="F58" s="32">
        <f t="shared" si="25"/>
        <v>155.32214867999988</v>
      </c>
      <c r="G58" s="42">
        <f t="shared" si="25"/>
        <v>136.42915842000002</v>
      </c>
      <c r="H58" s="42">
        <f t="shared" si="25"/>
        <v>29.222900289999995</v>
      </c>
      <c r="I58" s="32">
        <f t="shared" si="25"/>
        <v>1.25</v>
      </c>
      <c r="J58" s="32">
        <f t="shared" si="25"/>
        <v>4.4453137400000005</v>
      </c>
      <c r="K58" s="32">
        <f t="shared" si="25"/>
        <v>39.783225039999998</v>
      </c>
      <c r="L58" s="42">
        <f t="shared" si="25"/>
        <v>24.777586549999995</v>
      </c>
      <c r="M58" s="32">
        <f t="shared" si="25"/>
        <v>49.405700920000001</v>
      </c>
      <c r="N58" s="42">
        <f t="shared" si="25"/>
        <v>0</v>
      </c>
      <c r="O58" s="42">
        <f t="shared" si="25"/>
        <v>45.990232460000001</v>
      </c>
      <c r="P58" s="42">
        <f t="shared" si="25"/>
        <v>0</v>
      </c>
      <c r="Q58" s="42">
        <f t="shared" si="25"/>
        <v>126.09924838999989</v>
      </c>
      <c r="R58" s="42">
        <f t="shared" si="25"/>
        <v>-11.810324750000003</v>
      </c>
      <c r="S58" s="34">
        <f t="shared" si="20"/>
        <v>-0.28782345863594844</v>
      </c>
      <c r="T58" s="35" t="s">
        <v>32</v>
      </c>
      <c r="U58" s="6"/>
      <c r="V58" s="6"/>
      <c r="W58" s="6"/>
      <c r="X58" s="36"/>
      <c r="Y58" s="36"/>
      <c r="Z58" s="36"/>
      <c r="AA58" s="5"/>
      <c r="AB58" s="46"/>
      <c r="AC58" s="47"/>
      <c r="AD58" s="38"/>
      <c r="AE58" s="38"/>
      <c r="AF58" s="6"/>
      <c r="AG58" s="1"/>
    </row>
    <row r="59" spans="1:52" ht="47.25">
      <c r="A59" s="54" t="s">
        <v>117</v>
      </c>
      <c r="B59" s="55" t="s">
        <v>119</v>
      </c>
      <c r="C59" s="56" t="s">
        <v>120</v>
      </c>
      <c r="D59" s="57">
        <v>458.18355451999992</v>
      </c>
      <c r="E59" s="58">
        <v>302.86140584000003</v>
      </c>
      <c r="F59" s="58">
        <f>D59-E59</f>
        <v>155.32214867999988</v>
      </c>
      <c r="G59" s="57">
        <f>I59+K59+M59+O59</f>
        <v>136.42915842000002</v>
      </c>
      <c r="H59" s="57">
        <f>J59+L59+N59+P59</f>
        <v>29.222900289999995</v>
      </c>
      <c r="I59" s="58">
        <v>1.25</v>
      </c>
      <c r="J59" s="58">
        <v>4.4453137400000005</v>
      </c>
      <c r="K59" s="58">
        <v>39.783225039999998</v>
      </c>
      <c r="L59" s="57">
        <v>24.777586549999995</v>
      </c>
      <c r="M59" s="58">
        <v>49.405700920000001</v>
      </c>
      <c r="N59" s="57">
        <v>0</v>
      </c>
      <c r="O59" s="57">
        <v>45.990232460000001</v>
      </c>
      <c r="P59" s="57">
        <v>0</v>
      </c>
      <c r="Q59" s="57">
        <f>F59-H59</f>
        <v>126.09924838999989</v>
      </c>
      <c r="R59" s="57">
        <f>H59-(I59+K59)</f>
        <v>-11.810324750000003</v>
      </c>
      <c r="S59" s="59">
        <f t="shared" si="20"/>
        <v>-0.28782345863594844</v>
      </c>
      <c r="T59" s="60" t="s">
        <v>121</v>
      </c>
      <c r="U59" s="6"/>
      <c r="V59" s="61"/>
      <c r="W59" s="62"/>
      <c r="X59" s="36"/>
      <c r="Y59" s="36"/>
      <c r="Z59" s="36"/>
      <c r="AB59" s="46"/>
      <c r="AC59" s="47"/>
      <c r="AD59" s="38"/>
      <c r="AE59" s="38"/>
      <c r="AF59" s="6"/>
      <c r="AG59" s="1"/>
      <c r="AZ59" s="133"/>
    </row>
    <row r="60" spans="1:52" ht="31.5">
      <c r="A60" s="28" t="s">
        <v>122</v>
      </c>
      <c r="B60" s="29" t="s">
        <v>123</v>
      </c>
      <c r="C60" s="30" t="s">
        <v>31</v>
      </c>
      <c r="D60" s="31">
        <f>SUM(D61:D68)</f>
        <v>1927.5956476523702</v>
      </c>
      <c r="E60" s="31">
        <f t="shared" ref="E60:Q60" si="26">SUM(E61:E68)</f>
        <v>151.26534651000003</v>
      </c>
      <c r="F60" s="31">
        <f t="shared" si="26"/>
        <v>1776.33030114237</v>
      </c>
      <c r="G60" s="31">
        <f t="shared" si="26"/>
        <v>241.79919176399997</v>
      </c>
      <c r="H60" s="31">
        <f t="shared" si="26"/>
        <v>13.70698056</v>
      </c>
      <c r="I60" s="31">
        <f t="shared" si="26"/>
        <v>18.074116629999999</v>
      </c>
      <c r="J60" s="31">
        <f t="shared" si="26"/>
        <v>9.9150445600000001</v>
      </c>
      <c r="K60" s="31">
        <f t="shared" si="26"/>
        <v>48.122275737599992</v>
      </c>
      <c r="L60" s="31">
        <f t="shared" si="26"/>
        <v>3.7919360000000002</v>
      </c>
      <c r="M60" s="31">
        <f t="shared" si="26"/>
        <v>72.287093720400009</v>
      </c>
      <c r="N60" s="31">
        <f t="shared" si="26"/>
        <v>0</v>
      </c>
      <c r="O60" s="31">
        <f t="shared" si="26"/>
        <v>103.31570567599995</v>
      </c>
      <c r="P60" s="31">
        <f t="shared" si="26"/>
        <v>0</v>
      </c>
      <c r="Q60" s="31">
        <f t="shared" si="26"/>
        <v>1762.6233205823698</v>
      </c>
      <c r="R60" s="31">
        <f>SUM(R61:R67)</f>
        <v>-52.465219807599993</v>
      </c>
      <c r="S60" s="34">
        <f t="shared" si="20"/>
        <v>-0.79256917078277567</v>
      </c>
      <c r="T60" s="35" t="s">
        <v>32</v>
      </c>
      <c r="U60" s="6"/>
      <c r="V60" s="6"/>
      <c r="W60" s="6"/>
      <c r="X60" s="36"/>
      <c r="Y60" s="36"/>
      <c r="Z60" s="36"/>
      <c r="AA60" s="5"/>
      <c r="AB60" s="46"/>
      <c r="AC60" s="47"/>
      <c r="AD60" s="38"/>
      <c r="AE60" s="38"/>
      <c r="AF60" s="6"/>
      <c r="AG60" s="1"/>
    </row>
    <row r="61" spans="1:52" ht="47.25">
      <c r="A61" s="65" t="s">
        <v>122</v>
      </c>
      <c r="B61" s="68" t="s">
        <v>124</v>
      </c>
      <c r="C61" s="67" t="s">
        <v>125</v>
      </c>
      <c r="D61" s="57">
        <v>104.98709631999999</v>
      </c>
      <c r="E61" s="58">
        <v>68.690665760000002</v>
      </c>
      <c r="F61" s="58">
        <f t="shared" ref="F61:F67" si="27">D61-E61</f>
        <v>36.29643055999999</v>
      </c>
      <c r="G61" s="57">
        <f t="shared" ref="G61:H68" si="28">I61+K61+M61+O61</f>
        <v>8.008405799999986</v>
      </c>
      <c r="H61" s="57">
        <f t="shared" si="28"/>
        <v>7.1295552600000001</v>
      </c>
      <c r="I61" s="58">
        <v>8.0084058000000002</v>
      </c>
      <c r="J61" s="58">
        <v>6.1878892800000003</v>
      </c>
      <c r="K61" s="58">
        <v>0</v>
      </c>
      <c r="L61" s="71">
        <v>0.94166597999999979</v>
      </c>
      <c r="M61" s="58">
        <v>0</v>
      </c>
      <c r="N61" s="71">
        <v>0</v>
      </c>
      <c r="O61" s="71">
        <v>-1.4210854715202004E-14</v>
      </c>
      <c r="P61" s="71">
        <v>0</v>
      </c>
      <c r="Q61" s="57">
        <f t="shared" ref="Q61:Q67" si="29">F61-H61</f>
        <v>29.16687529999999</v>
      </c>
      <c r="R61" s="57">
        <f t="shared" ref="R61:R67" si="30">H61-(I61+K61)</f>
        <v>-0.87885054000000018</v>
      </c>
      <c r="S61" s="59">
        <f t="shared" si="20"/>
        <v>-0.10974100987739659</v>
      </c>
      <c r="T61" s="60" t="s">
        <v>126</v>
      </c>
      <c r="U61" s="6"/>
      <c r="V61" s="61"/>
      <c r="W61" s="62"/>
      <c r="X61" s="36"/>
      <c r="Y61" s="36"/>
      <c r="Z61" s="36"/>
      <c r="AB61" s="46"/>
      <c r="AC61" s="47"/>
      <c r="AD61" s="38"/>
      <c r="AE61" s="38"/>
      <c r="AF61" s="6"/>
      <c r="AG61" s="1"/>
      <c r="AZ61" s="133"/>
    </row>
    <row r="62" spans="1:52" ht="31.5">
      <c r="A62" s="65" t="s">
        <v>122</v>
      </c>
      <c r="B62" s="68" t="s">
        <v>128</v>
      </c>
      <c r="C62" s="67" t="s">
        <v>129</v>
      </c>
      <c r="D62" s="57">
        <v>1433.82833466637</v>
      </c>
      <c r="E62" s="58">
        <v>16.301283179999999</v>
      </c>
      <c r="F62" s="58">
        <f t="shared" si="27"/>
        <v>1417.5270514863701</v>
      </c>
      <c r="G62" s="57">
        <f t="shared" si="28"/>
        <v>53.704499995999996</v>
      </c>
      <c r="H62" s="57">
        <f t="shared" si="28"/>
        <v>0</v>
      </c>
      <c r="I62" s="58">
        <v>0.3</v>
      </c>
      <c r="J62" s="58">
        <v>0</v>
      </c>
      <c r="K62" s="58">
        <v>0.4</v>
      </c>
      <c r="L62" s="57">
        <v>0</v>
      </c>
      <c r="M62" s="58">
        <v>15.565387000000001</v>
      </c>
      <c r="N62" s="57">
        <v>0</v>
      </c>
      <c r="O62" s="72">
        <v>37.439112995999999</v>
      </c>
      <c r="P62" s="57">
        <v>0</v>
      </c>
      <c r="Q62" s="57">
        <f t="shared" si="29"/>
        <v>1417.5270514863701</v>
      </c>
      <c r="R62" s="57">
        <f t="shared" si="30"/>
        <v>-0.7</v>
      </c>
      <c r="S62" s="59">
        <f t="shared" si="20"/>
        <v>-1</v>
      </c>
      <c r="T62" s="60" t="s">
        <v>130</v>
      </c>
      <c r="U62" s="6"/>
      <c r="V62" s="61"/>
      <c r="W62" s="62"/>
      <c r="X62" s="36"/>
      <c r="Y62" s="36"/>
      <c r="Z62" s="36"/>
      <c r="AB62" s="46"/>
      <c r="AC62" s="47"/>
      <c r="AD62" s="38"/>
      <c r="AE62" s="38"/>
      <c r="AF62" s="6"/>
      <c r="AG62" s="1"/>
      <c r="AZ62" s="133"/>
    </row>
    <row r="63" spans="1:52" ht="31.5">
      <c r="A63" s="65" t="s">
        <v>122</v>
      </c>
      <c r="B63" s="68" t="s">
        <v>131</v>
      </c>
      <c r="C63" s="67" t="s">
        <v>132</v>
      </c>
      <c r="D63" s="57">
        <v>4.0859136959999995</v>
      </c>
      <c r="E63" s="58">
        <v>0.41799999999999998</v>
      </c>
      <c r="F63" s="58">
        <f t="shared" si="27"/>
        <v>3.6679136959999994</v>
      </c>
      <c r="G63" s="57">
        <f t="shared" si="28"/>
        <v>3.6679136960000003</v>
      </c>
      <c r="H63" s="57">
        <f t="shared" si="28"/>
        <v>0.14428736</v>
      </c>
      <c r="I63" s="58">
        <v>2.6049320000000001E-2</v>
      </c>
      <c r="J63" s="58">
        <v>0.14428736</v>
      </c>
      <c r="K63" s="58">
        <v>0.3824209616</v>
      </c>
      <c r="L63" s="71">
        <v>0</v>
      </c>
      <c r="M63" s="58">
        <v>2.1533940944000003</v>
      </c>
      <c r="N63" s="71">
        <v>0</v>
      </c>
      <c r="O63" s="71">
        <v>1.1060493200000001</v>
      </c>
      <c r="P63" s="71">
        <v>0</v>
      </c>
      <c r="Q63" s="57">
        <f t="shared" si="29"/>
        <v>3.5236263359999995</v>
      </c>
      <c r="R63" s="57">
        <f t="shared" si="30"/>
        <v>-0.26418292160000001</v>
      </c>
      <c r="S63" s="59">
        <f t="shared" si="20"/>
        <v>-0.64676167031094978</v>
      </c>
      <c r="T63" s="60" t="s">
        <v>133</v>
      </c>
      <c r="U63" s="6"/>
      <c r="V63" s="61"/>
      <c r="W63" s="62"/>
      <c r="X63" s="36"/>
      <c r="Y63" s="36"/>
      <c r="Z63" s="36"/>
      <c r="AB63" s="46"/>
      <c r="AC63" s="47"/>
      <c r="AD63" s="38"/>
      <c r="AE63" s="38"/>
      <c r="AF63" s="6"/>
      <c r="AG63" s="1"/>
      <c r="AZ63" s="133"/>
    </row>
    <row r="64" spans="1:52" ht="63">
      <c r="A64" s="65" t="s">
        <v>122</v>
      </c>
      <c r="B64" s="68" t="s">
        <v>134</v>
      </c>
      <c r="C64" s="67" t="s">
        <v>135</v>
      </c>
      <c r="D64" s="57">
        <v>188.008425198</v>
      </c>
      <c r="E64" s="58">
        <v>46.604205060000012</v>
      </c>
      <c r="F64" s="58">
        <f t="shared" si="27"/>
        <v>141.40422013799997</v>
      </c>
      <c r="G64" s="57">
        <f t="shared" si="28"/>
        <v>46.2</v>
      </c>
      <c r="H64" s="57">
        <f t="shared" si="28"/>
        <v>4.7250322499999999</v>
      </c>
      <c r="I64" s="58">
        <v>0</v>
      </c>
      <c r="J64" s="58">
        <v>2.9177753899999996</v>
      </c>
      <c r="K64" s="58">
        <v>18.479855999999998</v>
      </c>
      <c r="L64" s="57">
        <v>1.8072568600000005</v>
      </c>
      <c r="M64" s="58">
        <v>13.860072000000001</v>
      </c>
      <c r="N64" s="57">
        <v>0</v>
      </c>
      <c r="O64" s="57">
        <v>13.860072000000001</v>
      </c>
      <c r="P64" s="57">
        <v>0</v>
      </c>
      <c r="Q64" s="57">
        <f t="shared" si="29"/>
        <v>136.67918788799997</v>
      </c>
      <c r="R64" s="57">
        <f t="shared" si="30"/>
        <v>-13.754823749999998</v>
      </c>
      <c r="S64" s="59">
        <f t="shared" si="20"/>
        <v>-0.74431444433333249</v>
      </c>
      <c r="T64" s="60" t="s">
        <v>136</v>
      </c>
      <c r="U64" s="6"/>
      <c r="V64" s="61"/>
      <c r="W64" s="62"/>
      <c r="X64" s="36"/>
      <c r="Y64" s="36"/>
      <c r="Z64" s="36"/>
      <c r="AB64" s="46"/>
      <c r="AC64" s="47"/>
      <c r="AD64" s="38"/>
      <c r="AE64" s="38"/>
      <c r="AF64" s="6"/>
      <c r="AG64" s="1"/>
      <c r="AZ64" s="133"/>
    </row>
    <row r="65" spans="1:52" ht="31.5">
      <c r="A65" s="65" t="s">
        <v>122</v>
      </c>
      <c r="B65" s="68" t="s">
        <v>137</v>
      </c>
      <c r="C65" s="67" t="s">
        <v>138</v>
      </c>
      <c r="D65" s="57">
        <v>81.380373269999993</v>
      </c>
      <c r="E65" s="58">
        <v>7.3853401400000003</v>
      </c>
      <c r="F65" s="58">
        <f t="shared" si="27"/>
        <v>73.995033129999996</v>
      </c>
      <c r="G65" s="57">
        <f t="shared" si="28"/>
        <v>35.880020059999993</v>
      </c>
      <c r="H65" s="57">
        <f t="shared" si="28"/>
        <v>1.7322976899999998</v>
      </c>
      <c r="I65" s="58">
        <v>0.62518362000000005</v>
      </c>
      <c r="J65" s="58">
        <v>0.66509253000000002</v>
      </c>
      <c r="K65" s="58">
        <v>1.516569576</v>
      </c>
      <c r="L65" s="57">
        <v>1.0672051599999999</v>
      </c>
      <c r="M65" s="58">
        <v>13.364811426000001</v>
      </c>
      <c r="N65" s="57">
        <v>0</v>
      </c>
      <c r="O65" s="72">
        <v>20.373455437999993</v>
      </c>
      <c r="P65" s="57">
        <v>0</v>
      </c>
      <c r="Q65" s="57">
        <f t="shared" si="29"/>
        <v>72.26273544</v>
      </c>
      <c r="R65" s="57">
        <f t="shared" si="30"/>
        <v>-0.40945550600000002</v>
      </c>
      <c r="S65" s="59">
        <f t="shared" si="20"/>
        <v>-0.19117772615664166</v>
      </c>
      <c r="T65" s="60" t="s">
        <v>139</v>
      </c>
      <c r="U65" s="6"/>
      <c r="V65" s="61"/>
      <c r="W65" s="62"/>
      <c r="X65" s="36"/>
      <c r="Y65" s="36"/>
      <c r="Z65" s="36"/>
      <c r="AB65" s="46"/>
      <c r="AC65" s="47"/>
      <c r="AD65" s="38"/>
      <c r="AE65" s="38"/>
      <c r="AF65" s="6"/>
      <c r="AG65" s="1"/>
      <c r="AZ65" s="133"/>
    </row>
    <row r="66" spans="1:52" ht="31.5">
      <c r="A66" s="65" t="s">
        <v>122</v>
      </c>
      <c r="B66" s="68" t="s">
        <v>140</v>
      </c>
      <c r="C66" s="67" t="s">
        <v>141</v>
      </c>
      <c r="D66" s="57">
        <v>3.1935732959999998</v>
      </c>
      <c r="E66" s="58">
        <v>0</v>
      </c>
      <c r="F66" s="58">
        <f t="shared" si="27"/>
        <v>3.1935732959999998</v>
      </c>
      <c r="G66" s="57">
        <f t="shared" si="28"/>
        <v>3.1935732959999998</v>
      </c>
      <c r="H66" s="57">
        <f t="shared" si="28"/>
        <v>0</v>
      </c>
      <c r="I66" s="58">
        <v>0</v>
      </c>
      <c r="J66" s="58">
        <v>0</v>
      </c>
      <c r="K66" s="58">
        <v>0</v>
      </c>
      <c r="L66" s="57">
        <v>0</v>
      </c>
      <c r="M66" s="58">
        <v>0</v>
      </c>
      <c r="N66" s="57">
        <v>0</v>
      </c>
      <c r="O66" s="57">
        <v>3.1935732959999998</v>
      </c>
      <c r="P66" s="57">
        <v>0</v>
      </c>
      <c r="Q66" s="57">
        <f t="shared" si="29"/>
        <v>3.1935732959999998</v>
      </c>
      <c r="R66" s="57">
        <f t="shared" si="30"/>
        <v>0</v>
      </c>
      <c r="S66" s="59">
        <v>0</v>
      </c>
      <c r="T66" s="60" t="s">
        <v>32</v>
      </c>
      <c r="U66" s="6"/>
      <c r="V66" s="61"/>
      <c r="W66" s="62"/>
      <c r="X66" s="36"/>
      <c r="Y66" s="36"/>
      <c r="Z66" s="36"/>
      <c r="AB66" s="46"/>
      <c r="AC66" s="47"/>
      <c r="AD66" s="38"/>
      <c r="AE66" s="38"/>
      <c r="AF66" s="6"/>
      <c r="AG66" s="1"/>
      <c r="AZ66" s="133"/>
    </row>
    <row r="67" spans="1:52" ht="43.5" customHeight="1">
      <c r="A67" s="65" t="s">
        <v>122</v>
      </c>
      <c r="B67" s="55" t="s">
        <v>142</v>
      </c>
      <c r="C67" s="56" t="s">
        <v>143</v>
      </c>
      <c r="D67" s="57">
        <v>107.64795629999999</v>
      </c>
      <c r="E67" s="58">
        <v>7.3778877599999992</v>
      </c>
      <c r="F67" s="58">
        <f t="shared" si="27"/>
        <v>100.27006854</v>
      </c>
      <c r="G67" s="57">
        <f t="shared" si="28"/>
        <v>91.144778915999979</v>
      </c>
      <c r="H67" s="57">
        <f t="shared" si="28"/>
        <v>0</v>
      </c>
      <c r="I67" s="58">
        <v>9.1144778899999999</v>
      </c>
      <c r="J67" s="58">
        <v>0</v>
      </c>
      <c r="K67" s="58">
        <v>27.343429199999999</v>
      </c>
      <c r="L67" s="57">
        <v>0</v>
      </c>
      <c r="M67" s="58">
        <v>27.343429199999999</v>
      </c>
      <c r="N67" s="57">
        <v>0</v>
      </c>
      <c r="O67" s="57">
        <v>27.343442625999987</v>
      </c>
      <c r="P67" s="57">
        <v>0</v>
      </c>
      <c r="Q67" s="57">
        <f t="shared" si="29"/>
        <v>100.27006854</v>
      </c>
      <c r="R67" s="57">
        <f t="shared" si="30"/>
        <v>-36.457907089999999</v>
      </c>
      <c r="S67" s="59">
        <f t="shared" si="20"/>
        <v>-1</v>
      </c>
      <c r="T67" s="60" t="s">
        <v>144</v>
      </c>
      <c r="U67" s="6"/>
      <c r="V67" s="61"/>
      <c r="W67" s="62"/>
      <c r="X67" s="36"/>
      <c r="Y67" s="36"/>
      <c r="Z67" s="36"/>
      <c r="AB67" s="46"/>
      <c r="AC67" s="47"/>
      <c r="AD67" s="38"/>
      <c r="AE67" s="38"/>
      <c r="AF67" s="6"/>
      <c r="AG67" s="1"/>
      <c r="AZ67" s="133"/>
    </row>
    <row r="68" spans="1:52" ht="35.25" customHeight="1">
      <c r="A68" s="65" t="s">
        <v>122</v>
      </c>
      <c r="B68" s="55" t="s">
        <v>145</v>
      </c>
      <c r="C68" s="56" t="s">
        <v>146</v>
      </c>
      <c r="D68" s="57">
        <v>4.4639749059999998</v>
      </c>
      <c r="E68" s="58">
        <v>4.4879646099999997</v>
      </c>
      <c r="F68" s="58">
        <f>D68-E68</f>
        <v>-2.398970399999989E-2</v>
      </c>
      <c r="G68" s="57" t="s">
        <v>32</v>
      </c>
      <c r="H68" s="57">
        <f t="shared" si="28"/>
        <v>-2.4192000000000002E-2</v>
      </c>
      <c r="I68" s="58" t="s">
        <v>32</v>
      </c>
      <c r="J68" s="58">
        <v>0</v>
      </c>
      <c r="K68" s="58" t="s">
        <v>32</v>
      </c>
      <c r="L68" s="57">
        <v>-2.4192000000000002E-2</v>
      </c>
      <c r="M68" s="58" t="s">
        <v>32</v>
      </c>
      <c r="N68" s="57">
        <v>0</v>
      </c>
      <c r="O68" s="57" t="s">
        <v>32</v>
      </c>
      <c r="P68" s="57">
        <v>0</v>
      </c>
      <c r="Q68" s="57">
        <f>F68-H68</f>
        <v>2.0229600000011214E-4</v>
      </c>
      <c r="R68" s="57" t="s">
        <v>32</v>
      </c>
      <c r="S68" s="59" t="s">
        <v>32</v>
      </c>
      <c r="T68" s="60" t="s">
        <v>147</v>
      </c>
      <c r="U68" s="6"/>
      <c r="V68" s="61"/>
      <c r="W68" s="62"/>
      <c r="X68" s="36"/>
      <c r="Y68" s="36"/>
      <c r="Z68" s="36"/>
      <c r="AB68" s="46"/>
      <c r="AC68" s="47"/>
      <c r="AD68" s="38"/>
      <c r="AE68" s="38"/>
      <c r="AF68" s="6"/>
      <c r="AG68" s="1"/>
      <c r="AZ68" s="133"/>
    </row>
    <row r="69" spans="1:52" ht="31.5">
      <c r="A69" s="28" t="s">
        <v>148</v>
      </c>
      <c r="B69" s="29" t="s">
        <v>149</v>
      </c>
      <c r="C69" s="32" t="s">
        <v>31</v>
      </c>
      <c r="D69" s="31">
        <f t="shared" ref="D69:R69" si="31">D70+D78+D80+D103</f>
        <v>38689.707591453342</v>
      </c>
      <c r="E69" s="32">
        <f t="shared" si="31"/>
        <v>12502.98269891</v>
      </c>
      <c r="F69" s="32">
        <f t="shared" si="31"/>
        <v>26197.989112543339</v>
      </c>
      <c r="G69" s="31">
        <f>G70+G78+G80+G103</f>
        <v>4499.225070612425</v>
      </c>
      <c r="H69" s="31">
        <f t="shared" si="31"/>
        <v>2542.6541118</v>
      </c>
      <c r="I69" s="32">
        <f t="shared" si="31"/>
        <v>620.82970806371009</v>
      </c>
      <c r="J69" s="32">
        <f t="shared" si="31"/>
        <v>956.55080517999988</v>
      </c>
      <c r="K69" s="32">
        <f t="shared" si="31"/>
        <v>1033.5883328068001</v>
      </c>
      <c r="L69" s="31">
        <f t="shared" si="31"/>
        <v>1586.10330662</v>
      </c>
      <c r="M69" s="32">
        <f t="shared" si="31"/>
        <v>1320.9828939374001</v>
      </c>
      <c r="N69" s="31">
        <f t="shared" si="31"/>
        <v>0</v>
      </c>
      <c r="O69" s="31">
        <f t="shared" si="31"/>
        <v>1523.8241358045134</v>
      </c>
      <c r="P69" s="31">
        <f t="shared" si="31"/>
        <v>0</v>
      </c>
      <c r="Q69" s="31">
        <f t="shared" si="31"/>
        <v>23675.025911083343</v>
      </c>
      <c r="R69" s="31">
        <f t="shared" si="31"/>
        <v>791.02837079948972</v>
      </c>
      <c r="S69" s="34">
        <f t="shared" ref="S69:S77" si="32">R69/(I69+K69)</f>
        <v>0.47813089029376876</v>
      </c>
      <c r="T69" s="35" t="s">
        <v>32</v>
      </c>
      <c r="U69" s="6"/>
      <c r="V69" s="6"/>
      <c r="W69" s="6"/>
      <c r="X69" s="36"/>
      <c r="Y69" s="36"/>
      <c r="Z69" s="36"/>
      <c r="AA69" s="5"/>
      <c r="AB69" s="46"/>
      <c r="AC69" s="47"/>
      <c r="AD69" s="38"/>
      <c r="AE69" s="38"/>
      <c r="AF69" s="6"/>
      <c r="AG69" s="1"/>
    </row>
    <row r="70" spans="1:52" ht="47.25">
      <c r="A70" s="28" t="s">
        <v>150</v>
      </c>
      <c r="B70" s="29" t="s">
        <v>151</v>
      </c>
      <c r="C70" s="32" t="s">
        <v>31</v>
      </c>
      <c r="D70" s="31">
        <f t="shared" ref="D70:Q70" si="33">SUM(D71:D77)</f>
        <v>2492.7076793081133</v>
      </c>
      <c r="E70" s="31">
        <f t="shared" si="33"/>
        <v>1936.1266242500001</v>
      </c>
      <c r="F70" s="31">
        <f t="shared" si="33"/>
        <v>556.58105505811307</v>
      </c>
      <c r="G70" s="31">
        <f t="shared" si="33"/>
        <v>532.16146456199999</v>
      </c>
      <c r="H70" s="31">
        <f t="shared" si="33"/>
        <v>286.01116897999998</v>
      </c>
      <c r="I70" s="31">
        <f t="shared" si="33"/>
        <v>317.45591605999999</v>
      </c>
      <c r="J70" s="31">
        <f t="shared" si="33"/>
        <v>144.43352376999999</v>
      </c>
      <c r="K70" s="31">
        <f t="shared" si="33"/>
        <v>71.431301879999992</v>
      </c>
      <c r="L70" s="31">
        <f t="shared" si="33"/>
        <v>141.57764520999999</v>
      </c>
      <c r="M70" s="31">
        <f t="shared" si="33"/>
        <v>114.11668423599994</v>
      </c>
      <c r="N70" s="31">
        <f t="shared" si="33"/>
        <v>0</v>
      </c>
      <c r="O70" s="31">
        <f t="shared" si="33"/>
        <v>29.157562385999999</v>
      </c>
      <c r="P70" s="31">
        <f t="shared" si="33"/>
        <v>0</v>
      </c>
      <c r="Q70" s="31">
        <f t="shared" si="33"/>
        <v>284.57077641811304</v>
      </c>
      <c r="R70" s="31">
        <f>SUM(R71:R77)</f>
        <v>-128.34556218</v>
      </c>
      <c r="S70" s="34">
        <f t="shared" si="32"/>
        <v>-0.33003286366640616</v>
      </c>
      <c r="T70" s="35" t="s">
        <v>32</v>
      </c>
      <c r="U70" s="6"/>
      <c r="V70" s="6"/>
      <c r="W70" s="6"/>
      <c r="X70" s="36"/>
      <c r="Y70" s="36"/>
      <c r="Z70" s="36"/>
      <c r="AA70" s="5"/>
      <c r="AB70" s="46"/>
      <c r="AC70" s="47"/>
      <c r="AD70" s="38"/>
      <c r="AE70" s="38"/>
      <c r="AF70" s="6"/>
      <c r="AG70" s="1"/>
    </row>
    <row r="71" spans="1:52" ht="31.5">
      <c r="A71" s="65" t="s">
        <v>150</v>
      </c>
      <c r="B71" s="55" t="s">
        <v>152</v>
      </c>
      <c r="C71" s="56" t="s">
        <v>153</v>
      </c>
      <c r="D71" s="57">
        <v>890.38016950211306</v>
      </c>
      <c r="E71" s="58">
        <v>831.82369596000012</v>
      </c>
      <c r="F71" s="58">
        <f t="shared" ref="F71:F77" si="34">D71-E71</f>
        <v>58.55647354211294</v>
      </c>
      <c r="G71" s="57">
        <f t="shared" ref="G71:H77" si="35">I71+K71+M71+O71</f>
        <v>63.894592320000001</v>
      </c>
      <c r="H71" s="57">
        <f t="shared" si="35"/>
        <v>1.0209795000000004</v>
      </c>
      <c r="I71" s="58">
        <v>63.894592320000001</v>
      </c>
      <c r="J71" s="58">
        <v>2.2434477099999999</v>
      </c>
      <c r="K71" s="58">
        <v>0</v>
      </c>
      <c r="L71" s="71">
        <v>-1.2224682099999995</v>
      </c>
      <c r="M71" s="58">
        <v>0</v>
      </c>
      <c r="N71" s="71">
        <v>0</v>
      </c>
      <c r="O71" s="71">
        <v>0</v>
      </c>
      <c r="P71" s="71">
        <v>0</v>
      </c>
      <c r="Q71" s="57">
        <f t="shared" ref="Q71:Q77" si="36">F71-H71</f>
        <v>57.535494042112937</v>
      </c>
      <c r="R71" s="57">
        <f t="shared" ref="R71:R77" si="37">H71-(I71+K71)</f>
        <v>-62.873612819999998</v>
      </c>
      <c r="S71" s="59">
        <f t="shared" si="32"/>
        <v>-0.9840208777780961</v>
      </c>
      <c r="T71" s="60" t="s">
        <v>154</v>
      </c>
      <c r="U71" s="6"/>
      <c r="V71" s="61"/>
      <c r="W71" s="62"/>
      <c r="X71" s="36"/>
      <c r="Y71" s="36"/>
      <c r="Z71" s="36"/>
      <c r="AB71" s="46"/>
      <c r="AC71" s="47"/>
      <c r="AD71" s="38"/>
      <c r="AE71" s="38"/>
      <c r="AF71" s="6"/>
      <c r="AG71" s="1"/>
      <c r="AZ71" s="133"/>
    </row>
    <row r="72" spans="1:52" ht="31.5">
      <c r="A72" s="65" t="s">
        <v>150</v>
      </c>
      <c r="B72" s="68" t="s">
        <v>155</v>
      </c>
      <c r="C72" s="67" t="s">
        <v>156</v>
      </c>
      <c r="D72" s="57">
        <v>994.47749359600004</v>
      </c>
      <c r="E72" s="58">
        <v>619.94192163000002</v>
      </c>
      <c r="F72" s="58">
        <f t="shared" si="34"/>
        <v>374.53557196600002</v>
      </c>
      <c r="G72" s="57">
        <f t="shared" si="35"/>
        <v>380.74608644599994</v>
      </c>
      <c r="H72" s="57">
        <f t="shared" si="35"/>
        <v>245.95046867999997</v>
      </c>
      <c r="I72" s="58">
        <v>243.44064374000001</v>
      </c>
      <c r="J72" s="58">
        <v>120.70819607999999</v>
      </c>
      <c r="K72" s="58">
        <v>68.468421879999994</v>
      </c>
      <c r="L72" s="57">
        <v>125.24227259999999</v>
      </c>
      <c r="M72" s="58">
        <v>68.837020825999957</v>
      </c>
      <c r="N72" s="57">
        <v>0</v>
      </c>
      <c r="O72" s="57">
        <v>0</v>
      </c>
      <c r="P72" s="57">
        <v>0</v>
      </c>
      <c r="Q72" s="57">
        <f t="shared" si="36"/>
        <v>128.58510328600005</v>
      </c>
      <c r="R72" s="57">
        <f t="shared" si="37"/>
        <v>-65.958596940000007</v>
      </c>
      <c r="S72" s="59">
        <f t="shared" si="32"/>
        <v>-0.21146739293675298</v>
      </c>
      <c r="T72" s="60" t="s">
        <v>157</v>
      </c>
      <c r="U72" s="6"/>
      <c r="V72" s="61"/>
      <c r="W72" s="62"/>
      <c r="X72" s="36"/>
      <c r="Y72" s="36"/>
      <c r="Z72" s="36"/>
      <c r="AB72" s="46"/>
      <c r="AC72" s="47"/>
      <c r="AD72" s="38"/>
      <c r="AE72" s="38"/>
      <c r="AF72" s="6"/>
      <c r="AG72" s="1"/>
      <c r="AZ72" s="133"/>
    </row>
    <row r="73" spans="1:52" ht="31.5">
      <c r="A73" s="65" t="s">
        <v>150</v>
      </c>
      <c r="B73" s="68" t="s">
        <v>158</v>
      </c>
      <c r="C73" s="67" t="s">
        <v>159</v>
      </c>
      <c r="D73" s="57">
        <v>16.589038376000001</v>
      </c>
      <c r="E73" s="58">
        <v>0</v>
      </c>
      <c r="F73" s="58">
        <f t="shared" si="34"/>
        <v>16.589038376000001</v>
      </c>
      <c r="G73" s="57">
        <f t="shared" si="35"/>
        <v>16.589038375999998</v>
      </c>
      <c r="H73" s="57">
        <f t="shared" si="35"/>
        <v>1.34399928</v>
      </c>
      <c r="I73" s="58">
        <v>0</v>
      </c>
      <c r="J73" s="58">
        <v>0</v>
      </c>
      <c r="K73" s="58">
        <v>0</v>
      </c>
      <c r="L73" s="57">
        <v>1.34399928</v>
      </c>
      <c r="M73" s="58">
        <v>7.8135166700000003</v>
      </c>
      <c r="N73" s="57">
        <v>0</v>
      </c>
      <c r="O73" s="57">
        <v>8.7755217059999993</v>
      </c>
      <c r="P73" s="57">
        <v>0</v>
      </c>
      <c r="Q73" s="57">
        <f t="shared" si="36"/>
        <v>15.245039096000001</v>
      </c>
      <c r="R73" s="57">
        <f>H73-(I73+K73)</f>
        <v>1.34399928</v>
      </c>
      <c r="S73" s="59">
        <v>1</v>
      </c>
      <c r="T73" s="60" t="s">
        <v>160</v>
      </c>
      <c r="U73" s="6"/>
      <c r="V73" s="61"/>
      <c r="W73" s="62"/>
      <c r="X73" s="36"/>
      <c r="Y73" s="36"/>
      <c r="Z73" s="36"/>
      <c r="AB73" s="46"/>
      <c r="AC73" s="47"/>
      <c r="AD73" s="38"/>
      <c r="AE73" s="38"/>
      <c r="AF73" s="6"/>
      <c r="AG73" s="1"/>
      <c r="AZ73" s="133"/>
    </row>
    <row r="74" spans="1:52" ht="52.5" customHeight="1">
      <c r="A74" s="65" t="s">
        <v>150</v>
      </c>
      <c r="B74" s="68" t="s">
        <v>161</v>
      </c>
      <c r="C74" s="67" t="s">
        <v>162</v>
      </c>
      <c r="D74" s="57" t="s">
        <v>32</v>
      </c>
      <c r="E74" s="58" t="s">
        <v>32</v>
      </c>
      <c r="F74" s="58" t="s">
        <v>32</v>
      </c>
      <c r="G74" s="57" t="s">
        <v>32</v>
      </c>
      <c r="H74" s="57">
        <f t="shared" si="35"/>
        <v>14.00089034</v>
      </c>
      <c r="I74" s="58" t="s">
        <v>32</v>
      </c>
      <c r="J74" s="58">
        <v>10.016337139999999</v>
      </c>
      <c r="K74" s="58" t="s">
        <v>32</v>
      </c>
      <c r="L74" s="57">
        <v>3.9845532000000001</v>
      </c>
      <c r="M74" s="58" t="s">
        <v>32</v>
      </c>
      <c r="N74" s="57">
        <v>0</v>
      </c>
      <c r="O74" s="57" t="s">
        <v>32</v>
      </c>
      <c r="P74" s="57">
        <v>0</v>
      </c>
      <c r="Q74" s="57" t="s">
        <v>32</v>
      </c>
      <c r="R74" s="57" t="s">
        <v>32</v>
      </c>
      <c r="S74" s="59" t="s">
        <v>32</v>
      </c>
      <c r="T74" s="60" t="s">
        <v>163</v>
      </c>
      <c r="U74" s="6"/>
      <c r="V74" s="61"/>
      <c r="W74" s="62"/>
      <c r="X74" s="36"/>
      <c r="Y74" s="36"/>
      <c r="Z74" s="36"/>
      <c r="AB74" s="46"/>
      <c r="AC74" s="47"/>
      <c r="AD74" s="38"/>
      <c r="AE74" s="38"/>
      <c r="AF74" s="6"/>
      <c r="AG74" s="1"/>
      <c r="AZ74" s="133"/>
    </row>
    <row r="75" spans="1:52" ht="39.75" customHeight="1">
      <c r="A75" s="65" t="s">
        <v>150</v>
      </c>
      <c r="B75" s="68" t="s">
        <v>164</v>
      </c>
      <c r="C75" s="67" t="s">
        <v>165</v>
      </c>
      <c r="D75" s="57">
        <v>424.59556419400008</v>
      </c>
      <c r="E75" s="58">
        <v>462.80317342000001</v>
      </c>
      <c r="F75" s="58">
        <f t="shared" si="34"/>
        <v>-38.207609225999931</v>
      </c>
      <c r="G75" s="57" t="s">
        <v>32</v>
      </c>
      <c r="H75" s="57">
        <f t="shared" si="35"/>
        <v>11.468622879999998</v>
      </c>
      <c r="I75" s="58" t="s">
        <v>32</v>
      </c>
      <c r="J75" s="58">
        <v>2.0815222900000006</v>
      </c>
      <c r="K75" s="58">
        <v>0</v>
      </c>
      <c r="L75" s="57">
        <v>9.3871005899999975</v>
      </c>
      <c r="M75" s="58">
        <v>0</v>
      </c>
      <c r="N75" s="57">
        <v>0</v>
      </c>
      <c r="O75" s="57">
        <v>0</v>
      </c>
      <c r="P75" s="57">
        <v>0</v>
      </c>
      <c r="Q75" s="57">
        <f t="shared" si="36"/>
        <v>-49.676232105999929</v>
      </c>
      <c r="R75" s="57" t="s">
        <v>32</v>
      </c>
      <c r="S75" s="59" t="s">
        <v>32</v>
      </c>
      <c r="T75" s="60" t="s">
        <v>166</v>
      </c>
      <c r="U75" s="6"/>
      <c r="V75" s="61"/>
      <c r="W75" s="62"/>
      <c r="X75" s="36"/>
      <c r="Y75" s="36"/>
      <c r="Z75" s="36"/>
      <c r="AB75" s="46"/>
      <c r="AC75" s="47"/>
      <c r="AD75" s="38"/>
      <c r="AE75" s="38"/>
      <c r="AF75" s="6"/>
      <c r="AG75" s="1"/>
      <c r="AZ75" s="133"/>
    </row>
    <row r="76" spans="1:52" ht="31.5">
      <c r="A76" s="65" t="s">
        <v>150</v>
      </c>
      <c r="B76" s="68" t="s">
        <v>167</v>
      </c>
      <c r="C76" s="67" t="s">
        <v>168</v>
      </c>
      <c r="D76" s="57">
        <v>32.282267419999997</v>
      </c>
      <c r="E76" s="58">
        <v>0</v>
      </c>
      <c r="F76" s="58">
        <f t="shared" si="34"/>
        <v>32.282267419999997</v>
      </c>
      <c r="G76" s="57">
        <f t="shared" si="35"/>
        <v>32.282267419999997</v>
      </c>
      <c r="H76" s="57">
        <f t="shared" si="35"/>
        <v>6.0220625499999993</v>
      </c>
      <c r="I76" s="58">
        <v>0</v>
      </c>
      <c r="J76" s="58">
        <v>5.9999791699999996</v>
      </c>
      <c r="K76" s="58">
        <v>0.11</v>
      </c>
      <c r="L76" s="57">
        <v>2.208338E-2</v>
      </c>
      <c r="M76" s="58">
        <v>11.79022674</v>
      </c>
      <c r="N76" s="57">
        <v>0</v>
      </c>
      <c r="O76" s="57">
        <v>20.382040679999999</v>
      </c>
      <c r="P76" s="57">
        <v>0</v>
      </c>
      <c r="Q76" s="57">
        <f t="shared" si="36"/>
        <v>26.260204869999995</v>
      </c>
      <c r="R76" s="57">
        <f t="shared" si="37"/>
        <v>5.912062549999999</v>
      </c>
      <c r="S76" s="59">
        <f t="shared" si="32"/>
        <v>53.746023181818174</v>
      </c>
      <c r="T76" s="73" t="s">
        <v>169</v>
      </c>
      <c r="U76" s="6"/>
      <c r="V76" s="61"/>
      <c r="W76" s="62"/>
      <c r="X76" s="36"/>
      <c r="Y76" s="36"/>
      <c r="Z76" s="36"/>
      <c r="AB76" s="46"/>
      <c r="AC76" s="47"/>
      <c r="AD76" s="38"/>
      <c r="AE76" s="38"/>
      <c r="AF76" s="6"/>
      <c r="AG76" s="1"/>
      <c r="AZ76" s="133"/>
    </row>
    <row r="77" spans="1:52" ht="31.5">
      <c r="A77" s="65" t="s">
        <v>150</v>
      </c>
      <c r="B77" s="68" t="s">
        <v>170</v>
      </c>
      <c r="C77" s="67" t="s">
        <v>171</v>
      </c>
      <c r="D77" s="57">
        <v>134.38314621999999</v>
      </c>
      <c r="E77" s="58">
        <v>21.557833239999997</v>
      </c>
      <c r="F77" s="58">
        <f t="shared" si="34"/>
        <v>112.82531297999999</v>
      </c>
      <c r="G77" s="57">
        <f t="shared" si="35"/>
        <v>38.649479999999997</v>
      </c>
      <c r="H77" s="57">
        <f t="shared" si="35"/>
        <v>6.2041457500000003</v>
      </c>
      <c r="I77" s="58">
        <v>10.12068</v>
      </c>
      <c r="J77" s="58">
        <v>3.3840413799999998</v>
      </c>
      <c r="K77" s="58">
        <v>2.8528800000000003</v>
      </c>
      <c r="L77" s="57">
        <v>2.8201043700000001</v>
      </c>
      <c r="M77" s="58">
        <v>25.675919999999998</v>
      </c>
      <c r="N77" s="57">
        <v>0</v>
      </c>
      <c r="O77" s="57">
        <v>0</v>
      </c>
      <c r="P77" s="57">
        <v>0</v>
      </c>
      <c r="Q77" s="57">
        <f t="shared" si="36"/>
        <v>106.62116723</v>
      </c>
      <c r="R77" s="57">
        <f t="shared" si="37"/>
        <v>-6.7694142500000005</v>
      </c>
      <c r="S77" s="59">
        <f t="shared" si="32"/>
        <v>-0.52178540431462139</v>
      </c>
      <c r="T77" s="60" t="s">
        <v>172</v>
      </c>
      <c r="U77" s="6"/>
      <c r="V77" s="61"/>
      <c r="W77" s="62"/>
      <c r="X77" s="36"/>
      <c r="Y77" s="36"/>
      <c r="Z77" s="36"/>
      <c r="AB77" s="46"/>
      <c r="AC77" s="47"/>
      <c r="AD77" s="38"/>
      <c r="AE77" s="38"/>
      <c r="AF77" s="6"/>
      <c r="AG77" s="1"/>
      <c r="AZ77" s="133"/>
    </row>
    <row r="78" spans="1:52" ht="31.5">
      <c r="A78" s="28" t="s">
        <v>173</v>
      </c>
      <c r="B78" s="29" t="s">
        <v>174</v>
      </c>
      <c r="C78" s="30" t="s">
        <v>31</v>
      </c>
      <c r="D78" s="31">
        <f>SUM(D79)</f>
        <v>45.476335098000007</v>
      </c>
      <c r="E78" s="31">
        <f t="shared" ref="E78:R78" si="38">SUM(E79)</f>
        <v>15.677989239999999</v>
      </c>
      <c r="F78" s="31">
        <f t="shared" si="38"/>
        <v>29.798345858000008</v>
      </c>
      <c r="G78" s="31">
        <f t="shared" si="38"/>
        <v>0</v>
      </c>
      <c r="H78" s="31">
        <f t="shared" si="38"/>
        <v>18.413919959999998</v>
      </c>
      <c r="I78" s="31">
        <f t="shared" si="38"/>
        <v>0</v>
      </c>
      <c r="J78" s="31">
        <f t="shared" si="38"/>
        <v>0</v>
      </c>
      <c r="K78" s="31">
        <f t="shared" si="38"/>
        <v>0</v>
      </c>
      <c r="L78" s="31">
        <f t="shared" si="38"/>
        <v>18.413919959999998</v>
      </c>
      <c r="M78" s="31">
        <f t="shared" si="38"/>
        <v>0</v>
      </c>
      <c r="N78" s="31">
        <f t="shared" si="38"/>
        <v>0</v>
      </c>
      <c r="O78" s="31">
        <f t="shared" si="38"/>
        <v>0</v>
      </c>
      <c r="P78" s="31">
        <f t="shared" si="38"/>
        <v>0</v>
      </c>
      <c r="Q78" s="31">
        <f t="shared" si="38"/>
        <v>11.384425898000011</v>
      </c>
      <c r="R78" s="31">
        <f t="shared" si="38"/>
        <v>0</v>
      </c>
      <c r="S78" s="34">
        <v>0</v>
      </c>
      <c r="T78" s="35" t="s">
        <v>32</v>
      </c>
      <c r="U78" s="6"/>
      <c r="V78" s="6"/>
      <c r="W78" s="6"/>
      <c r="X78" s="36"/>
      <c r="Y78" s="36"/>
      <c r="Z78" s="36"/>
      <c r="AA78" s="5"/>
      <c r="AB78" s="46"/>
      <c r="AC78" s="47"/>
      <c r="AD78" s="38"/>
      <c r="AE78" s="38"/>
      <c r="AF78" s="6"/>
      <c r="AG78" s="1"/>
    </row>
    <row r="79" spans="1:52" ht="31.5">
      <c r="A79" s="65" t="s">
        <v>173</v>
      </c>
      <c r="B79" s="103" t="s">
        <v>175</v>
      </c>
      <c r="C79" s="70" t="s">
        <v>176</v>
      </c>
      <c r="D79" s="57">
        <v>45.476335098000007</v>
      </c>
      <c r="E79" s="58">
        <v>15.677989239999999</v>
      </c>
      <c r="F79" s="58">
        <f>D79-E79</f>
        <v>29.798345858000008</v>
      </c>
      <c r="G79" s="57" t="s">
        <v>32</v>
      </c>
      <c r="H79" s="57">
        <f t="shared" ref="H79" si="39">J79+L79+N79+P79</f>
        <v>18.413919959999998</v>
      </c>
      <c r="I79" s="58" t="s">
        <v>32</v>
      </c>
      <c r="J79" s="58">
        <v>0</v>
      </c>
      <c r="K79" s="58" t="s">
        <v>32</v>
      </c>
      <c r="L79" s="57">
        <v>18.413919959999998</v>
      </c>
      <c r="M79" s="58" t="s">
        <v>32</v>
      </c>
      <c r="N79" s="57">
        <v>0</v>
      </c>
      <c r="O79" s="57" t="s">
        <v>32</v>
      </c>
      <c r="P79" s="57">
        <v>0</v>
      </c>
      <c r="Q79" s="57">
        <f>F79-H79</f>
        <v>11.384425898000011</v>
      </c>
      <c r="R79" s="57" t="s">
        <v>32</v>
      </c>
      <c r="S79" s="59" t="s">
        <v>32</v>
      </c>
      <c r="T79" s="60" t="s">
        <v>177</v>
      </c>
      <c r="U79" s="6"/>
      <c r="V79" s="6"/>
      <c r="W79" s="6"/>
      <c r="X79" s="36"/>
      <c r="Y79" s="36"/>
      <c r="Z79" s="36"/>
      <c r="AA79" s="5"/>
      <c r="AB79" s="46"/>
      <c r="AC79" s="47"/>
      <c r="AD79" s="38"/>
      <c r="AE79" s="38"/>
      <c r="AF79" s="6"/>
      <c r="AG79" s="1"/>
    </row>
    <row r="80" spans="1:52" ht="31.5">
      <c r="A80" s="51" t="s">
        <v>178</v>
      </c>
      <c r="B80" s="52" t="s">
        <v>179</v>
      </c>
      <c r="C80" s="53" t="s">
        <v>31</v>
      </c>
      <c r="D80" s="31">
        <f t="shared" ref="D80:R80" si="40">SUM(D81:D102)</f>
        <v>9013.0619717292393</v>
      </c>
      <c r="E80" s="31">
        <f t="shared" si="40"/>
        <v>2764.6623593500003</v>
      </c>
      <c r="F80" s="31">
        <f t="shared" si="40"/>
        <v>6248.3996123792404</v>
      </c>
      <c r="G80" s="31">
        <f t="shared" si="40"/>
        <v>626.28402055599997</v>
      </c>
      <c r="H80" s="31">
        <f t="shared" si="40"/>
        <v>206.84121051000005</v>
      </c>
      <c r="I80" s="31">
        <f t="shared" si="40"/>
        <v>18.623429135999984</v>
      </c>
      <c r="J80" s="31">
        <f t="shared" si="40"/>
        <v>33.164174329999994</v>
      </c>
      <c r="K80" s="31">
        <f t="shared" si="40"/>
        <v>233.61937666</v>
      </c>
      <c r="L80" s="31">
        <f t="shared" si="40"/>
        <v>173.67703617999999</v>
      </c>
      <c r="M80" s="31">
        <f t="shared" si="40"/>
        <v>278.15007298720002</v>
      </c>
      <c r="N80" s="31">
        <f t="shared" si="40"/>
        <v>0</v>
      </c>
      <c r="O80" s="31">
        <f t="shared" si="40"/>
        <v>95.891141772799983</v>
      </c>
      <c r="P80" s="31">
        <f t="shared" si="40"/>
        <v>0</v>
      </c>
      <c r="Q80" s="31">
        <f t="shared" si="40"/>
        <v>6041.5584018692389</v>
      </c>
      <c r="R80" s="31">
        <f t="shared" si="40"/>
        <v>-46.568812775999994</v>
      </c>
      <c r="S80" s="34">
        <f>R80/(I80+K80)</f>
        <v>-0.18461899291455819</v>
      </c>
      <c r="T80" s="35" t="s">
        <v>32</v>
      </c>
      <c r="U80" s="6"/>
      <c r="V80" s="6"/>
      <c r="W80" s="6"/>
      <c r="X80" s="36"/>
      <c r="Y80" s="36"/>
      <c r="Z80" s="36"/>
      <c r="AA80" s="5"/>
      <c r="AB80" s="46"/>
      <c r="AC80" s="47"/>
      <c r="AD80" s="38"/>
      <c r="AE80" s="38"/>
      <c r="AF80" s="6"/>
      <c r="AG80" s="1"/>
    </row>
    <row r="81" spans="1:52" ht="63">
      <c r="A81" s="65" t="s">
        <v>178</v>
      </c>
      <c r="B81" s="68" t="s">
        <v>180</v>
      </c>
      <c r="C81" s="56" t="s">
        <v>181</v>
      </c>
      <c r="D81" s="57">
        <v>343.02649833800001</v>
      </c>
      <c r="E81" s="58">
        <v>284.58230454</v>
      </c>
      <c r="F81" s="58">
        <f t="shared" ref="F81:F102" si="41">D81-E81</f>
        <v>58.444193798000015</v>
      </c>
      <c r="G81" s="57">
        <f t="shared" ref="G81:H102" si="42">I81+K81+M81+O81</f>
        <v>64.817792457999985</v>
      </c>
      <c r="H81" s="57">
        <f t="shared" si="42"/>
        <v>13.77838901</v>
      </c>
      <c r="I81" s="58">
        <v>0</v>
      </c>
      <c r="J81" s="58">
        <v>13.36991647</v>
      </c>
      <c r="K81" s="58">
        <v>6.8582551</v>
      </c>
      <c r="L81" s="57">
        <v>0.40847254</v>
      </c>
      <c r="M81" s="58">
        <v>34.206890077200008</v>
      </c>
      <c r="N81" s="57">
        <v>0</v>
      </c>
      <c r="O81" s="57">
        <v>23.752647280799973</v>
      </c>
      <c r="P81" s="57">
        <v>0</v>
      </c>
      <c r="Q81" s="57">
        <f t="shared" ref="Q81:Q102" si="43">F81-H81</f>
        <v>44.665804788000017</v>
      </c>
      <c r="R81" s="57">
        <f t="shared" ref="R81:R102" si="44">H81-(I81+K81)</f>
        <v>6.9201339099999997</v>
      </c>
      <c r="S81" s="59">
        <f t="shared" ref="S81:S102" si="45">R81/(I81+K81)</f>
        <v>1.0090225296518935</v>
      </c>
      <c r="T81" s="60" t="s">
        <v>182</v>
      </c>
      <c r="U81" s="6"/>
      <c r="V81" s="61"/>
      <c r="W81" s="62"/>
      <c r="X81" s="36"/>
      <c r="Y81" s="36"/>
      <c r="Z81" s="36"/>
      <c r="AB81" s="46"/>
      <c r="AC81" s="47"/>
      <c r="AD81" s="38"/>
      <c r="AE81" s="38"/>
      <c r="AF81" s="6"/>
      <c r="AG81" s="1"/>
      <c r="AZ81" s="133"/>
    </row>
    <row r="82" spans="1:52" ht="31.5">
      <c r="A82" s="65" t="s">
        <v>178</v>
      </c>
      <c r="B82" s="68" t="s">
        <v>183</v>
      </c>
      <c r="C82" s="56" t="s">
        <v>184</v>
      </c>
      <c r="D82" s="57">
        <v>334.7591805838</v>
      </c>
      <c r="E82" s="58">
        <v>251.49418852999997</v>
      </c>
      <c r="F82" s="58">
        <f t="shared" si="41"/>
        <v>83.264992053800029</v>
      </c>
      <c r="G82" s="57">
        <f t="shared" si="42"/>
        <v>28.010753934000014</v>
      </c>
      <c r="H82" s="57">
        <f t="shared" si="42"/>
        <v>9.4387298999999985</v>
      </c>
      <c r="I82" s="58">
        <v>2.2831965100000002</v>
      </c>
      <c r="J82" s="58">
        <v>0.44903996000000002</v>
      </c>
      <c r="K82" s="58">
        <v>7.0442889199999996</v>
      </c>
      <c r="L82" s="57">
        <v>8.9896899399999981</v>
      </c>
      <c r="M82" s="58">
        <v>9.9713522699999988</v>
      </c>
      <c r="N82" s="57">
        <v>0</v>
      </c>
      <c r="O82" s="57">
        <v>8.7119162340000127</v>
      </c>
      <c r="P82" s="57">
        <v>0</v>
      </c>
      <c r="Q82" s="57">
        <f t="shared" si="43"/>
        <v>73.82626215380003</v>
      </c>
      <c r="R82" s="57">
        <f t="shared" si="44"/>
        <v>0.11124446999999904</v>
      </c>
      <c r="S82" s="59">
        <f t="shared" si="45"/>
        <v>1.1926523052204763E-2</v>
      </c>
      <c r="T82" s="60" t="s">
        <v>32</v>
      </c>
      <c r="U82" s="6"/>
      <c r="V82" s="61"/>
      <c r="W82" s="62"/>
      <c r="X82" s="36"/>
      <c r="Y82" s="36"/>
      <c r="Z82" s="36"/>
      <c r="AB82" s="46"/>
      <c r="AC82" s="47"/>
      <c r="AD82" s="38"/>
      <c r="AE82" s="38"/>
      <c r="AF82" s="6"/>
      <c r="AG82" s="1"/>
      <c r="AZ82" s="133"/>
    </row>
    <row r="83" spans="1:52">
      <c r="A83" s="65" t="s">
        <v>178</v>
      </c>
      <c r="B83" s="68" t="s">
        <v>185</v>
      </c>
      <c r="C83" s="56" t="s">
        <v>186</v>
      </c>
      <c r="D83" s="57">
        <v>218.97371127719998</v>
      </c>
      <c r="E83" s="58">
        <v>116.35133791999998</v>
      </c>
      <c r="F83" s="58">
        <f t="shared" si="41"/>
        <v>102.6223733572</v>
      </c>
      <c r="G83" s="57">
        <f t="shared" si="42"/>
        <v>32.982943249999998</v>
      </c>
      <c r="H83" s="57">
        <f t="shared" si="42"/>
        <v>3.9511272699999997</v>
      </c>
      <c r="I83" s="58">
        <v>0.58739854000000002</v>
      </c>
      <c r="J83" s="58">
        <v>0.76387053999999988</v>
      </c>
      <c r="K83" s="58">
        <v>7.5800574300000001</v>
      </c>
      <c r="L83" s="57">
        <v>3.1872567300000001</v>
      </c>
      <c r="M83" s="58">
        <v>11.701827699999999</v>
      </c>
      <c r="N83" s="57">
        <v>0</v>
      </c>
      <c r="O83" s="57">
        <v>13.113659579999997</v>
      </c>
      <c r="P83" s="57">
        <v>0</v>
      </c>
      <c r="Q83" s="57">
        <f t="shared" si="43"/>
        <v>98.671246087200004</v>
      </c>
      <c r="R83" s="57">
        <f t="shared" si="44"/>
        <v>-4.2163287000000009</v>
      </c>
      <c r="S83" s="59">
        <f t="shared" si="45"/>
        <v>-0.51623525311762419</v>
      </c>
      <c r="T83" s="60" t="s">
        <v>187</v>
      </c>
      <c r="U83" s="6"/>
      <c r="V83" s="61"/>
      <c r="W83" s="62"/>
      <c r="X83" s="36"/>
      <c r="Y83" s="36"/>
      <c r="Z83" s="36"/>
      <c r="AB83" s="46"/>
      <c r="AC83" s="47"/>
      <c r="AD83" s="38"/>
      <c r="AE83" s="38"/>
      <c r="AF83" s="6"/>
      <c r="AG83" s="1"/>
      <c r="AZ83" s="133"/>
    </row>
    <row r="84" spans="1:52" ht="31.5">
      <c r="A84" s="65" t="s">
        <v>178</v>
      </c>
      <c r="B84" s="68" t="s">
        <v>188</v>
      </c>
      <c r="C84" s="56" t="s">
        <v>189</v>
      </c>
      <c r="D84" s="57">
        <v>168.30763618200001</v>
      </c>
      <c r="E84" s="58">
        <v>120.42121483000001</v>
      </c>
      <c r="F84" s="58">
        <f t="shared" si="41"/>
        <v>47.886421351999999</v>
      </c>
      <c r="G84" s="57">
        <f t="shared" si="42"/>
        <v>46.761214401999993</v>
      </c>
      <c r="H84" s="57">
        <f t="shared" si="42"/>
        <v>22.89603554</v>
      </c>
      <c r="I84" s="58">
        <v>0.35546309000000004</v>
      </c>
      <c r="J84" s="58">
        <v>0.35546308999999998</v>
      </c>
      <c r="K84" s="58">
        <v>19.101494890000001</v>
      </c>
      <c r="L84" s="57">
        <v>22.540572449999999</v>
      </c>
      <c r="M84" s="58">
        <v>20.458399880000002</v>
      </c>
      <c r="N84" s="57">
        <v>0</v>
      </c>
      <c r="O84" s="57">
        <v>6.8458565419999964</v>
      </c>
      <c r="P84" s="57">
        <v>0</v>
      </c>
      <c r="Q84" s="57">
        <f t="shared" si="43"/>
        <v>24.990385812</v>
      </c>
      <c r="R84" s="57">
        <f t="shared" si="44"/>
        <v>3.4390775599999976</v>
      </c>
      <c r="S84" s="59">
        <f t="shared" si="45"/>
        <v>0.17675309591227259</v>
      </c>
      <c r="T84" s="60" t="s">
        <v>190</v>
      </c>
      <c r="U84" s="6"/>
      <c r="V84" s="61"/>
      <c r="W84" s="62"/>
      <c r="X84" s="36"/>
      <c r="Y84" s="36"/>
      <c r="Z84" s="36"/>
      <c r="AB84" s="46"/>
      <c r="AC84" s="47"/>
      <c r="AD84" s="38"/>
      <c r="AE84" s="38"/>
      <c r="AF84" s="6"/>
      <c r="AG84" s="1"/>
      <c r="AZ84" s="133"/>
    </row>
    <row r="85" spans="1:52" ht="31.5">
      <c r="A85" s="65" t="s">
        <v>178</v>
      </c>
      <c r="B85" s="68" t="s">
        <v>191</v>
      </c>
      <c r="C85" s="56" t="s">
        <v>192</v>
      </c>
      <c r="D85" s="57">
        <v>175.43498627624001</v>
      </c>
      <c r="E85" s="58">
        <v>53.929328980000015</v>
      </c>
      <c r="F85" s="58">
        <f t="shared" si="41"/>
        <v>121.50565729624</v>
      </c>
      <c r="G85" s="57">
        <f t="shared" si="42"/>
        <v>21.267818076000001</v>
      </c>
      <c r="H85" s="58">
        <f t="shared" si="42"/>
        <v>10.946827550000002</v>
      </c>
      <c r="I85" s="58">
        <v>0.29799999999999999</v>
      </c>
      <c r="J85" s="58">
        <v>2.5112628399999997</v>
      </c>
      <c r="K85" s="58">
        <v>5.3898753900000003</v>
      </c>
      <c r="L85" s="58">
        <v>8.4355647100000013</v>
      </c>
      <c r="M85" s="58">
        <v>7.5917526200000003</v>
      </c>
      <c r="N85" s="58">
        <v>0</v>
      </c>
      <c r="O85" s="58">
        <v>7.9881900660000023</v>
      </c>
      <c r="P85" s="58">
        <v>0</v>
      </c>
      <c r="Q85" s="57">
        <f t="shared" si="43"/>
        <v>110.55882974624001</v>
      </c>
      <c r="R85" s="57">
        <f t="shared" si="44"/>
        <v>5.2589521600000015</v>
      </c>
      <c r="S85" s="59">
        <f t="shared" si="45"/>
        <v>0.92458990385863593</v>
      </c>
      <c r="T85" s="60" t="s">
        <v>190</v>
      </c>
      <c r="U85" s="6"/>
      <c r="V85" s="61"/>
      <c r="W85" s="62"/>
      <c r="X85" s="36"/>
      <c r="Y85" s="36"/>
      <c r="Z85" s="36"/>
      <c r="AB85" s="46"/>
      <c r="AC85" s="47"/>
      <c r="AD85" s="38"/>
      <c r="AE85" s="38"/>
      <c r="AF85" s="6"/>
      <c r="AG85" s="1"/>
      <c r="AZ85" s="133"/>
    </row>
    <row r="86" spans="1:52" ht="31.5">
      <c r="A86" s="65" t="s">
        <v>178</v>
      </c>
      <c r="B86" s="68" t="s">
        <v>193</v>
      </c>
      <c r="C86" s="56" t="s">
        <v>194</v>
      </c>
      <c r="D86" s="57">
        <v>236.15519999999998</v>
      </c>
      <c r="E86" s="58">
        <v>0</v>
      </c>
      <c r="F86" s="58">
        <f t="shared" si="41"/>
        <v>236.15519999999998</v>
      </c>
      <c r="G86" s="57">
        <f t="shared" si="42"/>
        <v>8.8657397920000012</v>
      </c>
      <c r="H86" s="58">
        <f t="shared" si="42"/>
        <v>3.5477654300000001</v>
      </c>
      <c r="I86" s="58">
        <v>0.12182785</v>
      </c>
      <c r="J86" s="58">
        <v>0.12182784999999999</v>
      </c>
      <c r="K86" s="58">
        <v>2.8831169700000001</v>
      </c>
      <c r="L86" s="58">
        <v>3.4259375800000003</v>
      </c>
      <c r="M86" s="58">
        <v>3.5200208600000003</v>
      </c>
      <c r="N86" s="58">
        <v>0</v>
      </c>
      <c r="O86" s="58">
        <v>2.3407741120000005</v>
      </c>
      <c r="P86" s="58">
        <v>0</v>
      </c>
      <c r="Q86" s="57">
        <f t="shared" si="43"/>
        <v>232.60743456999998</v>
      </c>
      <c r="R86" s="57">
        <f t="shared" si="44"/>
        <v>0.54282061000000015</v>
      </c>
      <c r="S86" s="59">
        <f t="shared" si="45"/>
        <v>0.18064245519157326</v>
      </c>
      <c r="T86" s="60" t="s">
        <v>190</v>
      </c>
      <c r="U86" s="6"/>
      <c r="V86" s="61"/>
      <c r="W86" s="62"/>
      <c r="X86" s="36"/>
      <c r="Y86" s="36"/>
      <c r="Z86" s="36"/>
      <c r="AB86" s="46"/>
      <c r="AC86" s="47"/>
      <c r="AD86" s="38"/>
      <c r="AE86" s="38"/>
      <c r="AF86" s="6"/>
      <c r="AG86" s="1"/>
      <c r="AZ86" s="133"/>
    </row>
    <row r="87" spans="1:52" ht="31.5">
      <c r="A87" s="65" t="s">
        <v>178</v>
      </c>
      <c r="B87" s="68" t="s">
        <v>195</v>
      </c>
      <c r="C87" s="56" t="s">
        <v>196</v>
      </c>
      <c r="D87" s="57">
        <v>16.438126768000004</v>
      </c>
      <c r="E87" s="58">
        <v>9.9562065700000009</v>
      </c>
      <c r="F87" s="58">
        <f t="shared" si="41"/>
        <v>6.4819201980000027</v>
      </c>
      <c r="G87" s="57">
        <f t="shared" si="42"/>
        <v>6.4841267679999994</v>
      </c>
      <c r="H87" s="57">
        <f t="shared" si="42"/>
        <v>3.1597082799999998</v>
      </c>
      <c r="I87" s="58">
        <v>0.11845142</v>
      </c>
      <c r="J87" s="58">
        <v>0.11725113</v>
      </c>
      <c r="K87" s="58">
        <v>2.4943230600000001</v>
      </c>
      <c r="L87" s="57">
        <v>3.0424571499999997</v>
      </c>
      <c r="M87" s="58">
        <v>2.7820362699999999</v>
      </c>
      <c r="N87" s="57">
        <v>0</v>
      </c>
      <c r="O87" s="57">
        <v>1.0893160179999999</v>
      </c>
      <c r="P87" s="57">
        <v>0</v>
      </c>
      <c r="Q87" s="57">
        <f t="shared" si="43"/>
        <v>3.3222119180000029</v>
      </c>
      <c r="R87" s="57">
        <f t="shared" si="44"/>
        <v>0.54693379999999969</v>
      </c>
      <c r="S87" s="59">
        <f t="shared" si="45"/>
        <v>0.20933065757745753</v>
      </c>
      <c r="T87" s="60" t="s">
        <v>81</v>
      </c>
      <c r="U87" s="6"/>
      <c r="V87" s="61"/>
      <c r="W87" s="62"/>
      <c r="X87" s="36"/>
      <c r="Y87" s="36"/>
      <c r="Z87" s="36"/>
      <c r="AB87" s="46"/>
      <c r="AC87" s="47"/>
      <c r="AD87" s="38"/>
      <c r="AE87" s="38"/>
      <c r="AF87" s="6"/>
      <c r="AG87" s="1"/>
      <c r="AZ87" s="133"/>
    </row>
    <row r="88" spans="1:52" ht="63">
      <c r="A88" s="65" t="s">
        <v>178</v>
      </c>
      <c r="B88" s="68" t="s">
        <v>197</v>
      </c>
      <c r="C88" s="56" t="s">
        <v>198</v>
      </c>
      <c r="D88" s="57">
        <v>160.03267625000001</v>
      </c>
      <c r="E88" s="58">
        <v>120.59546516</v>
      </c>
      <c r="F88" s="58">
        <f t="shared" si="41"/>
        <v>39.437211090000005</v>
      </c>
      <c r="G88" s="57">
        <f t="shared" si="42"/>
        <v>37.199999999999996</v>
      </c>
      <c r="H88" s="57">
        <f t="shared" si="42"/>
        <v>10.80933068</v>
      </c>
      <c r="I88" s="58">
        <v>0</v>
      </c>
      <c r="J88" s="58">
        <v>0.28482160000000001</v>
      </c>
      <c r="K88" s="58">
        <v>20.151714999999999</v>
      </c>
      <c r="L88" s="57">
        <v>10.52450908</v>
      </c>
      <c r="M88" s="58">
        <v>15.15562197</v>
      </c>
      <c r="N88" s="57">
        <v>0</v>
      </c>
      <c r="O88" s="57">
        <v>1.892663029999996</v>
      </c>
      <c r="P88" s="57">
        <v>0</v>
      </c>
      <c r="Q88" s="57">
        <f t="shared" si="43"/>
        <v>28.627880410000003</v>
      </c>
      <c r="R88" s="57">
        <f t="shared" si="44"/>
        <v>-9.342384319999999</v>
      </c>
      <c r="S88" s="59">
        <f t="shared" si="45"/>
        <v>-0.46360244376223064</v>
      </c>
      <c r="T88" s="66" t="s">
        <v>199</v>
      </c>
      <c r="U88" s="6"/>
      <c r="V88" s="61"/>
      <c r="W88" s="62"/>
      <c r="X88" s="36"/>
      <c r="Y88" s="36"/>
      <c r="Z88" s="36"/>
      <c r="AB88" s="46"/>
      <c r="AC88" s="47"/>
      <c r="AD88" s="38"/>
      <c r="AE88" s="38"/>
      <c r="AF88" s="6"/>
      <c r="AG88" s="1"/>
      <c r="AZ88" s="133"/>
    </row>
    <row r="89" spans="1:52" ht="31.5">
      <c r="A89" s="65" t="s">
        <v>178</v>
      </c>
      <c r="B89" s="68" t="s">
        <v>200</v>
      </c>
      <c r="C89" s="56" t="s">
        <v>201</v>
      </c>
      <c r="D89" s="57">
        <v>279.38468403799999</v>
      </c>
      <c r="E89" s="58">
        <v>221.17507320999997</v>
      </c>
      <c r="F89" s="58">
        <f t="shared" si="41"/>
        <v>58.209610828000024</v>
      </c>
      <c r="G89" s="57">
        <f t="shared" si="42"/>
        <v>35.524202142000007</v>
      </c>
      <c r="H89" s="57">
        <f t="shared" si="42"/>
        <v>6.735199259999999</v>
      </c>
      <c r="I89" s="58">
        <v>0.26002343999999999</v>
      </c>
      <c r="J89" s="58">
        <v>0</v>
      </c>
      <c r="K89" s="58">
        <v>16.66858616</v>
      </c>
      <c r="L89" s="57">
        <v>6.735199259999999</v>
      </c>
      <c r="M89" s="58">
        <v>15.850825570000001</v>
      </c>
      <c r="N89" s="57">
        <v>0</v>
      </c>
      <c r="O89" s="57">
        <v>2.7447669720000047</v>
      </c>
      <c r="P89" s="57">
        <v>0</v>
      </c>
      <c r="Q89" s="57">
        <f t="shared" si="43"/>
        <v>51.474411568000022</v>
      </c>
      <c r="R89" s="57">
        <f t="shared" si="44"/>
        <v>-10.193410340000003</v>
      </c>
      <c r="S89" s="59">
        <f t="shared" si="45"/>
        <v>-0.60214102521449853</v>
      </c>
      <c r="T89" s="74" t="s">
        <v>81</v>
      </c>
      <c r="U89" s="6"/>
      <c r="V89" s="61"/>
      <c r="W89" s="62"/>
      <c r="X89" s="36"/>
      <c r="Y89" s="36"/>
      <c r="Z89" s="36"/>
      <c r="AB89" s="46"/>
      <c r="AC89" s="47"/>
      <c r="AD89" s="38"/>
      <c r="AE89" s="38"/>
      <c r="AF89" s="6"/>
      <c r="AG89" s="1"/>
      <c r="AZ89" s="133"/>
    </row>
    <row r="90" spans="1:52" ht="31.5">
      <c r="A90" s="65" t="s">
        <v>178</v>
      </c>
      <c r="B90" s="68" t="s">
        <v>202</v>
      </c>
      <c r="C90" s="56" t="s">
        <v>203</v>
      </c>
      <c r="D90" s="57">
        <v>525.02189225200004</v>
      </c>
      <c r="E90" s="58">
        <v>450.87718421</v>
      </c>
      <c r="F90" s="58">
        <f t="shared" si="41"/>
        <v>74.144708042000047</v>
      </c>
      <c r="G90" s="57">
        <f t="shared" si="42"/>
        <v>67.968478042000001</v>
      </c>
      <c r="H90" s="57">
        <f t="shared" si="42"/>
        <v>11.723700179999998</v>
      </c>
      <c r="I90" s="58">
        <v>0.51263932999999995</v>
      </c>
      <c r="J90" s="58">
        <v>0</v>
      </c>
      <c r="K90" s="58">
        <v>32.676064199999999</v>
      </c>
      <c r="L90" s="57">
        <v>11.723700179999998</v>
      </c>
      <c r="M90" s="58">
        <v>31.232277069999999</v>
      </c>
      <c r="N90" s="57">
        <v>0</v>
      </c>
      <c r="O90" s="57">
        <v>3.5474974420000072</v>
      </c>
      <c r="P90" s="57">
        <v>0</v>
      </c>
      <c r="Q90" s="57">
        <f t="shared" si="43"/>
        <v>62.421007862000053</v>
      </c>
      <c r="R90" s="57">
        <f t="shared" si="44"/>
        <v>-21.46500335</v>
      </c>
      <c r="S90" s="59">
        <f t="shared" si="45"/>
        <v>-0.64675630762730196</v>
      </c>
      <c r="T90" s="74" t="s">
        <v>81</v>
      </c>
      <c r="U90" s="6"/>
      <c r="V90" s="61"/>
      <c r="W90" s="62"/>
      <c r="X90" s="36"/>
      <c r="Y90" s="36"/>
      <c r="Z90" s="36"/>
      <c r="AB90" s="46"/>
      <c r="AC90" s="47"/>
      <c r="AD90" s="38"/>
      <c r="AE90" s="38"/>
      <c r="AF90" s="6"/>
      <c r="AG90" s="1"/>
      <c r="AZ90" s="133"/>
    </row>
    <row r="91" spans="1:52" ht="31.5">
      <c r="A91" s="65" t="s">
        <v>178</v>
      </c>
      <c r="B91" s="68" t="s">
        <v>204</v>
      </c>
      <c r="C91" s="56" t="s">
        <v>205</v>
      </c>
      <c r="D91" s="57">
        <v>76.181748948000006</v>
      </c>
      <c r="E91" s="58">
        <v>27.085545740000001</v>
      </c>
      <c r="F91" s="58">
        <f t="shared" si="41"/>
        <v>49.096203208000006</v>
      </c>
      <c r="G91" s="57">
        <f t="shared" si="42"/>
        <v>49.096203208000006</v>
      </c>
      <c r="H91" s="57">
        <f t="shared" si="42"/>
        <v>23.108216799999997</v>
      </c>
      <c r="I91" s="58">
        <v>0.24299619</v>
      </c>
      <c r="J91" s="58">
        <v>0</v>
      </c>
      <c r="K91" s="58">
        <v>24.08106905</v>
      </c>
      <c r="L91" s="57">
        <v>23.108216799999997</v>
      </c>
      <c r="M91" s="58">
        <v>21.363430340000001</v>
      </c>
      <c r="N91" s="57">
        <v>0</v>
      </c>
      <c r="O91" s="57">
        <v>3.4087076279999984</v>
      </c>
      <c r="P91" s="57">
        <v>0</v>
      </c>
      <c r="Q91" s="57">
        <f t="shared" si="43"/>
        <v>25.987986408000008</v>
      </c>
      <c r="R91" s="57">
        <f t="shared" si="44"/>
        <v>-1.215848440000002</v>
      </c>
      <c r="S91" s="59">
        <f t="shared" si="45"/>
        <v>-4.9985412717960712E-2</v>
      </c>
      <c r="T91" s="74" t="s">
        <v>32</v>
      </c>
      <c r="U91" s="6"/>
      <c r="V91" s="61"/>
      <c r="W91" s="62"/>
      <c r="X91" s="36"/>
      <c r="Y91" s="36"/>
      <c r="Z91" s="36"/>
      <c r="AB91" s="46"/>
      <c r="AC91" s="47"/>
      <c r="AD91" s="38"/>
      <c r="AE91" s="38"/>
      <c r="AF91" s="6"/>
      <c r="AG91" s="1"/>
      <c r="AZ91" s="133"/>
    </row>
    <row r="92" spans="1:52" ht="31.5">
      <c r="A92" s="65" t="s">
        <v>178</v>
      </c>
      <c r="B92" s="68" t="s">
        <v>206</v>
      </c>
      <c r="C92" s="56" t="s">
        <v>207</v>
      </c>
      <c r="D92" s="57">
        <v>118.30534810399999</v>
      </c>
      <c r="E92" s="58">
        <v>96.448300809999992</v>
      </c>
      <c r="F92" s="58">
        <f t="shared" si="41"/>
        <v>21.857047293999997</v>
      </c>
      <c r="G92" s="57">
        <f t="shared" si="42"/>
        <v>21.778664704000001</v>
      </c>
      <c r="H92" s="57">
        <f t="shared" si="42"/>
        <v>10.96298013</v>
      </c>
      <c r="I92" s="58">
        <v>0.29797593999999999</v>
      </c>
      <c r="J92" s="58">
        <v>0</v>
      </c>
      <c r="K92" s="58">
        <v>10.13427652</v>
      </c>
      <c r="L92" s="57">
        <v>10.96298013</v>
      </c>
      <c r="M92" s="58">
        <v>9.5780831300000013</v>
      </c>
      <c r="N92" s="57">
        <v>0</v>
      </c>
      <c r="O92" s="72">
        <v>1.7683291139999964</v>
      </c>
      <c r="P92" s="57">
        <v>0</v>
      </c>
      <c r="Q92" s="57">
        <f t="shared" si="43"/>
        <v>10.894067163999997</v>
      </c>
      <c r="R92" s="57">
        <f t="shared" si="44"/>
        <v>0.53072766999999921</v>
      </c>
      <c r="S92" s="59">
        <f t="shared" si="45"/>
        <v>5.0873737194814701E-2</v>
      </c>
      <c r="T92" s="74" t="s">
        <v>32</v>
      </c>
      <c r="U92" s="6"/>
      <c r="V92" s="61"/>
      <c r="W92" s="62"/>
      <c r="X92" s="36"/>
      <c r="Y92" s="36"/>
      <c r="Z92" s="36"/>
      <c r="AB92" s="46"/>
      <c r="AC92" s="47"/>
      <c r="AD92" s="38"/>
      <c r="AE92" s="38"/>
      <c r="AF92" s="6"/>
      <c r="AG92" s="1"/>
      <c r="AZ92" s="133"/>
    </row>
    <row r="93" spans="1:52" ht="31.5">
      <c r="A93" s="65" t="s">
        <v>178</v>
      </c>
      <c r="B93" s="68" t="s">
        <v>208</v>
      </c>
      <c r="C93" s="56" t="s">
        <v>209</v>
      </c>
      <c r="D93" s="57">
        <v>308.17955137199999</v>
      </c>
      <c r="E93" s="58">
        <v>211.34138754</v>
      </c>
      <c r="F93" s="58">
        <f t="shared" si="41"/>
        <v>96.838163831999992</v>
      </c>
      <c r="G93" s="57">
        <f t="shared" si="42"/>
        <v>88.722870796000009</v>
      </c>
      <c r="H93" s="57">
        <f t="shared" si="42"/>
        <v>30.469390099999995</v>
      </c>
      <c r="I93" s="58">
        <v>0.22301204000000002</v>
      </c>
      <c r="J93" s="58">
        <v>2.7745000000000002E-2</v>
      </c>
      <c r="K93" s="58">
        <v>37.893283450000006</v>
      </c>
      <c r="L93" s="57">
        <v>30.441645099999995</v>
      </c>
      <c r="M93" s="58">
        <v>44.62371984</v>
      </c>
      <c r="N93" s="57">
        <v>0</v>
      </c>
      <c r="O93" s="72">
        <v>5.9828554660000082</v>
      </c>
      <c r="P93" s="57">
        <v>0</v>
      </c>
      <c r="Q93" s="57">
        <f t="shared" si="43"/>
        <v>66.368773731999994</v>
      </c>
      <c r="R93" s="57">
        <f t="shared" si="44"/>
        <v>-7.6469053900000112</v>
      </c>
      <c r="S93" s="59">
        <f t="shared" si="45"/>
        <v>-0.20062037225013679</v>
      </c>
      <c r="T93" s="60" t="s">
        <v>81</v>
      </c>
      <c r="U93" s="6"/>
      <c r="V93" s="61"/>
      <c r="W93" s="62"/>
      <c r="X93" s="36"/>
      <c r="Y93" s="36"/>
      <c r="Z93" s="36"/>
      <c r="AB93" s="46"/>
      <c r="AC93" s="47"/>
      <c r="AD93" s="38"/>
      <c r="AE93" s="38"/>
      <c r="AF93" s="6"/>
      <c r="AG93" s="1"/>
      <c r="AZ93" s="133"/>
    </row>
    <row r="94" spans="1:52" ht="31.5">
      <c r="A94" s="65" t="s">
        <v>178</v>
      </c>
      <c r="B94" s="68" t="s">
        <v>210</v>
      </c>
      <c r="C94" s="56" t="s">
        <v>211</v>
      </c>
      <c r="D94" s="57">
        <v>136.970252192</v>
      </c>
      <c r="E94" s="58">
        <v>122.5495066</v>
      </c>
      <c r="F94" s="58">
        <f t="shared" si="41"/>
        <v>14.420745592000003</v>
      </c>
      <c r="G94" s="57">
        <f t="shared" si="42"/>
        <v>13.892167182000001</v>
      </c>
      <c r="H94" s="57">
        <f t="shared" si="42"/>
        <v>2.37119093</v>
      </c>
      <c r="I94" s="58">
        <v>1.0031640900000001</v>
      </c>
      <c r="J94" s="58">
        <v>0.22375800000000001</v>
      </c>
      <c r="K94" s="58">
        <v>6.0673093500000004</v>
      </c>
      <c r="L94" s="71">
        <v>2.1474329299999999</v>
      </c>
      <c r="M94" s="58">
        <v>5.57647241</v>
      </c>
      <c r="N94" s="71">
        <v>0</v>
      </c>
      <c r="O94" s="75">
        <v>1.2452213319999992</v>
      </c>
      <c r="P94" s="71">
        <v>0</v>
      </c>
      <c r="Q94" s="57">
        <f t="shared" si="43"/>
        <v>12.049554662000002</v>
      </c>
      <c r="R94" s="57">
        <f t="shared" si="44"/>
        <v>-4.6992825100000006</v>
      </c>
      <c r="S94" s="59">
        <f t="shared" si="45"/>
        <v>-0.66463477302872098</v>
      </c>
      <c r="T94" s="60" t="s">
        <v>81</v>
      </c>
      <c r="U94" s="6"/>
      <c r="V94" s="61"/>
      <c r="W94" s="62"/>
      <c r="X94" s="36"/>
      <c r="Y94" s="36"/>
      <c r="Z94" s="36"/>
      <c r="AB94" s="46"/>
      <c r="AC94" s="47"/>
      <c r="AD94" s="38"/>
      <c r="AE94" s="38"/>
      <c r="AF94" s="6"/>
      <c r="AG94" s="1"/>
      <c r="AZ94" s="133"/>
    </row>
    <row r="95" spans="1:52" ht="31.5">
      <c r="A95" s="65" t="s">
        <v>178</v>
      </c>
      <c r="B95" s="68" t="s">
        <v>212</v>
      </c>
      <c r="C95" s="56" t="s">
        <v>213</v>
      </c>
      <c r="D95" s="57">
        <v>247.08718554799998</v>
      </c>
      <c r="E95" s="58">
        <v>199.16163944999997</v>
      </c>
      <c r="F95" s="58">
        <f t="shared" si="41"/>
        <v>47.925546098000012</v>
      </c>
      <c r="G95" s="57">
        <f t="shared" si="42"/>
        <v>42.394914664000005</v>
      </c>
      <c r="H95" s="57">
        <f t="shared" si="42"/>
        <v>12.805056940000002</v>
      </c>
      <c r="I95" s="58">
        <v>0.51961068999999993</v>
      </c>
      <c r="J95" s="58">
        <v>0.64679799999999998</v>
      </c>
      <c r="K95" s="58">
        <v>15.96653656</v>
      </c>
      <c r="L95" s="71">
        <v>12.158258940000001</v>
      </c>
      <c r="M95" s="58">
        <v>20.494168079999998</v>
      </c>
      <c r="N95" s="71">
        <v>0</v>
      </c>
      <c r="O95" s="71">
        <v>5.4145993340000063</v>
      </c>
      <c r="P95" s="71">
        <v>0</v>
      </c>
      <c r="Q95" s="57">
        <f t="shared" si="43"/>
        <v>35.120489158000012</v>
      </c>
      <c r="R95" s="57">
        <f t="shared" si="44"/>
        <v>-3.6810903099999965</v>
      </c>
      <c r="S95" s="59">
        <f t="shared" si="45"/>
        <v>-0.22328384274257873</v>
      </c>
      <c r="T95" s="76" t="s">
        <v>81</v>
      </c>
      <c r="U95" s="6"/>
      <c r="V95" s="61"/>
      <c r="W95" s="62"/>
      <c r="X95" s="36"/>
      <c r="Y95" s="36"/>
      <c r="Z95" s="36"/>
      <c r="AB95" s="46"/>
      <c r="AC95" s="47"/>
      <c r="AD95" s="38"/>
      <c r="AE95" s="38"/>
      <c r="AF95" s="6"/>
      <c r="AG95" s="1"/>
      <c r="AZ95" s="133"/>
    </row>
    <row r="96" spans="1:52" ht="31.5">
      <c r="A96" s="65" t="s">
        <v>178</v>
      </c>
      <c r="B96" s="68" t="s">
        <v>214</v>
      </c>
      <c r="C96" s="56" t="s">
        <v>215</v>
      </c>
      <c r="D96" s="57">
        <v>266.63040000000001</v>
      </c>
      <c r="E96" s="58">
        <v>57.385609919999986</v>
      </c>
      <c r="F96" s="58">
        <f t="shared" si="41"/>
        <v>209.24479008000003</v>
      </c>
      <c r="G96" s="57">
        <f t="shared" si="42"/>
        <v>1.8336699999999984</v>
      </c>
      <c r="H96" s="57">
        <f t="shared" si="42"/>
        <v>0.80876071000000005</v>
      </c>
      <c r="I96" s="58">
        <v>1.8336699999999984</v>
      </c>
      <c r="J96" s="58">
        <v>0.80876071000000005</v>
      </c>
      <c r="K96" s="58">
        <v>0</v>
      </c>
      <c r="L96" s="57">
        <v>0</v>
      </c>
      <c r="M96" s="58">
        <v>0</v>
      </c>
      <c r="N96" s="57">
        <v>0</v>
      </c>
      <c r="O96" s="57">
        <v>0</v>
      </c>
      <c r="P96" s="57">
        <v>0</v>
      </c>
      <c r="Q96" s="57">
        <f t="shared" si="43"/>
        <v>208.43602937000003</v>
      </c>
      <c r="R96" s="57">
        <f t="shared" si="44"/>
        <v>-1.0249092899999983</v>
      </c>
      <c r="S96" s="59">
        <f t="shared" si="45"/>
        <v>-0.55893878942230568</v>
      </c>
      <c r="T96" s="77" t="s">
        <v>216</v>
      </c>
      <c r="U96" s="6"/>
      <c r="V96" s="61"/>
      <c r="W96" s="62"/>
      <c r="X96" s="36"/>
      <c r="Y96" s="36"/>
      <c r="Z96" s="36"/>
      <c r="AB96" s="46"/>
      <c r="AC96" s="47"/>
      <c r="AD96" s="38"/>
      <c r="AE96" s="38"/>
      <c r="AF96" s="6"/>
      <c r="AG96" s="1"/>
      <c r="AZ96" s="133"/>
    </row>
    <row r="97" spans="1:52" ht="31.5">
      <c r="A97" s="65" t="s">
        <v>178</v>
      </c>
      <c r="B97" s="68" t="s">
        <v>217</v>
      </c>
      <c r="C97" s="56" t="s">
        <v>218</v>
      </c>
      <c r="D97" s="57">
        <v>1218.1343999999999</v>
      </c>
      <c r="E97" s="78">
        <v>96.684882550000012</v>
      </c>
      <c r="F97" s="78">
        <f t="shared" si="41"/>
        <v>1121.4495174499998</v>
      </c>
      <c r="G97" s="57">
        <f t="shared" si="42"/>
        <v>2.6390000019999862</v>
      </c>
      <c r="H97" s="78">
        <f t="shared" si="42"/>
        <v>2.7793895600000003</v>
      </c>
      <c r="I97" s="78">
        <v>2.6390000019999862</v>
      </c>
      <c r="J97" s="78">
        <v>2.7793895600000003</v>
      </c>
      <c r="K97" s="78">
        <v>0</v>
      </c>
      <c r="L97" s="78">
        <v>0</v>
      </c>
      <c r="M97" s="78">
        <v>0</v>
      </c>
      <c r="N97" s="78">
        <v>0</v>
      </c>
      <c r="O97" s="78">
        <v>0</v>
      </c>
      <c r="P97" s="78">
        <v>0</v>
      </c>
      <c r="Q97" s="57">
        <f t="shared" si="43"/>
        <v>1118.6701278899998</v>
      </c>
      <c r="R97" s="57">
        <f t="shared" si="44"/>
        <v>0.14038955800001407</v>
      </c>
      <c r="S97" s="59">
        <f>R97/(I97+K97)</f>
        <v>5.3198013601219694E-2</v>
      </c>
      <c r="T97" s="79" t="s">
        <v>32</v>
      </c>
      <c r="U97" s="6"/>
      <c r="V97" s="61"/>
      <c r="W97" s="62"/>
      <c r="X97" s="36"/>
      <c r="Y97" s="36"/>
      <c r="Z97" s="36"/>
      <c r="AB97" s="46"/>
      <c r="AC97" s="47"/>
      <c r="AD97" s="38"/>
      <c r="AE97" s="38"/>
      <c r="AF97" s="6"/>
      <c r="AG97" s="1"/>
      <c r="AZ97" s="133"/>
    </row>
    <row r="98" spans="1:52" ht="63">
      <c r="A98" s="65" t="s">
        <v>178</v>
      </c>
      <c r="B98" s="68" t="s">
        <v>219</v>
      </c>
      <c r="C98" s="56" t="s">
        <v>220</v>
      </c>
      <c r="D98" s="57">
        <v>1274.8763999999999</v>
      </c>
      <c r="E98" s="78">
        <v>68.401787040000002</v>
      </c>
      <c r="F98" s="58">
        <f t="shared" si="41"/>
        <v>1206.4746129599998</v>
      </c>
      <c r="G98" s="57">
        <f t="shared" si="42"/>
        <v>2.0000000020000006</v>
      </c>
      <c r="H98" s="57">
        <f t="shared" si="42"/>
        <v>2.9154235399999999</v>
      </c>
      <c r="I98" s="58">
        <v>2.0000000020000006</v>
      </c>
      <c r="J98" s="78">
        <v>2.9154235399999999</v>
      </c>
      <c r="K98" s="58">
        <v>0</v>
      </c>
      <c r="L98" s="57">
        <v>0</v>
      </c>
      <c r="M98" s="58">
        <v>0</v>
      </c>
      <c r="N98" s="57">
        <v>0</v>
      </c>
      <c r="O98" s="57">
        <v>0</v>
      </c>
      <c r="P98" s="57">
        <v>0</v>
      </c>
      <c r="Q98" s="57">
        <f t="shared" si="43"/>
        <v>1203.5591894199999</v>
      </c>
      <c r="R98" s="57">
        <f t="shared" si="44"/>
        <v>0.91542353799999931</v>
      </c>
      <c r="S98" s="59">
        <f t="shared" si="45"/>
        <v>0.45771176854228773</v>
      </c>
      <c r="T98" s="80" t="s">
        <v>221</v>
      </c>
      <c r="U98" s="6"/>
      <c r="V98" s="61"/>
      <c r="W98" s="62"/>
      <c r="X98" s="36"/>
      <c r="Y98" s="36"/>
      <c r="Z98" s="36"/>
      <c r="AB98" s="46"/>
      <c r="AC98" s="47"/>
      <c r="AD98" s="38"/>
      <c r="AE98" s="38"/>
      <c r="AF98" s="6"/>
      <c r="AG98" s="1"/>
      <c r="AZ98" s="133"/>
    </row>
    <row r="99" spans="1:52" ht="31.5">
      <c r="A99" s="65" t="s">
        <v>178</v>
      </c>
      <c r="B99" s="68" t="s">
        <v>222</v>
      </c>
      <c r="C99" s="56" t="s">
        <v>223</v>
      </c>
      <c r="D99" s="57">
        <v>957.06959999999992</v>
      </c>
      <c r="E99" s="58">
        <v>83.92500665</v>
      </c>
      <c r="F99" s="58">
        <f t="shared" si="41"/>
        <v>873.14459334999992</v>
      </c>
      <c r="G99" s="57">
        <f t="shared" si="42"/>
        <v>50.867461133999996</v>
      </c>
      <c r="H99" s="57">
        <f t="shared" si="42"/>
        <v>19.337681759999999</v>
      </c>
      <c r="I99" s="78">
        <v>2.1510000020000009</v>
      </c>
      <c r="J99" s="58">
        <v>3.4925390999999997</v>
      </c>
      <c r="K99" s="78">
        <v>18.629124609999998</v>
      </c>
      <c r="L99" s="57">
        <v>15.84514266</v>
      </c>
      <c r="M99" s="78">
        <v>24.0431949</v>
      </c>
      <c r="N99" s="57">
        <v>0</v>
      </c>
      <c r="O99" s="57">
        <v>6.0441416219999953</v>
      </c>
      <c r="P99" s="57">
        <v>0</v>
      </c>
      <c r="Q99" s="57">
        <f t="shared" si="43"/>
        <v>853.80691158999991</v>
      </c>
      <c r="R99" s="57">
        <f>H99-(I99+K99)</f>
        <v>-1.4424428519999992</v>
      </c>
      <c r="S99" s="59">
        <f>R99/(I99+K99)</f>
        <v>-6.9414542931423268E-2</v>
      </c>
      <c r="T99" s="60" t="s">
        <v>32</v>
      </c>
      <c r="U99" s="6"/>
      <c r="V99" s="61"/>
      <c r="W99" s="62"/>
      <c r="X99" s="36"/>
      <c r="Y99" s="36"/>
      <c r="Z99" s="36"/>
      <c r="AB99" s="46"/>
      <c r="AC99" s="47"/>
      <c r="AD99" s="38"/>
      <c r="AE99" s="38"/>
      <c r="AF99" s="6"/>
      <c r="AG99" s="1"/>
      <c r="AZ99" s="133"/>
    </row>
    <row r="100" spans="1:52" ht="47.25">
      <c r="A100" s="65" t="s">
        <v>178</v>
      </c>
      <c r="B100" s="68" t="s">
        <v>224</v>
      </c>
      <c r="C100" s="56" t="s">
        <v>225</v>
      </c>
      <c r="D100" s="57">
        <v>579.03480000000002</v>
      </c>
      <c r="E100" s="58">
        <v>38.677116670000004</v>
      </c>
      <c r="F100" s="58">
        <f t="shared" si="41"/>
        <v>540.35768332999999</v>
      </c>
      <c r="G100" s="57" t="s">
        <v>32</v>
      </c>
      <c r="H100" s="57">
        <f t="shared" si="42"/>
        <v>1.3104647299999999</v>
      </c>
      <c r="I100" s="78" t="s">
        <v>32</v>
      </c>
      <c r="J100" s="58">
        <v>1.3104647299999999</v>
      </c>
      <c r="K100" s="78">
        <v>0</v>
      </c>
      <c r="L100" s="57">
        <v>0</v>
      </c>
      <c r="M100" s="78">
        <v>0</v>
      </c>
      <c r="N100" s="57">
        <v>0</v>
      </c>
      <c r="O100" s="57">
        <v>0</v>
      </c>
      <c r="P100" s="57">
        <v>0</v>
      </c>
      <c r="Q100" s="57">
        <f t="shared" si="43"/>
        <v>539.04721859999995</v>
      </c>
      <c r="R100" s="57" t="s">
        <v>32</v>
      </c>
      <c r="S100" s="59" t="s">
        <v>32</v>
      </c>
      <c r="T100" s="81" t="s">
        <v>226</v>
      </c>
      <c r="U100" s="6"/>
      <c r="V100" s="61"/>
      <c r="W100" s="62"/>
      <c r="X100" s="36"/>
      <c r="Y100" s="36"/>
      <c r="Z100" s="36"/>
      <c r="AB100" s="46"/>
      <c r="AC100" s="47"/>
      <c r="AD100" s="38"/>
      <c r="AE100" s="38"/>
      <c r="AF100" s="6"/>
      <c r="AG100" s="1"/>
      <c r="AZ100" s="133"/>
    </row>
    <row r="101" spans="1:52" ht="31.5">
      <c r="A101" s="65" t="s">
        <v>178</v>
      </c>
      <c r="B101" s="68" t="s">
        <v>227</v>
      </c>
      <c r="C101" s="56" t="s">
        <v>228</v>
      </c>
      <c r="D101" s="57">
        <v>91.456493600000002</v>
      </c>
      <c r="E101" s="58">
        <v>6.8934642100000003</v>
      </c>
      <c r="F101" s="58">
        <f t="shared" si="41"/>
        <v>84.563029389999997</v>
      </c>
      <c r="G101" s="57" t="s">
        <v>32</v>
      </c>
      <c r="H101" s="57">
        <f t="shared" si="42"/>
        <v>-0.14324723999999997</v>
      </c>
      <c r="I101" s="78" t="s">
        <v>32</v>
      </c>
      <c r="J101" s="58">
        <v>-0.14324723999999997</v>
      </c>
      <c r="K101" s="78">
        <v>0</v>
      </c>
      <c r="L101" s="57">
        <v>0</v>
      </c>
      <c r="M101" s="78">
        <v>0</v>
      </c>
      <c r="N101" s="57">
        <v>0</v>
      </c>
      <c r="O101" s="57">
        <v>0</v>
      </c>
      <c r="P101" s="57">
        <v>0</v>
      </c>
      <c r="Q101" s="57">
        <f t="shared" si="43"/>
        <v>84.706276629999991</v>
      </c>
      <c r="R101" s="57" t="s">
        <v>32</v>
      </c>
      <c r="S101" s="59" t="s">
        <v>32</v>
      </c>
      <c r="T101" s="82" t="s">
        <v>229</v>
      </c>
      <c r="U101" s="6"/>
      <c r="V101" s="61"/>
      <c r="W101" s="62"/>
      <c r="X101" s="36"/>
      <c r="Y101" s="36"/>
      <c r="Z101" s="36"/>
      <c r="AB101" s="46"/>
      <c r="AC101" s="47"/>
      <c r="AD101" s="38"/>
      <c r="AE101" s="38"/>
      <c r="AF101" s="6"/>
      <c r="AG101" s="1"/>
      <c r="AZ101" s="133"/>
    </row>
    <row r="102" spans="1:52" ht="31.5">
      <c r="A102" s="65" t="s">
        <v>178</v>
      </c>
      <c r="B102" s="68" t="s">
        <v>230</v>
      </c>
      <c r="C102" s="56" t="s">
        <v>231</v>
      </c>
      <c r="D102" s="57">
        <v>1281.6012000000001</v>
      </c>
      <c r="E102" s="58">
        <v>126.72580822000003</v>
      </c>
      <c r="F102" s="58">
        <f t="shared" si="41"/>
        <v>1154.87539178</v>
      </c>
      <c r="G102" s="57">
        <f t="shared" si="42"/>
        <v>3.1760000000000002</v>
      </c>
      <c r="H102" s="57">
        <f t="shared" si="42"/>
        <v>3.1290894500000004</v>
      </c>
      <c r="I102" s="58">
        <v>3.1760000000000002</v>
      </c>
      <c r="J102" s="58">
        <v>3.1290894500000004</v>
      </c>
      <c r="K102" s="58">
        <v>0</v>
      </c>
      <c r="L102" s="57">
        <v>0</v>
      </c>
      <c r="M102" s="58">
        <v>0</v>
      </c>
      <c r="N102" s="57">
        <v>0</v>
      </c>
      <c r="O102" s="57">
        <v>0</v>
      </c>
      <c r="P102" s="57">
        <v>0</v>
      </c>
      <c r="Q102" s="57">
        <f t="shared" si="43"/>
        <v>1151.7463023299999</v>
      </c>
      <c r="R102" s="57">
        <f t="shared" si="44"/>
        <v>-4.6910549999999773E-2</v>
      </c>
      <c r="S102" s="59">
        <f t="shared" si="45"/>
        <v>-1.4770324307304714E-2</v>
      </c>
      <c r="T102" s="60" t="s">
        <v>32</v>
      </c>
      <c r="U102" s="6"/>
      <c r="V102" s="61"/>
      <c r="W102" s="62"/>
      <c r="X102" s="36"/>
      <c r="Y102" s="36"/>
      <c r="Z102" s="36"/>
      <c r="AB102" s="46"/>
      <c r="AC102" s="47"/>
      <c r="AD102" s="38"/>
      <c r="AE102" s="38"/>
      <c r="AF102" s="6"/>
      <c r="AG102" s="1"/>
      <c r="AZ102" s="133"/>
    </row>
    <row r="103" spans="1:52" ht="31.5">
      <c r="A103" s="28" t="s">
        <v>232</v>
      </c>
      <c r="B103" s="29" t="s">
        <v>233</v>
      </c>
      <c r="C103" s="30" t="s">
        <v>31</v>
      </c>
      <c r="D103" s="31">
        <f>SUM(D104:D182)</f>
        <v>27138.461605317989</v>
      </c>
      <c r="E103" s="31">
        <f t="shared" ref="E103:P103" si="46">SUM(E104:E182)</f>
        <v>7786.5157260700007</v>
      </c>
      <c r="F103" s="31">
        <f t="shared" si="46"/>
        <v>19363.210099247986</v>
      </c>
      <c r="G103" s="31">
        <f t="shared" si="46"/>
        <v>3340.7795854944252</v>
      </c>
      <c r="H103" s="31">
        <f t="shared" si="46"/>
        <v>2031.3878123500001</v>
      </c>
      <c r="I103" s="31">
        <f t="shared" si="46"/>
        <v>284.75036286771007</v>
      </c>
      <c r="J103" s="31">
        <f t="shared" si="46"/>
        <v>778.95310707999988</v>
      </c>
      <c r="K103" s="31">
        <f t="shared" si="46"/>
        <v>728.53765426680013</v>
      </c>
      <c r="L103" s="31">
        <f t="shared" si="46"/>
        <v>1252.43470527</v>
      </c>
      <c r="M103" s="31">
        <f t="shared" si="46"/>
        <v>928.71613671420027</v>
      </c>
      <c r="N103" s="31">
        <f t="shared" si="46"/>
        <v>0</v>
      </c>
      <c r="O103" s="31">
        <f t="shared" si="46"/>
        <v>1398.7754316457133</v>
      </c>
      <c r="P103" s="31">
        <f t="shared" si="46"/>
        <v>0</v>
      </c>
      <c r="Q103" s="31">
        <f>SUM(Q104:Q182)</f>
        <v>17337.512306897992</v>
      </c>
      <c r="R103" s="31">
        <f>SUM(R104:R182)</f>
        <v>965.94274575548968</v>
      </c>
      <c r="S103" s="34">
        <f>R103/(I103+K103)</f>
        <v>0.95327560320617544</v>
      </c>
      <c r="T103" s="35" t="s">
        <v>32</v>
      </c>
      <c r="U103" s="6"/>
      <c r="V103" s="6"/>
      <c r="W103" s="6"/>
      <c r="X103" s="36"/>
      <c r="Y103" s="36"/>
      <c r="Z103" s="36"/>
      <c r="AA103" s="5"/>
      <c r="AB103" s="46"/>
      <c r="AC103" s="47"/>
      <c r="AD103" s="38"/>
      <c r="AE103" s="38"/>
      <c r="AF103" s="6"/>
      <c r="AG103" s="1"/>
    </row>
    <row r="104" spans="1:52" ht="47.25">
      <c r="A104" s="65" t="s">
        <v>232</v>
      </c>
      <c r="B104" s="68" t="s">
        <v>234</v>
      </c>
      <c r="C104" s="67" t="s">
        <v>235</v>
      </c>
      <c r="D104" s="57">
        <v>293.55357750220003</v>
      </c>
      <c r="E104" s="58">
        <v>78.070886819999998</v>
      </c>
      <c r="F104" s="58">
        <f t="shared" ref="F104:F169" si="47">D104-E104</f>
        <v>215.48269068220003</v>
      </c>
      <c r="G104" s="57">
        <f t="shared" ref="G104:H135" si="48">I104+K104+M104+O104</f>
        <v>0.35464000000000001</v>
      </c>
      <c r="H104" s="57">
        <f t="shared" si="48"/>
        <v>0.18234649000000003</v>
      </c>
      <c r="I104" s="58">
        <v>8.8660000000000003E-2</v>
      </c>
      <c r="J104" s="58">
        <v>9.0752139999999995E-2</v>
      </c>
      <c r="K104" s="58">
        <v>8.8660000000000003E-2</v>
      </c>
      <c r="L104" s="57">
        <v>9.1594350000000019E-2</v>
      </c>
      <c r="M104" s="58">
        <v>8.8660000000000003E-2</v>
      </c>
      <c r="N104" s="57">
        <v>0</v>
      </c>
      <c r="O104" s="57">
        <v>8.8660000000000003E-2</v>
      </c>
      <c r="P104" s="57">
        <v>0</v>
      </c>
      <c r="Q104" s="57">
        <f t="shared" ref="Q104:Q169" si="49">F104-H104</f>
        <v>215.30034419220004</v>
      </c>
      <c r="R104" s="57">
        <f t="shared" ref="R104:R168" si="50">H104-(I104+K104)</f>
        <v>5.0264900000000223E-3</v>
      </c>
      <c r="S104" s="59">
        <f t="shared" ref="S104:S164" si="51">R104/(I104+K104)</f>
        <v>2.8346999774419256E-2</v>
      </c>
      <c r="T104" s="60" t="s">
        <v>32</v>
      </c>
      <c r="U104" s="6"/>
      <c r="V104" s="61"/>
      <c r="W104" s="62"/>
      <c r="X104" s="36"/>
      <c r="Y104" s="36"/>
      <c r="Z104" s="36"/>
      <c r="AB104" s="46"/>
      <c r="AC104" s="47"/>
      <c r="AD104" s="38"/>
      <c r="AE104" s="38"/>
      <c r="AF104" s="6"/>
      <c r="AG104" s="1"/>
      <c r="AZ104" s="133"/>
    </row>
    <row r="105" spans="1:52" ht="110.25">
      <c r="A105" s="65" t="s">
        <v>232</v>
      </c>
      <c r="B105" s="68" t="s">
        <v>236</v>
      </c>
      <c r="C105" s="67" t="s">
        <v>237</v>
      </c>
      <c r="D105" s="57">
        <v>331.82452080000002</v>
      </c>
      <c r="E105" s="58">
        <v>165.47470711</v>
      </c>
      <c r="F105" s="58">
        <f t="shared" si="47"/>
        <v>166.34981369000002</v>
      </c>
      <c r="G105" s="57">
        <f t="shared" si="48"/>
        <v>7.1793384379999994</v>
      </c>
      <c r="H105" s="57">
        <f t="shared" si="48"/>
        <v>1.56512706</v>
      </c>
      <c r="I105" s="58">
        <v>7.1793384379999994</v>
      </c>
      <c r="J105" s="58">
        <v>2.3094890500000003</v>
      </c>
      <c r="K105" s="58">
        <v>0</v>
      </c>
      <c r="L105" s="57">
        <v>-0.74436199000000014</v>
      </c>
      <c r="M105" s="58">
        <v>0</v>
      </c>
      <c r="N105" s="57">
        <v>0</v>
      </c>
      <c r="O105" s="57">
        <v>0</v>
      </c>
      <c r="P105" s="57">
        <v>0</v>
      </c>
      <c r="Q105" s="57">
        <f t="shared" si="49"/>
        <v>164.78468663000001</v>
      </c>
      <c r="R105" s="57">
        <f t="shared" si="50"/>
        <v>-5.6142113779999994</v>
      </c>
      <c r="S105" s="59">
        <f t="shared" si="51"/>
        <v>-0.78199564298071889</v>
      </c>
      <c r="T105" s="60" t="s">
        <v>238</v>
      </c>
      <c r="U105" s="6"/>
      <c r="V105" s="61"/>
      <c r="W105" s="62"/>
      <c r="X105" s="36"/>
      <c r="Y105" s="36"/>
      <c r="Z105" s="36"/>
      <c r="AB105" s="46"/>
      <c r="AC105" s="47"/>
      <c r="AD105" s="38"/>
      <c r="AE105" s="38"/>
      <c r="AF105" s="6"/>
      <c r="AG105" s="1"/>
      <c r="AZ105" s="133"/>
    </row>
    <row r="106" spans="1:52" ht="94.5">
      <c r="A106" s="65" t="s">
        <v>232</v>
      </c>
      <c r="B106" s="68" t="s">
        <v>239</v>
      </c>
      <c r="C106" s="56" t="s">
        <v>240</v>
      </c>
      <c r="D106" s="57">
        <v>211.87835774800001</v>
      </c>
      <c r="E106" s="58">
        <v>114.43727612999999</v>
      </c>
      <c r="F106" s="58">
        <f t="shared" si="47"/>
        <v>97.441081618000027</v>
      </c>
      <c r="G106" s="57">
        <f t="shared" si="48"/>
        <v>21.216000000000001</v>
      </c>
      <c r="H106" s="57">
        <f t="shared" si="48"/>
        <v>42.697195859999994</v>
      </c>
      <c r="I106" s="58">
        <v>0.15</v>
      </c>
      <c r="J106" s="58">
        <v>2.9096299099999996</v>
      </c>
      <c r="K106" s="58">
        <v>0.2</v>
      </c>
      <c r="L106" s="57">
        <v>39.787565949999994</v>
      </c>
      <c r="M106" s="58">
        <v>7.8216000000000001</v>
      </c>
      <c r="N106" s="57">
        <v>0</v>
      </c>
      <c r="O106" s="57">
        <v>13.0444</v>
      </c>
      <c r="P106" s="57">
        <v>0</v>
      </c>
      <c r="Q106" s="57">
        <f t="shared" si="49"/>
        <v>54.743885758000033</v>
      </c>
      <c r="R106" s="57">
        <f t="shared" si="50"/>
        <v>42.347195859999992</v>
      </c>
      <c r="S106" s="59">
        <f t="shared" si="51"/>
        <v>120.99198817142856</v>
      </c>
      <c r="T106" s="73" t="s">
        <v>241</v>
      </c>
      <c r="U106" s="6"/>
      <c r="V106" s="61"/>
      <c r="W106" s="62"/>
      <c r="X106" s="36"/>
      <c r="Y106" s="36"/>
      <c r="Z106" s="36"/>
      <c r="AB106" s="46"/>
      <c r="AC106" s="47"/>
      <c r="AD106" s="38"/>
      <c r="AE106" s="38"/>
      <c r="AF106" s="6"/>
      <c r="AG106" s="1"/>
      <c r="AZ106" s="133"/>
    </row>
    <row r="107" spans="1:52" ht="47.25">
      <c r="A107" s="65" t="s">
        <v>232</v>
      </c>
      <c r="B107" s="55" t="s">
        <v>242</v>
      </c>
      <c r="C107" s="56" t="s">
        <v>243</v>
      </c>
      <c r="D107" s="57">
        <v>191.987737162</v>
      </c>
      <c r="E107" s="58">
        <v>143.64866549000001</v>
      </c>
      <c r="F107" s="58">
        <f t="shared" si="47"/>
        <v>48.339071671999989</v>
      </c>
      <c r="G107" s="57">
        <f t="shared" si="48"/>
        <v>38.268000000000001</v>
      </c>
      <c r="H107" s="57">
        <f t="shared" si="48"/>
        <v>14.223959820000001</v>
      </c>
      <c r="I107" s="58">
        <v>0.15</v>
      </c>
      <c r="J107" s="58">
        <v>10.426914610000001</v>
      </c>
      <c r="K107" s="58">
        <v>0.2</v>
      </c>
      <c r="L107" s="57">
        <v>3.7970452099999998</v>
      </c>
      <c r="M107" s="58">
        <v>12.916799999999999</v>
      </c>
      <c r="N107" s="57">
        <v>0</v>
      </c>
      <c r="O107" s="57">
        <v>25.001200000000001</v>
      </c>
      <c r="P107" s="57">
        <v>0</v>
      </c>
      <c r="Q107" s="57">
        <f t="shared" si="49"/>
        <v>34.115111851999984</v>
      </c>
      <c r="R107" s="57">
        <f t="shared" si="50"/>
        <v>13.873959820000001</v>
      </c>
      <c r="S107" s="59">
        <f t="shared" si="51"/>
        <v>39.639885200000009</v>
      </c>
      <c r="T107" s="73" t="s">
        <v>244</v>
      </c>
      <c r="U107" s="6"/>
      <c r="V107" s="61"/>
      <c r="W107" s="62"/>
      <c r="X107" s="36"/>
      <c r="Y107" s="36"/>
      <c r="Z107" s="36"/>
      <c r="AB107" s="46"/>
      <c r="AC107" s="47"/>
      <c r="AD107" s="38"/>
      <c r="AE107" s="38"/>
      <c r="AF107" s="6"/>
      <c r="AG107" s="1"/>
      <c r="AZ107" s="133"/>
    </row>
    <row r="108" spans="1:52" ht="173.25">
      <c r="A108" s="65" t="s">
        <v>232</v>
      </c>
      <c r="B108" s="55" t="s">
        <v>1738</v>
      </c>
      <c r="C108" s="56" t="s">
        <v>245</v>
      </c>
      <c r="D108" s="57">
        <v>187.78079145359999</v>
      </c>
      <c r="E108" s="58">
        <v>159.08325452</v>
      </c>
      <c r="F108" s="58">
        <f t="shared" si="47"/>
        <v>28.697536933599991</v>
      </c>
      <c r="G108" s="57">
        <f t="shared" si="48"/>
        <v>17.303108390000002</v>
      </c>
      <c r="H108" s="57">
        <f t="shared" si="48"/>
        <v>3.92709347</v>
      </c>
      <c r="I108" s="58">
        <v>17.303108390400013</v>
      </c>
      <c r="J108" s="58">
        <v>0.22500000000000001</v>
      </c>
      <c r="K108" s="58">
        <v>0</v>
      </c>
      <c r="L108" s="57">
        <v>3.7020934699999999</v>
      </c>
      <c r="M108" s="58">
        <v>0</v>
      </c>
      <c r="N108" s="57">
        <v>0</v>
      </c>
      <c r="O108" s="57">
        <v>-4.000106912371848E-10</v>
      </c>
      <c r="P108" s="57">
        <v>0</v>
      </c>
      <c r="Q108" s="57">
        <f t="shared" si="49"/>
        <v>24.770443463599992</v>
      </c>
      <c r="R108" s="57">
        <f t="shared" si="50"/>
        <v>-13.376014920400014</v>
      </c>
      <c r="S108" s="59">
        <f t="shared" si="51"/>
        <v>-0.77304115645609661</v>
      </c>
      <c r="T108" s="83" t="s">
        <v>246</v>
      </c>
      <c r="U108" s="6"/>
      <c r="V108" s="61"/>
      <c r="W108" s="62"/>
      <c r="X108" s="36"/>
      <c r="Y108" s="36"/>
      <c r="Z108" s="36"/>
      <c r="AB108" s="46"/>
      <c r="AC108" s="47"/>
      <c r="AD108" s="38"/>
      <c r="AE108" s="38"/>
      <c r="AF108" s="6"/>
      <c r="AG108" s="1"/>
      <c r="AZ108" s="133"/>
    </row>
    <row r="109" spans="1:52" ht="78.75">
      <c r="A109" s="65" t="s">
        <v>232</v>
      </c>
      <c r="B109" s="55" t="s">
        <v>247</v>
      </c>
      <c r="C109" s="56" t="s">
        <v>248</v>
      </c>
      <c r="D109" s="57">
        <v>145.88201267600002</v>
      </c>
      <c r="E109" s="58">
        <v>97.008145699999986</v>
      </c>
      <c r="F109" s="58">
        <f t="shared" si="47"/>
        <v>48.873866976000031</v>
      </c>
      <c r="G109" s="57">
        <f t="shared" si="48"/>
        <v>10.621291471600005</v>
      </c>
      <c r="H109" s="57">
        <f t="shared" si="48"/>
        <v>8.5589005099999991</v>
      </c>
      <c r="I109" s="58">
        <v>10.621291470000001</v>
      </c>
      <c r="J109" s="58">
        <v>1.3676025999999999</v>
      </c>
      <c r="K109" s="58">
        <v>0</v>
      </c>
      <c r="L109" s="57">
        <v>7.1912979099999994</v>
      </c>
      <c r="M109" s="58">
        <v>0</v>
      </c>
      <c r="N109" s="57">
        <v>0</v>
      </c>
      <c r="O109" s="57">
        <v>1.6000036850982724E-9</v>
      </c>
      <c r="P109" s="57">
        <v>0</v>
      </c>
      <c r="Q109" s="57">
        <f t="shared" si="49"/>
        <v>40.31496646600003</v>
      </c>
      <c r="R109" s="57">
        <f t="shared" si="50"/>
        <v>-2.0623909600000019</v>
      </c>
      <c r="S109" s="59">
        <f t="shared" si="51"/>
        <v>-0.19417515900258048</v>
      </c>
      <c r="T109" s="80" t="s">
        <v>249</v>
      </c>
      <c r="U109" s="6"/>
      <c r="V109" s="61"/>
      <c r="W109" s="62"/>
      <c r="X109" s="36"/>
      <c r="Y109" s="36"/>
      <c r="Z109" s="36"/>
      <c r="AB109" s="46"/>
      <c r="AC109" s="47"/>
      <c r="AD109" s="38"/>
      <c r="AE109" s="38"/>
      <c r="AF109" s="6"/>
      <c r="AG109" s="1"/>
      <c r="AZ109" s="133"/>
    </row>
    <row r="110" spans="1:52" ht="110.25">
      <c r="A110" s="65" t="s">
        <v>232</v>
      </c>
      <c r="B110" s="55" t="s">
        <v>250</v>
      </c>
      <c r="C110" s="56" t="s">
        <v>251</v>
      </c>
      <c r="D110" s="57">
        <v>512.38498398800004</v>
      </c>
      <c r="E110" s="58">
        <v>131.91447277</v>
      </c>
      <c r="F110" s="58">
        <f t="shared" si="47"/>
        <v>380.47051121800007</v>
      </c>
      <c r="G110" s="57">
        <f t="shared" si="48"/>
        <v>95.726460646000021</v>
      </c>
      <c r="H110" s="57">
        <f t="shared" si="48"/>
        <v>0.50125885000000003</v>
      </c>
      <c r="I110" s="58">
        <v>16.317553808</v>
      </c>
      <c r="J110" s="58">
        <v>0</v>
      </c>
      <c r="K110" s="58">
        <v>25.818895489999999</v>
      </c>
      <c r="L110" s="57">
        <v>0.50125885000000003</v>
      </c>
      <c r="M110" s="58">
        <v>35.656398600000003</v>
      </c>
      <c r="N110" s="57">
        <v>0</v>
      </c>
      <c r="O110" s="57">
        <v>17.933612748000016</v>
      </c>
      <c r="P110" s="57">
        <v>0</v>
      </c>
      <c r="Q110" s="57">
        <f t="shared" si="49"/>
        <v>379.96925236800007</v>
      </c>
      <c r="R110" s="57">
        <f t="shared" si="50"/>
        <v>-41.635190448000003</v>
      </c>
      <c r="S110" s="59">
        <f t="shared" si="51"/>
        <v>-0.98810391339680836</v>
      </c>
      <c r="T110" s="60" t="s">
        <v>144</v>
      </c>
      <c r="U110" s="6"/>
      <c r="V110" s="61"/>
      <c r="W110" s="62"/>
      <c r="X110" s="36"/>
      <c r="Y110" s="36"/>
      <c r="Z110" s="36"/>
      <c r="AB110" s="46"/>
      <c r="AC110" s="47"/>
      <c r="AD110" s="38"/>
      <c r="AE110" s="38"/>
      <c r="AF110" s="6"/>
      <c r="AG110" s="1"/>
      <c r="AZ110" s="133"/>
    </row>
    <row r="111" spans="1:52" ht="47.25">
      <c r="A111" s="65" t="s">
        <v>232</v>
      </c>
      <c r="B111" s="55" t="s">
        <v>252</v>
      </c>
      <c r="C111" s="56" t="s">
        <v>253</v>
      </c>
      <c r="D111" s="57">
        <v>63.246604527999992</v>
      </c>
      <c r="E111" s="58">
        <v>1.0999858600000001</v>
      </c>
      <c r="F111" s="58">
        <f t="shared" si="47"/>
        <v>62.146618667999995</v>
      </c>
      <c r="G111" s="57">
        <f t="shared" si="48"/>
        <v>43.502633064000008</v>
      </c>
      <c r="H111" s="57">
        <f t="shared" si="48"/>
        <v>0.5882096</v>
      </c>
      <c r="I111" s="58">
        <v>0</v>
      </c>
      <c r="J111" s="58">
        <v>0.5882096</v>
      </c>
      <c r="K111" s="58">
        <v>4.3502633064000005</v>
      </c>
      <c r="L111" s="57">
        <v>0</v>
      </c>
      <c r="M111" s="58">
        <v>0</v>
      </c>
      <c r="N111" s="57">
        <v>0</v>
      </c>
      <c r="O111" s="57">
        <v>39.152369757600006</v>
      </c>
      <c r="P111" s="57">
        <v>0</v>
      </c>
      <c r="Q111" s="57">
        <f t="shared" si="49"/>
        <v>61.558409067999996</v>
      </c>
      <c r="R111" s="57">
        <f t="shared" si="50"/>
        <v>-3.7620537064000006</v>
      </c>
      <c r="S111" s="59">
        <f t="shared" si="51"/>
        <v>-0.86478758673420053</v>
      </c>
      <c r="T111" s="84" t="s">
        <v>254</v>
      </c>
      <c r="U111" s="6"/>
      <c r="V111" s="61"/>
      <c r="W111" s="62"/>
      <c r="X111" s="36"/>
      <c r="Y111" s="36"/>
      <c r="Z111" s="36"/>
      <c r="AB111" s="46"/>
      <c r="AC111" s="47"/>
      <c r="AD111" s="38"/>
      <c r="AE111" s="38"/>
      <c r="AF111" s="6"/>
      <c r="AG111" s="1"/>
      <c r="AZ111" s="133"/>
    </row>
    <row r="112" spans="1:52" ht="47.25">
      <c r="A112" s="65" t="s">
        <v>232</v>
      </c>
      <c r="B112" s="55" t="s">
        <v>256</v>
      </c>
      <c r="C112" s="56" t="s">
        <v>257</v>
      </c>
      <c r="D112" s="57">
        <v>47.774329249999994</v>
      </c>
      <c r="E112" s="58">
        <v>0.47860585000000005</v>
      </c>
      <c r="F112" s="58">
        <f t="shared" si="47"/>
        <v>47.295723399999993</v>
      </c>
      <c r="G112" s="57">
        <f t="shared" si="48"/>
        <v>33.029496039999998</v>
      </c>
      <c r="H112" s="57">
        <f t="shared" si="48"/>
        <v>0.5882096</v>
      </c>
      <c r="I112" s="58">
        <v>0</v>
      </c>
      <c r="J112" s="58">
        <v>0.5882096</v>
      </c>
      <c r="K112" s="58">
        <v>11.411556000000001</v>
      </c>
      <c r="L112" s="57">
        <v>0</v>
      </c>
      <c r="M112" s="58">
        <v>10.717196400000001</v>
      </c>
      <c r="N112" s="57">
        <v>0</v>
      </c>
      <c r="O112" s="57">
        <v>10.900743639999996</v>
      </c>
      <c r="P112" s="57">
        <v>0</v>
      </c>
      <c r="Q112" s="57">
        <f t="shared" si="49"/>
        <v>46.707513799999994</v>
      </c>
      <c r="R112" s="57">
        <f t="shared" si="50"/>
        <v>-10.8233464</v>
      </c>
      <c r="S112" s="59">
        <f t="shared" si="51"/>
        <v>-0.94845491710332919</v>
      </c>
      <c r="T112" s="84" t="s">
        <v>258</v>
      </c>
      <c r="U112" s="6"/>
      <c r="V112" s="61"/>
      <c r="W112" s="62"/>
      <c r="X112" s="36"/>
      <c r="Y112" s="36"/>
      <c r="Z112" s="36"/>
      <c r="AB112" s="46"/>
      <c r="AC112" s="47"/>
      <c r="AD112" s="38"/>
      <c r="AE112" s="38"/>
      <c r="AF112" s="6"/>
      <c r="AG112" s="1"/>
      <c r="AZ112" s="133"/>
    </row>
    <row r="113" spans="1:52" ht="47.25">
      <c r="A113" s="65" t="s">
        <v>232</v>
      </c>
      <c r="B113" s="55" t="s">
        <v>259</v>
      </c>
      <c r="C113" s="56" t="s">
        <v>260</v>
      </c>
      <c r="D113" s="57">
        <v>88.046541333999997</v>
      </c>
      <c r="E113" s="58">
        <v>4.6596006299999999</v>
      </c>
      <c r="F113" s="58">
        <f t="shared" si="47"/>
        <v>83.386940703999997</v>
      </c>
      <c r="G113" s="57">
        <f t="shared" si="48"/>
        <v>48.533213495599995</v>
      </c>
      <c r="H113" s="57">
        <f t="shared" si="48"/>
        <v>0.5882096</v>
      </c>
      <c r="I113" s="58">
        <v>15.849971897200001</v>
      </c>
      <c r="J113" s="58">
        <v>0.5882096</v>
      </c>
      <c r="K113" s="58">
        <v>18.099204353600005</v>
      </c>
      <c r="L113" s="57">
        <v>0</v>
      </c>
      <c r="M113" s="58">
        <v>10.033581873999999</v>
      </c>
      <c r="N113" s="57">
        <v>0</v>
      </c>
      <c r="O113" s="57">
        <v>4.5504553707999875</v>
      </c>
      <c r="P113" s="57">
        <v>0</v>
      </c>
      <c r="Q113" s="57">
        <f t="shared" si="49"/>
        <v>82.798731103999998</v>
      </c>
      <c r="R113" s="57">
        <f t="shared" si="50"/>
        <v>-33.360966650800009</v>
      </c>
      <c r="S113" s="59">
        <f t="shared" si="51"/>
        <v>-0.98267381819062138</v>
      </c>
      <c r="T113" s="84" t="s">
        <v>261</v>
      </c>
      <c r="U113" s="6"/>
      <c r="V113" s="61"/>
      <c r="W113" s="62"/>
      <c r="X113" s="36"/>
      <c r="Y113" s="36"/>
      <c r="Z113" s="36"/>
      <c r="AB113" s="46"/>
      <c r="AC113" s="47"/>
      <c r="AD113" s="38"/>
      <c r="AE113" s="38"/>
      <c r="AF113" s="6"/>
      <c r="AG113" s="1"/>
      <c r="AZ113" s="133"/>
    </row>
    <row r="114" spans="1:52" ht="47.25">
      <c r="A114" s="65" t="s">
        <v>232</v>
      </c>
      <c r="B114" s="55" t="s">
        <v>263</v>
      </c>
      <c r="C114" s="56" t="s">
        <v>264</v>
      </c>
      <c r="D114" s="57">
        <v>59.055213936000001</v>
      </c>
      <c r="E114" s="58">
        <v>0</v>
      </c>
      <c r="F114" s="58">
        <f t="shared" si="47"/>
        <v>59.055213936000001</v>
      </c>
      <c r="G114" s="57">
        <f t="shared" si="48"/>
        <v>41.704118399999999</v>
      </c>
      <c r="H114" s="57">
        <f t="shared" si="48"/>
        <v>0</v>
      </c>
      <c r="I114" s="58">
        <v>9.9047281199999997</v>
      </c>
      <c r="J114" s="58">
        <v>0</v>
      </c>
      <c r="K114" s="58">
        <v>9.9047281199999997</v>
      </c>
      <c r="L114" s="71">
        <v>0</v>
      </c>
      <c r="M114" s="58">
        <v>9.9047281199999997</v>
      </c>
      <c r="N114" s="71">
        <v>0</v>
      </c>
      <c r="O114" s="71">
        <v>11.98993404</v>
      </c>
      <c r="P114" s="71">
        <v>0</v>
      </c>
      <c r="Q114" s="57">
        <f t="shared" si="49"/>
        <v>59.055213936000001</v>
      </c>
      <c r="R114" s="57">
        <f t="shared" si="50"/>
        <v>-19.809456239999999</v>
      </c>
      <c r="S114" s="59">
        <f t="shared" si="51"/>
        <v>-1</v>
      </c>
      <c r="T114" s="84" t="s">
        <v>265</v>
      </c>
      <c r="U114" s="6"/>
      <c r="V114" s="61"/>
      <c r="W114" s="62"/>
      <c r="X114" s="36"/>
      <c r="Y114" s="36"/>
      <c r="Z114" s="36"/>
      <c r="AB114" s="46"/>
      <c r="AC114" s="47"/>
      <c r="AD114" s="38"/>
      <c r="AE114" s="38"/>
      <c r="AF114" s="6"/>
      <c r="AG114" s="1"/>
      <c r="AZ114" s="133"/>
    </row>
    <row r="115" spans="1:52" ht="47.25">
      <c r="A115" s="65" t="s">
        <v>232</v>
      </c>
      <c r="B115" s="55" t="s">
        <v>266</v>
      </c>
      <c r="C115" s="56" t="s">
        <v>267</v>
      </c>
      <c r="D115" s="57">
        <v>50.564907303999995</v>
      </c>
      <c r="E115" s="58">
        <v>0</v>
      </c>
      <c r="F115" s="58">
        <f t="shared" si="47"/>
        <v>50.564907303999995</v>
      </c>
      <c r="G115" s="57">
        <f t="shared" si="48"/>
        <v>29.028639888000001</v>
      </c>
      <c r="H115" s="57">
        <f t="shared" si="48"/>
        <v>0</v>
      </c>
      <c r="I115" s="58">
        <v>7.3506145100000007</v>
      </c>
      <c r="J115" s="58">
        <v>0</v>
      </c>
      <c r="K115" s="58">
        <v>7.3506145100000007</v>
      </c>
      <c r="L115" s="71">
        <v>0</v>
      </c>
      <c r="M115" s="58">
        <v>7.1637054500000001</v>
      </c>
      <c r="N115" s="71">
        <v>0</v>
      </c>
      <c r="O115" s="71">
        <v>7.163705418000001</v>
      </c>
      <c r="P115" s="71">
        <v>0</v>
      </c>
      <c r="Q115" s="57">
        <f t="shared" si="49"/>
        <v>50.564907303999995</v>
      </c>
      <c r="R115" s="57">
        <f t="shared" si="50"/>
        <v>-14.701229020000001</v>
      </c>
      <c r="S115" s="59">
        <f t="shared" si="51"/>
        <v>-1</v>
      </c>
      <c r="T115" s="60" t="s">
        <v>268</v>
      </c>
      <c r="U115" s="6"/>
      <c r="V115" s="61"/>
      <c r="W115" s="62"/>
      <c r="X115" s="36"/>
      <c r="Y115" s="36"/>
      <c r="Z115" s="36"/>
      <c r="AB115" s="46"/>
      <c r="AC115" s="47"/>
      <c r="AD115" s="38"/>
      <c r="AE115" s="38"/>
      <c r="AF115" s="6"/>
      <c r="AG115" s="1"/>
      <c r="AZ115" s="133"/>
    </row>
    <row r="116" spans="1:52" ht="47.25">
      <c r="A116" s="65" t="s">
        <v>232</v>
      </c>
      <c r="B116" s="55" t="s">
        <v>269</v>
      </c>
      <c r="C116" s="56" t="s">
        <v>270</v>
      </c>
      <c r="D116" s="57">
        <v>50.616317963999997</v>
      </c>
      <c r="E116" s="58">
        <v>0</v>
      </c>
      <c r="F116" s="58">
        <f t="shared" si="47"/>
        <v>50.616317963999997</v>
      </c>
      <c r="G116" s="57">
        <f t="shared" si="48"/>
        <v>35.431422575999996</v>
      </c>
      <c r="H116" s="57">
        <f t="shared" si="48"/>
        <v>0</v>
      </c>
      <c r="I116" s="58">
        <v>0</v>
      </c>
      <c r="J116" s="58">
        <v>0</v>
      </c>
      <c r="K116" s="58">
        <v>3.5431422576</v>
      </c>
      <c r="L116" s="71">
        <v>0</v>
      </c>
      <c r="M116" s="58">
        <v>0</v>
      </c>
      <c r="N116" s="71">
        <v>0</v>
      </c>
      <c r="O116" s="71">
        <v>31.888280318399996</v>
      </c>
      <c r="P116" s="71">
        <v>0</v>
      </c>
      <c r="Q116" s="57">
        <f t="shared" si="49"/>
        <v>50.616317963999997</v>
      </c>
      <c r="R116" s="57">
        <f t="shared" si="50"/>
        <v>-3.5431422576</v>
      </c>
      <c r="S116" s="59">
        <f t="shared" si="51"/>
        <v>-1</v>
      </c>
      <c r="T116" s="60" t="s">
        <v>271</v>
      </c>
      <c r="U116" s="6"/>
      <c r="V116" s="61"/>
      <c r="W116" s="62"/>
      <c r="X116" s="36"/>
      <c r="Y116" s="36"/>
      <c r="Z116" s="36"/>
      <c r="AB116" s="46"/>
      <c r="AC116" s="47"/>
      <c r="AD116" s="38"/>
      <c r="AE116" s="38"/>
      <c r="AF116" s="6"/>
      <c r="AG116" s="1"/>
      <c r="AZ116" s="133"/>
    </row>
    <row r="117" spans="1:52" ht="31.5">
      <c r="A117" s="65" t="s">
        <v>232</v>
      </c>
      <c r="B117" s="55" t="s">
        <v>272</v>
      </c>
      <c r="C117" s="56" t="s">
        <v>273</v>
      </c>
      <c r="D117" s="57">
        <v>45.727638221999996</v>
      </c>
      <c r="E117" s="58">
        <v>2.2417544</v>
      </c>
      <c r="F117" s="58">
        <f t="shared" si="47"/>
        <v>43.485883821999998</v>
      </c>
      <c r="G117" s="57">
        <f t="shared" si="48"/>
        <v>43.485883822000005</v>
      </c>
      <c r="H117" s="57">
        <f t="shared" si="48"/>
        <v>0</v>
      </c>
      <c r="I117" s="58">
        <v>0.68149886000000004</v>
      </c>
      <c r="J117" s="58">
        <v>0</v>
      </c>
      <c r="K117" s="58">
        <v>0.68149886000000004</v>
      </c>
      <c r="L117" s="71">
        <v>0</v>
      </c>
      <c r="M117" s="58">
        <v>22.070082660000001</v>
      </c>
      <c r="N117" s="71">
        <v>0</v>
      </c>
      <c r="O117" s="71">
        <v>20.052803442000002</v>
      </c>
      <c r="P117" s="71">
        <v>0</v>
      </c>
      <c r="Q117" s="57">
        <f t="shared" si="49"/>
        <v>43.485883821999998</v>
      </c>
      <c r="R117" s="57">
        <f t="shared" si="50"/>
        <v>-1.3629977200000001</v>
      </c>
      <c r="S117" s="59">
        <f t="shared" si="51"/>
        <v>-1</v>
      </c>
      <c r="T117" s="60" t="s">
        <v>274</v>
      </c>
      <c r="U117" s="6"/>
      <c r="V117" s="61"/>
      <c r="W117" s="62"/>
      <c r="X117" s="36"/>
      <c r="Y117" s="36"/>
      <c r="Z117" s="36"/>
      <c r="AB117" s="46"/>
      <c r="AC117" s="47"/>
      <c r="AD117" s="38"/>
      <c r="AE117" s="38"/>
      <c r="AF117" s="6"/>
      <c r="AG117" s="1"/>
      <c r="AZ117" s="133"/>
    </row>
    <row r="118" spans="1:52" ht="31.5">
      <c r="A118" s="65" t="s">
        <v>232</v>
      </c>
      <c r="B118" s="55" t="s">
        <v>275</v>
      </c>
      <c r="C118" s="56" t="s">
        <v>276</v>
      </c>
      <c r="D118" s="57">
        <v>808.40141704600001</v>
      </c>
      <c r="E118" s="58">
        <v>1.60218934</v>
      </c>
      <c r="F118" s="58">
        <f t="shared" si="47"/>
        <v>806.79922770600001</v>
      </c>
      <c r="G118" s="57">
        <f t="shared" si="48"/>
        <v>248.64067210600001</v>
      </c>
      <c r="H118" s="57">
        <f t="shared" si="48"/>
        <v>0</v>
      </c>
      <c r="I118" s="58">
        <v>0</v>
      </c>
      <c r="J118" s="58">
        <v>0</v>
      </c>
      <c r="K118" s="58">
        <v>0</v>
      </c>
      <c r="L118" s="71">
        <v>0</v>
      </c>
      <c r="M118" s="58">
        <v>89.195895550000003</v>
      </c>
      <c r="N118" s="71">
        <v>0</v>
      </c>
      <c r="O118" s="71">
        <v>159.44477655599999</v>
      </c>
      <c r="P118" s="71">
        <v>0</v>
      </c>
      <c r="Q118" s="57">
        <f t="shared" si="49"/>
        <v>806.79922770600001</v>
      </c>
      <c r="R118" s="57">
        <f t="shared" si="50"/>
        <v>0</v>
      </c>
      <c r="S118" s="59">
        <v>0</v>
      </c>
      <c r="T118" s="60" t="s">
        <v>32</v>
      </c>
      <c r="U118" s="6"/>
      <c r="V118" s="61"/>
      <c r="W118" s="62"/>
      <c r="X118" s="36"/>
      <c r="Y118" s="36"/>
      <c r="Z118" s="36"/>
      <c r="AB118" s="46"/>
      <c r="AC118" s="47"/>
      <c r="AD118" s="38"/>
      <c r="AE118" s="38"/>
      <c r="AF118" s="6"/>
      <c r="AG118" s="1"/>
      <c r="AZ118" s="133"/>
    </row>
    <row r="119" spans="1:52" ht="31.5">
      <c r="A119" s="65" t="s">
        <v>232</v>
      </c>
      <c r="B119" s="68" t="s">
        <v>277</v>
      </c>
      <c r="C119" s="56" t="s">
        <v>278</v>
      </c>
      <c r="D119" s="57">
        <v>12.830531342506799</v>
      </c>
      <c r="E119" s="58">
        <v>0</v>
      </c>
      <c r="F119" s="58">
        <f t="shared" si="47"/>
        <v>12.830531342506799</v>
      </c>
      <c r="G119" s="57">
        <f t="shared" si="48"/>
        <v>11.630531342506799</v>
      </c>
      <c r="H119" s="57">
        <f t="shared" si="48"/>
        <v>0</v>
      </c>
      <c r="I119" s="58">
        <v>0.67389869999999996</v>
      </c>
      <c r="J119" s="58">
        <v>0</v>
      </c>
      <c r="K119" s="58">
        <v>2.8688249999999998E-2</v>
      </c>
      <c r="L119" s="57">
        <v>0</v>
      </c>
      <c r="M119" s="58">
        <v>2.6897899999999999E-2</v>
      </c>
      <c r="N119" s="57">
        <v>0</v>
      </c>
      <c r="O119" s="57">
        <v>10.901046492506799</v>
      </c>
      <c r="P119" s="57">
        <v>0</v>
      </c>
      <c r="Q119" s="57">
        <f t="shared" si="49"/>
        <v>12.830531342506799</v>
      </c>
      <c r="R119" s="57">
        <f t="shared" si="50"/>
        <v>-0.70258694999999993</v>
      </c>
      <c r="S119" s="59">
        <f t="shared" si="51"/>
        <v>-1</v>
      </c>
      <c r="T119" s="60" t="s">
        <v>274</v>
      </c>
      <c r="U119" s="6"/>
      <c r="V119" s="61"/>
      <c r="W119" s="62"/>
      <c r="X119" s="36"/>
      <c r="Y119" s="36"/>
      <c r="Z119" s="36"/>
      <c r="AB119" s="46"/>
      <c r="AC119" s="47"/>
      <c r="AD119" s="38"/>
      <c r="AE119" s="38"/>
      <c r="AF119" s="6"/>
      <c r="AG119" s="1"/>
      <c r="AZ119" s="133"/>
    </row>
    <row r="120" spans="1:52" ht="31.5">
      <c r="A120" s="65" t="s">
        <v>232</v>
      </c>
      <c r="B120" s="55" t="s">
        <v>279</v>
      </c>
      <c r="C120" s="56" t="s">
        <v>280</v>
      </c>
      <c r="D120" s="57">
        <v>19.391345004007359</v>
      </c>
      <c r="E120" s="58">
        <v>0</v>
      </c>
      <c r="F120" s="58">
        <f t="shared" si="47"/>
        <v>19.391345004007359</v>
      </c>
      <c r="G120" s="57">
        <f t="shared" si="48"/>
        <v>17.676647656007358</v>
      </c>
      <c r="H120" s="57">
        <f t="shared" si="48"/>
        <v>0</v>
      </c>
      <c r="I120" s="58">
        <v>0</v>
      </c>
      <c r="J120" s="58">
        <v>0</v>
      </c>
      <c r="K120" s="58">
        <v>0</v>
      </c>
      <c r="L120" s="57">
        <v>0</v>
      </c>
      <c r="M120" s="58">
        <v>8.6724964299999989</v>
      </c>
      <c r="N120" s="57">
        <v>0</v>
      </c>
      <c r="O120" s="80">
        <v>9.0041512260073588</v>
      </c>
      <c r="P120" s="57">
        <v>0</v>
      </c>
      <c r="Q120" s="57">
        <f t="shared" si="49"/>
        <v>19.391345004007359</v>
      </c>
      <c r="R120" s="57">
        <f t="shared" si="50"/>
        <v>0</v>
      </c>
      <c r="S120" s="59">
        <v>0</v>
      </c>
      <c r="T120" s="60" t="s">
        <v>32</v>
      </c>
      <c r="U120" s="6"/>
      <c r="V120" s="61"/>
      <c r="W120" s="62"/>
      <c r="X120" s="36"/>
      <c r="Y120" s="36"/>
      <c r="Z120" s="36"/>
      <c r="AB120" s="46"/>
      <c r="AC120" s="47"/>
      <c r="AD120" s="38"/>
      <c r="AE120" s="38"/>
      <c r="AF120" s="6"/>
      <c r="AG120" s="1"/>
      <c r="AZ120" s="133"/>
    </row>
    <row r="121" spans="1:52">
      <c r="A121" s="65" t="s">
        <v>232</v>
      </c>
      <c r="B121" s="68" t="s">
        <v>281</v>
      </c>
      <c r="C121" s="67" t="s">
        <v>282</v>
      </c>
      <c r="D121" s="57">
        <v>38.223166504000005</v>
      </c>
      <c r="E121" s="58">
        <v>4.4000000000000004</v>
      </c>
      <c r="F121" s="58">
        <f t="shared" si="47"/>
        <v>33.823166504000007</v>
      </c>
      <c r="G121" s="57">
        <f t="shared" si="48"/>
        <v>31.737876280000002</v>
      </c>
      <c r="H121" s="57">
        <f t="shared" si="48"/>
        <v>5.9999999900000001</v>
      </c>
      <c r="I121" s="58">
        <v>0</v>
      </c>
      <c r="J121" s="58">
        <v>0</v>
      </c>
      <c r="K121" s="58">
        <v>5.9267876299999998</v>
      </c>
      <c r="L121" s="57">
        <v>5.9999999900000001</v>
      </c>
      <c r="M121" s="58">
        <v>19.940000000000001</v>
      </c>
      <c r="N121" s="57">
        <v>0</v>
      </c>
      <c r="O121" s="57">
        <v>5.8710886500000017</v>
      </c>
      <c r="P121" s="57">
        <v>0</v>
      </c>
      <c r="Q121" s="57">
        <f t="shared" si="49"/>
        <v>27.823166514000008</v>
      </c>
      <c r="R121" s="57">
        <f t="shared" si="50"/>
        <v>7.3212360000000309E-2</v>
      </c>
      <c r="S121" s="59">
        <f t="shared" si="51"/>
        <v>1.2352789499224947E-2</v>
      </c>
      <c r="T121" s="60" t="s">
        <v>32</v>
      </c>
      <c r="U121" s="6"/>
      <c r="V121" s="61"/>
      <c r="W121" s="62"/>
      <c r="X121" s="36"/>
      <c r="Y121" s="36"/>
      <c r="Z121" s="36"/>
      <c r="AB121" s="46"/>
      <c r="AC121" s="47"/>
      <c r="AD121" s="38"/>
      <c r="AE121" s="38"/>
      <c r="AF121" s="6"/>
      <c r="AG121" s="1"/>
      <c r="AZ121" s="133"/>
    </row>
    <row r="122" spans="1:52">
      <c r="A122" s="65" t="s">
        <v>232</v>
      </c>
      <c r="B122" s="68" t="s">
        <v>283</v>
      </c>
      <c r="C122" s="67" t="s">
        <v>284</v>
      </c>
      <c r="D122" s="57">
        <v>42.729887820000002</v>
      </c>
      <c r="E122" s="58">
        <v>9.3284470099999997</v>
      </c>
      <c r="F122" s="58">
        <f t="shared" si="47"/>
        <v>33.401440810000004</v>
      </c>
      <c r="G122" s="57">
        <f t="shared" si="48"/>
        <v>8.952</v>
      </c>
      <c r="H122" s="57">
        <f t="shared" si="48"/>
        <v>0</v>
      </c>
      <c r="I122" s="58">
        <v>0</v>
      </c>
      <c r="J122" s="58">
        <v>0</v>
      </c>
      <c r="K122" s="58">
        <v>0</v>
      </c>
      <c r="L122" s="57">
        <v>0</v>
      </c>
      <c r="M122" s="58">
        <v>6.72</v>
      </c>
      <c r="N122" s="57">
        <v>0</v>
      </c>
      <c r="O122" s="72">
        <v>2.2320000000000002</v>
      </c>
      <c r="P122" s="57">
        <v>0</v>
      </c>
      <c r="Q122" s="57">
        <f t="shared" si="49"/>
        <v>33.401440810000004</v>
      </c>
      <c r="R122" s="57">
        <f t="shared" si="50"/>
        <v>0</v>
      </c>
      <c r="S122" s="59">
        <v>0</v>
      </c>
      <c r="T122" s="60" t="s">
        <v>32</v>
      </c>
      <c r="U122" s="6"/>
      <c r="V122" s="61"/>
      <c r="W122" s="62"/>
      <c r="X122" s="36"/>
      <c r="Y122" s="36"/>
      <c r="Z122" s="36"/>
      <c r="AB122" s="46"/>
      <c r="AC122" s="47"/>
      <c r="AD122" s="38"/>
      <c r="AE122" s="38"/>
      <c r="AF122" s="6"/>
      <c r="AG122" s="1"/>
      <c r="AZ122" s="133"/>
    </row>
    <row r="123" spans="1:52" ht="47.25">
      <c r="A123" s="65" t="s">
        <v>232</v>
      </c>
      <c r="B123" s="68" t="s">
        <v>285</v>
      </c>
      <c r="C123" s="67" t="s">
        <v>286</v>
      </c>
      <c r="D123" s="57">
        <v>459.487941396</v>
      </c>
      <c r="E123" s="58">
        <v>8.8327244399999998</v>
      </c>
      <c r="F123" s="58">
        <f t="shared" si="47"/>
        <v>450.655216956</v>
      </c>
      <c r="G123" s="57">
        <f t="shared" si="48"/>
        <v>59</v>
      </c>
      <c r="H123" s="57">
        <f t="shared" si="48"/>
        <v>0.48848128999999996</v>
      </c>
      <c r="I123" s="58">
        <v>0</v>
      </c>
      <c r="J123" s="58">
        <v>2.1079999999999998E-5</v>
      </c>
      <c r="K123" s="58">
        <v>12.61220623</v>
      </c>
      <c r="L123" s="57">
        <v>0.48846020999999995</v>
      </c>
      <c r="M123" s="58">
        <v>20.817746</v>
      </c>
      <c r="N123" s="57">
        <v>0</v>
      </c>
      <c r="O123" s="57">
        <v>25.570047770000006</v>
      </c>
      <c r="P123" s="57">
        <v>0</v>
      </c>
      <c r="Q123" s="57">
        <f t="shared" si="49"/>
        <v>450.16673566600002</v>
      </c>
      <c r="R123" s="57">
        <f t="shared" si="50"/>
        <v>-12.123724940000001</v>
      </c>
      <c r="S123" s="59">
        <f t="shared" si="51"/>
        <v>-0.96126916408660734</v>
      </c>
      <c r="T123" s="73" t="s">
        <v>287</v>
      </c>
      <c r="U123" s="6"/>
      <c r="V123" s="61"/>
      <c r="W123" s="62"/>
      <c r="X123" s="36"/>
      <c r="Y123" s="36"/>
      <c r="Z123" s="36"/>
      <c r="AB123" s="46"/>
      <c r="AC123" s="47"/>
      <c r="AD123" s="38"/>
      <c r="AE123" s="38"/>
      <c r="AF123" s="6"/>
      <c r="AG123" s="1"/>
      <c r="AZ123" s="133"/>
    </row>
    <row r="124" spans="1:52" ht="47.25">
      <c r="A124" s="65" t="s">
        <v>232</v>
      </c>
      <c r="B124" s="68" t="s">
        <v>288</v>
      </c>
      <c r="C124" s="67" t="s">
        <v>289</v>
      </c>
      <c r="D124" s="57">
        <v>49.303536701999995</v>
      </c>
      <c r="E124" s="58">
        <v>6.5892954100000001</v>
      </c>
      <c r="F124" s="58">
        <f t="shared" si="47"/>
        <v>42.714241291999997</v>
      </c>
      <c r="G124" s="57">
        <f t="shared" si="48"/>
        <v>9.3870442920000006</v>
      </c>
      <c r="H124" s="57">
        <f t="shared" si="48"/>
        <v>1.3001375800000001</v>
      </c>
      <c r="I124" s="58">
        <v>0</v>
      </c>
      <c r="J124" s="58">
        <v>0.25865805000000003</v>
      </c>
      <c r="K124" s="58">
        <v>0.05</v>
      </c>
      <c r="L124" s="57">
        <v>1.0414795300000002</v>
      </c>
      <c r="M124" s="58">
        <v>3.89280443</v>
      </c>
      <c r="N124" s="57">
        <v>0</v>
      </c>
      <c r="O124" s="57">
        <v>5.4442398620000008</v>
      </c>
      <c r="P124" s="57">
        <v>0</v>
      </c>
      <c r="Q124" s="57">
        <f t="shared" si="49"/>
        <v>41.414103711999999</v>
      </c>
      <c r="R124" s="57">
        <f t="shared" si="50"/>
        <v>1.2501375800000001</v>
      </c>
      <c r="S124" s="59">
        <f t="shared" si="51"/>
        <v>25.0027516</v>
      </c>
      <c r="T124" s="73" t="s">
        <v>244</v>
      </c>
      <c r="U124" s="6"/>
      <c r="V124" s="61"/>
      <c r="W124" s="62"/>
      <c r="X124" s="36"/>
      <c r="Y124" s="36"/>
      <c r="Z124" s="36"/>
      <c r="AB124" s="46"/>
      <c r="AC124" s="47"/>
      <c r="AD124" s="38"/>
      <c r="AE124" s="38"/>
      <c r="AF124" s="6"/>
      <c r="AG124" s="1"/>
      <c r="AZ124" s="133"/>
    </row>
    <row r="125" spans="1:52" ht="31.5">
      <c r="A125" s="65" t="s">
        <v>232</v>
      </c>
      <c r="B125" s="68" t="s">
        <v>290</v>
      </c>
      <c r="C125" s="67" t="s">
        <v>291</v>
      </c>
      <c r="D125" s="57">
        <v>31.210890656</v>
      </c>
      <c r="E125" s="58">
        <v>4.68</v>
      </c>
      <c r="F125" s="58">
        <f t="shared" si="47"/>
        <v>26.530890656</v>
      </c>
      <c r="G125" s="57">
        <f t="shared" si="48"/>
        <v>24.39401032</v>
      </c>
      <c r="H125" s="57">
        <f t="shared" si="48"/>
        <v>0</v>
      </c>
      <c r="I125" s="58">
        <v>0</v>
      </c>
      <c r="J125" s="58">
        <v>0</v>
      </c>
      <c r="K125" s="58">
        <v>0</v>
      </c>
      <c r="L125" s="57">
        <v>0</v>
      </c>
      <c r="M125" s="58">
        <v>8.0702010299999998</v>
      </c>
      <c r="N125" s="57">
        <v>0</v>
      </c>
      <c r="O125" s="57">
        <v>16.32380929</v>
      </c>
      <c r="P125" s="57">
        <v>0</v>
      </c>
      <c r="Q125" s="57">
        <f t="shared" si="49"/>
        <v>26.530890656</v>
      </c>
      <c r="R125" s="57">
        <f t="shared" si="50"/>
        <v>0</v>
      </c>
      <c r="S125" s="59">
        <v>0</v>
      </c>
      <c r="T125" s="60" t="s">
        <v>32</v>
      </c>
      <c r="U125" s="6"/>
      <c r="V125" s="61"/>
      <c r="W125" s="62"/>
      <c r="X125" s="36"/>
      <c r="Y125" s="36"/>
      <c r="Z125" s="36"/>
      <c r="AB125" s="46"/>
      <c r="AC125" s="47"/>
      <c r="AD125" s="38"/>
      <c r="AE125" s="38"/>
      <c r="AF125" s="6"/>
      <c r="AG125" s="1"/>
      <c r="AZ125" s="133"/>
    </row>
    <row r="126" spans="1:52" ht="47.25">
      <c r="A126" s="65" t="s">
        <v>232</v>
      </c>
      <c r="B126" s="68" t="s">
        <v>292</v>
      </c>
      <c r="C126" s="67" t="s">
        <v>293</v>
      </c>
      <c r="D126" s="57">
        <v>72.218156855999979</v>
      </c>
      <c r="E126" s="58">
        <v>21.352915259999996</v>
      </c>
      <c r="F126" s="58">
        <f t="shared" si="47"/>
        <v>50.865241595999983</v>
      </c>
      <c r="G126" s="57">
        <f t="shared" si="48"/>
        <v>10.877493429999999</v>
      </c>
      <c r="H126" s="57">
        <f t="shared" si="48"/>
        <v>0.96114957999999995</v>
      </c>
      <c r="I126" s="58">
        <v>6.512329E-2</v>
      </c>
      <c r="J126" s="58">
        <v>0.37079185999999997</v>
      </c>
      <c r="K126" s="58">
        <v>6.512329E-2</v>
      </c>
      <c r="L126" s="57">
        <v>0.59035771999999997</v>
      </c>
      <c r="M126" s="58">
        <v>1.1288559735999999</v>
      </c>
      <c r="N126" s="57">
        <v>0</v>
      </c>
      <c r="O126" s="57">
        <v>9.6183908763999995</v>
      </c>
      <c r="P126" s="57">
        <v>0</v>
      </c>
      <c r="Q126" s="57">
        <f t="shared" si="49"/>
        <v>49.904092015999986</v>
      </c>
      <c r="R126" s="57">
        <f t="shared" si="50"/>
        <v>0.83090299999999995</v>
      </c>
      <c r="S126" s="59">
        <f t="shared" si="51"/>
        <v>6.3794611728000836</v>
      </c>
      <c r="T126" s="60" t="s">
        <v>139</v>
      </c>
      <c r="U126" s="6"/>
      <c r="V126" s="61"/>
      <c r="W126" s="62"/>
      <c r="X126" s="36"/>
      <c r="Y126" s="36"/>
      <c r="Z126" s="36"/>
      <c r="AB126" s="46"/>
      <c r="AC126" s="47"/>
      <c r="AD126" s="38"/>
      <c r="AE126" s="38"/>
      <c r="AF126" s="6"/>
      <c r="AG126" s="1"/>
      <c r="AZ126" s="133"/>
    </row>
    <row r="127" spans="1:52" ht="31.5">
      <c r="A127" s="65" t="s">
        <v>232</v>
      </c>
      <c r="B127" s="68" t="s">
        <v>294</v>
      </c>
      <c r="C127" s="67" t="s">
        <v>295</v>
      </c>
      <c r="D127" s="57">
        <v>34.822014815999999</v>
      </c>
      <c r="E127" s="58">
        <v>11.935493199999998</v>
      </c>
      <c r="F127" s="58">
        <f t="shared" si="47"/>
        <v>22.886521616000003</v>
      </c>
      <c r="G127" s="57">
        <f t="shared" si="48"/>
        <v>16.921017815999996</v>
      </c>
      <c r="H127" s="58">
        <f t="shared" si="48"/>
        <v>17.160050909999999</v>
      </c>
      <c r="I127" s="58">
        <v>0</v>
      </c>
      <c r="J127" s="58">
        <v>3.8665272999999996</v>
      </c>
      <c r="K127" s="58">
        <v>4.7637053423999998</v>
      </c>
      <c r="L127" s="58">
        <v>13.293523609999999</v>
      </c>
      <c r="M127" s="58">
        <v>12.157312473599998</v>
      </c>
      <c r="N127" s="58">
        <v>0</v>
      </c>
      <c r="O127" s="58">
        <v>0</v>
      </c>
      <c r="P127" s="58">
        <v>0</v>
      </c>
      <c r="Q127" s="57">
        <f t="shared" si="49"/>
        <v>5.7264707060000042</v>
      </c>
      <c r="R127" s="57">
        <f t="shared" si="50"/>
        <v>12.396345567599999</v>
      </c>
      <c r="S127" s="59">
        <f t="shared" si="51"/>
        <v>2.6022486019999302</v>
      </c>
      <c r="T127" s="60" t="s">
        <v>296</v>
      </c>
      <c r="U127" s="6"/>
      <c r="V127" s="61"/>
      <c r="W127" s="62"/>
      <c r="X127" s="36"/>
      <c r="Y127" s="36"/>
      <c r="Z127" s="36"/>
      <c r="AB127" s="46"/>
      <c r="AC127" s="47"/>
      <c r="AD127" s="38"/>
      <c r="AE127" s="38"/>
      <c r="AF127" s="6"/>
      <c r="AG127" s="1"/>
      <c r="AZ127" s="133"/>
    </row>
    <row r="128" spans="1:52" ht="63">
      <c r="A128" s="65" t="s">
        <v>232</v>
      </c>
      <c r="B128" s="68" t="s">
        <v>297</v>
      </c>
      <c r="C128" s="67" t="s">
        <v>298</v>
      </c>
      <c r="D128" s="57">
        <v>311.83455887099996</v>
      </c>
      <c r="E128" s="58">
        <v>63.853173150000011</v>
      </c>
      <c r="F128" s="58">
        <f t="shared" si="47"/>
        <v>247.98138572099995</v>
      </c>
      <c r="G128" s="57">
        <f t="shared" si="48"/>
        <v>46.05489129</v>
      </c>
      <c r="H128" s="57">
        <f t="shared" si="48"/>
        <v>0</v>
      </c>
      <c r="I128" s="58">
        <v>9.8508912899999999</v>
      </c>
      <c r="J128" s="58">
        <v>0</v>
      </c>
      <c r="K128" s="58">
        <v>0</v>
      </c>
      <c r="L128" s="57">
        <v>0</v>
      </c>
      <c r="M128" s="58">
        <v>3.6204000000000001</v>
      </c>
      <c r="N128" s="57">
        <v>0</v>
      </c>
      <c r="O128" s="57">
        <v>32.583599999999997</v>
      </c>
      <c r="P128" s="57">
        <v>0</v>
      </c>
      <c r="Q128" s="57">
        <f t="shared" si="49"/>
        <v>247.98138572099995</v>
      </c>
      <c r="R128" s="57">
        <f t="shared" si="50"/>
        <v>-9.8508912899999999</v>
      </c>
      <c r="S128" s="59">
        <f t="shared" si="51"/>
        <v>-1</v>
      </c>
      <c r="T128" s="60" t="s">
        <v>299</v>
      </c>
      <c r="U128" s="6"/>
      <c r="V128" s="61"/>
      <c r="W128" s="62"/>
      <c r="X128" s="36"/>
      <c r="Y128" s="36"/>
      <c r="Z128" s="36"/>
      <c r="AB128" s="46"/>
      <c r="AC128" s="47"/>
      <c r="AD128" s="38"/>
      <c r="AE128" s="38"/>
      <c r="AF128" s="6"/>
      <c r="AG128" s="1"/>
      <c r="AZ128" s="133"/>
    </row>
    <row r="129" spans="1:52" ht="47.25">
      <c r="A129" s="65" t="s">
        <v>232</v>
      </c>
      <c r="B129" s="68" t="s">
        <v>300</v>
      </c>
      <c r="C129" s="67" t="s">
        <v>301</v>
      </c>
      <c r="D129" s="57">
        <v>90.449665025900998</v>
      </c>
      <c r="E129" s="58">
        <v>35.935172349999995</v>
      </c>
      <c r="F129" s="58">
        <f t="shared" si="47"/>
        <v>54.514492675901003</v>
      </c>
      <c r="G129" s="57">
        <f t="shared" si="48"/>
        <v>4.879397204</v>
      </c>
      <c r="H129" s="57">
        <f t="shared" si="48"/>
        <v>4.6166124100000001</v>
      </c>
      <c r="I129" s="58">
        <v>0</v>
      </c>
      <c r="J129" s="58">
        <v>1.1674567500000002</v>
      </c>
      <c r="K129" s="58">
        <v>4.8793972000000005</v>
      </c>
      <c r="L129" s="57">
        <v>3.4491556599999997</v>
      </c>
      <c r="M129" s="58">
        <v>0</v>
      </c>
      <c r="N129" s="57">
        <v>0</v>
      </c>
      <c r="O129" s="57">
        <v>3.9999994427830643E-9</v>
      </c>
      <c r="P129" s="57">
        <v>0</v>
      </c>
      <c r="Q129" s="57">
        <f t="shared" si="49"/>
        <v>49.897880265901001</v>
      </c>
      <c r="R129" s="57">
        <f t="shared" si="50"/>
        <v>-0.26278479000000043</v>
      </c>
      <c r="S129" s="59">
        <f t="shared" si="51"/>
        <v>-5.3855994752794546E-2</v>
      </c>
      <c r="T129" s="60" t="s">
        <v>302</v>
      </c>
      <c r="U129" s="6"/>
      <c r="V129" s="61"/>
      <c r="W129" s="62"/>
      <c r="X129" s="36"/>
      <c r="Y129" s="36"/>
      <c r="Z129" s="36"/>
      <c r="AB129" s="46"/>
      <c r="AC129" s="47"/>
      <c r="AD129" s="38"/>
      <c r="AE129" s="38"/>
      <c r="AF129" s="6"/>
      <c r="AG129" s="1"/>
      <c r="AZ129" s="133"/>
    </row>
    <row r="130" spans="1:52" ht="47.25">
      <c r="A130" s="65" t="s">
        <v>232</v>
      </c>
      <c r="B130" s="68" t="s">
        <v>303</v>
      </c>
      <c r="C130" s="67" t="s">
        <v>304</v>
      </c>
      <c r="D130" s="57">
        <v>176.76369796199998</v>
      </c>
      <c r="E130" s="58">
        <v>95.835537000000002</v>
      </c>
      <c r="F130" s="58">
        <f t="shared" si="47"/>
        <v>80.928160961999978</v>
      </c>
      <c r="G130" s="57">
        <f t="shared" si="48"/>
        <v>21.809235338000001</v>
      </c>
      <c r="H130" s="57">
        <f t="shared" si="48"/>
        <v>9.8685348600000005</v>
      </c>
      <c r="I130" s="58">
        <v>0.22500000000000001</v>
      </c>
      <c r="J130" s="58">
        <v>6.1090909099999999</v>
      </c>
      <c r="K130" s="58">
        <v>0</v>
      </c>
      <c r="L130" s="57">
        <v>3.7594439499999996</v>
      </c>
      <c r="M130" s="58">
        <v>20.739940990000001</v>
      </c>
      <c r="N130" s="57">
        <v>0</v>
      </c>
      <c r="O130" s="57">
        <v>0.84429434799999947</v>
      </c>
      <c r="P130" s="57">
        <v>0</v>
      </c>
      <c r="Q130" s="57">
        <f t="shared" si="49"/>
        <v>71.059626101999982</v>
      </c>
      <c r="R130" s="57">
        <f t="shared" si="50"/>
        <v>9.6435348600000008</v>
      </c>
      <c r="S130" s="59">
        <f t="shared" si="51"/>
        <v>42.860154933333334</v>
      </c>
      <c r="T130" s="60" t="s">
        <v>305</v>
      </c>
      <c r="U130" s="6"/>
      <c r="V130" s="61"/>
      <c r="W130" s="62"/>
      <c r="X130" s="36"/>
      <c r="Y130" s="36"/>
      <c r="Z130" s="36"/>
      <c r="AB130" s="46"/>
      <c r="AC130" s="47"/>
      <c r="AD130" s="38"/>
      <c r="AE130" s="38"/>
      <c r="AF130" s="6"/>
      <c r="AG130" s="1"/>
      <c r="AZ130" s="133"/>
    </row>
    <row r="131" spans="1:52" ht="31.5">
      <c r="A131" s="65" t="s">
        <v>232</v>
      </c>
      <c r="B131" s="68" t="s">
        <v>306</v>
      </c>
      <c r="C131" s="67" t="s">
        <v>307</v>
      </c>
      <c r="D131" s="57">
        <v>453.69911408399997</v>
      </c>
      <c r="E131" s="58">
        <v>225.11941426999996</v>
      </c>
      <c r="F131" s="58">
        <f t="shared" si="47"/>
        <v>228.57969981400001</v>
      </c>
      <c r="G131" s="57">
        <f t="shared" si="48"/>
        <v>103.538942374</v>
      </c>
      <c r="H131" s="57">
        <f t="shared" si="48"/>
        <v>107.12202604000001</v>
      </c>
      <c r="I131" s="58">
        <v>0</v>
      </c>
      <c r="J131" s="58">
        <v>19.646460359999999</v>
      </c>
      <c r="K131" s="58">
        <v>103.538942374</v>
      </c>
      <c r="L131" s="57">
        <v>87.475565680000003</v>
      </c>
      <c r="M131" s="58">
        <v>0</v>
      </c>
      <c r="N131" s="57">
        <v>0</v>
      </c>
      <c r="O131" s="57">
        <v>0</v>
      </c>
      <c r="P131" s="57">
        <v>0</v>
      </c>
      <c r="Q131" s="57">
        <f t="shared" si="49"/>
        <v>121.457673774</v>
      </c>
      <c r="R131" s="57">
        <f t="shared" si="50"/>
        <v>3.5830836660000074</v>
      </c>
      <c r="S131" s="59">
        <f t="shared" si="51"/>
        <v>3.4606145126123741E-2</v>
      </c>
      <c r="T131" s="60" t="s">
        <v>32</v>
      </c>
      <c r="U131" s="6"/>
      <c r="V131" s="61"/>
      <c r="W131" s="62"/>
      <c r="X131" s="36"/>
      <c r="Y131" s="36"/>
      <c r="Z131" s="36"/>
      <c r="AB131" s="46"/>
      <c r="AC131" s="47"/>
      <c r="AD131" s="38"/>
      <c r="AE131" s="38"/>
      <c r="AF131" s="6"/>
      <c r="AG131" s="1"/>
      <c r="AZ131" s="133"/>
    </row>
    <row r="132" spans="1:52" ht="31.5">
      <c r="A132" s="65" t="s">
        <v>232</v>
      </c>
      <c r="B132" s="68" t="s">
        <v>308</v>
      </c>
      <c r="C132" s="67" t="s">
        <v>309</v>
      </c>
      <c r="D132" s="57">
        <v>31.437280219999998</v>
      </c>
      <c r="E132" s="58">
        <v>15.371209160000001</v>
      </c>
      <c r="F132" s="58">
        <f t="shared" si="47"/>
        <v>16.066071059999999</v>
      </c>
      <c r="G132" s="57">
        <f t="shared" si="48"/>
        <v>23.662408996799996</v>
      </c>
      <c r="H132" s="57">
        <f t="shared" si="48"/>
        <v>1.7028197500000002</v>
      </c>
      <c r="I132" s="58">
        <v>0</v>
      </c>
      <c r="J132" s="58">
        <v>0</v>
      </c>
      <c r="K132" s="58">
        <v>0</v>
      </c>
      <c r="L132" s="57">
        <v>1.7028197500000002</v>
      </c>
      <c r="M132" s="58">
        <v>23.662408996799996</v>
      </c>
      <c r="N132" s="57">
        <v>0</v>
      </c>
      <c r="O132" s="57">
        <v>0</v>
      </c>
      <c r="P132" s="57">
        <v>0</v>
      </c>
      <c r="Q132" s="57">
        <f t="shared" si="49"/>
        <v>14.363251309999999</v>
      </c>
      <c r="R132" s="57">
        <f t="shared" si="50"/>
        <v>1.7028197500000002</v>
      </c>
      <c r="S132" s="59">
        <v>1</v>
      </c>
      <c r="T132" s="60" t="s">
        <v>139</v>
      </c>
      <c r="U132" s="6"/>
      <c r="V132" s="61"/>
      <c r="W132" s="62"/>
      <c r="X132" s="36"/>
      <c r="Y132" s="36"/>
      <c r="Z132" s="36"/>
      <c r="AB132" s="46"/>
      <c r="AC132" s="47"/>
      <c r="AD132" s="38"/>
      <c r="AE132" s="38"/>
      <c r="AF132" s="6"/>
      <c r="AG132" s="1"/>
      <c r="AZ132" s="133"/>
    </row>
    <row r="133" spans="1:52" ht="47.25">
      <c r="A133" s="65" t="s">
        <v>232</v>
      </c>
      <c r="B133" s="68" t="s">
        <v>310</v>
      </c>
      <c r="C133" s="67" t="s">
        <v>311</v>
      </c>
      <c r="D133" s="57">
        <v>302.16318489999998</v>
      </c>
      <c r="E133" s="58">
        <v>274.27106040000001</v>
      </c>
      <c r="F133" s="58">
        <f t="shared" si="47"/>
        <v>27.892124499999966</v>
      </c>
      <c r="G133" s="57">
        <f t="shared" si="48"/>
        <v>23.5981849</v>
      </c>
      <c r="H133" s="57">
        <f t="shared" si="48"/>
        <v>17.059333200000001</v>
      </c>
      <c r="I133" s="58">
        <v>19.541309470000002</v>
      </c>
      <c r="J133" s="58">
        <v>10.014667900000001</v>
      </c>
      <c r="K133" s="58">
        <v>4.0568754299999998</v>
      </c>
      <c r="L133" s="57">
        <v>7.0446652999999992</v>
      </c>
      <c r="M133" s="58">
        <v>0</v>
      </c>
      <c r="N133" s="57">
        <v>0</v>
      </c>
      <c r="O133" s="57">
        <v>0</v>
      </c>
      <c r="P133" s="57">
        <v>0</v>
      </c>
      <c r="Q133" s="57">
        <f t="shared" si="49"/>
        <v>10.832791299999965</v>
      </c>
      <c r="R133" s="57">
        <f t="shared" si="50"/>
        <v>-6.5388516999999986</v>
      </c>
      <c r="S133" s="59">
        <f t="shared" si="51"/>
        <v>-0.27709129866170334</v>
      </c>
      <c r="T133" s="60" t="s">
        <v>312</v>
      </c>
      <c r="U133" s="6"/>
      <c r="V133" s="61"/>
      <c r="W133" s="62"/>
      <c r="X133" s="36"/>
      <c r="Y133" s="36"/>
      <c r="Z133" s="36"/>
      <c r="AB133" s="46"/>
      <c r="AC133" s="47"/>
      <c r="AD133" s="38"/>
      <c r="AE133" s="38"/>
      <c r="AF133" s="6"/>
      <c r="AG133" s="1"/>
      <c r="AZ133" s="133"/>
    </row>
    <row r="134" spans="1:52" ht="47.25">
      <c r="A134" s="65" t="s">
        <v>232</v>
      </c>
      <c r="B134" s="68" t="s">
        <v>313</v>
      </c>
      <c r="C134" s="67" t="s">
        <v>314</v>
      </c>
      <c r="D134" s="57">
        <v>115.65823510800001</v>
      </c>
      <c r="E134" s="58">
        <v>1.6964976000000001</v>
      </c>
      <c r="F134" s="58">
        <f t="shared" si="47"/>
        <v>113.96173750800001</v>
      </c>
      <c r="G134" s="57">
        <f t="shared" si="48"/>
        <v>102.78823510799998</v>
      </c>
      <c r="H134" s="57">
        <f t="shared" si="48"/>
        <v>1.2458351999999999</v>
      </c>
      <c r="I134" s="58">
        <v>0</v>
      </c>
      <c r="J134" s="58">
        <v>1.2458351999999999</v>
      </c>
      <c r="K134" s="58">
        <v>82.230588080000004</v>
      </c>
      <c r="L134" s="57">
        <v>0</v>
      </c>
      <c r="M134" s="58">
        <v>11.306705859999999</v>
      </c>
      <c r="N134" s="57">
        <v>0</v>
      </c>
      <c r="O134" s="57">
        <v>9.25094116799999</v>
      </c>
      <c r="P134" s="57">
        <v>0</v>
      </c>
      <c r="Q134" s="57">
        <f t="shared" si="49"/>
        <v>112.71590230800001</v>
      </c>
      <c r="R134" s="57">
        <f t="shared" si="50"/>
        <v>-80.984752880000002</v>
      </c>
      <c r="S134" s="59">
        <f t="shared" si="51"/>
        <v>-0.9848494917878009</v>
      </c>
      <c r="T134" s="60" t="s">
        <v>315</v>
      </c>
      <c r="U134" s="6"/>
      <c r="V134" s="61"/>
      <c r="W134" s="62"/>
      <c r="X134" s="36"/>
      <c r="Y134" s="36"/>
      <c r="Z134" s="36"/>
      <c r="AB134" s="46"/>
      <c r="AC134" s="47"/>
      <c r="AD134" s="38"/>
      <c r="AE134" s="38"/>
      <c r="AF134" s="6"/>
      <c r="AG134" s="1"/>
      <c r="AZ134" s="133"/>
    </row>
    <row r="135" spans="1:52" ht="63">
      <c r="A135" s="65" t="s">
        <v>232</v>
      </c>
      <c r="B135" s="68" t="s">
        <v>316</v>
      </c>
      <c r="C135" s="67" t="s">
        <v>317</v>
      </c>
      <c r="D135" s="57">
        <v>5.1976769499999991</v>
      </c>
      <c r="E135" s="58">
        <v>0</v>
      </c>
      <c r="F135" s="58">
        <f t="shared" si="47"/>
        <v>5.1976769499999991</v>
      </c>
      <c r="G135" s="57">
        <f t="shared" si="48"/>
        <v>5.19767695</v>
      </c>
      <c r="H135" s="57">
        <f t="shared" si="48"/>
        <v>0.28199999999999997</v>
      </c>
      <c r="I135" s="58">
        <v>0</v>
      </c>
      <c r="J135" s="58">
        <v>0</v>
      </c>
      <c r="K135" s="58">
        <v>0</v>
      </c>
      <c r="L135" s="57">
        <v>0.28199999999999997</v>
      </c>
      <c r="M135" s="58">
        <v>0</v>
      </c>
      <c r="N135" s="57">
        <v>0</v>
      </c>
      <c r="O135" s="57">
        <v>5.19767695</v>
      </c>
      <c r="P135" s="57">
        <v>0</v>
      </c>
      <c r="Q135" s="57">
        <f t="shared" si="49"/>
        <v>4.915676949999999</v>
      </c>
      <c r="R135" s="57">
        <f t="shared" si="50"/>
        <v>0.28199999999999997</v>
      </c>
      <c r="S135" s="59">
        <v>1</v>
      </c>
      <c r="T135" s="60" t="s">
        <v>318</v>
      </c>
      <c r="U135" s="6"/>
      <c r="V135" s="61"/>
      <c r="W135" s="62"/>
      <c r="X135" s="36"/>
      <c r="Y135" s="36"/>
      <c r="Z135" s="36"/>
      <c r="AB135" s="46"/>
      <c r="AC135" s="47"/>
      <c r="AD135" s="38"/>
      <c r="AE135" s="38"/>
      <c r="AF135" s="6"/>
      <c r="AG135" s="1"/>
      <c r="AZ135" s="133"/>
    </row>
    <row r="136" spans="1:52" ht="47.25">
      <c r="A136" s="65" t="s">
        <v>232</v>
      </c>
      <c r="B136" s="68" t="s">
        <v>319</v>
      </c>
      <c r="C136" s="67" t="s">
        <v>320</v>
      </c>
      <c r="D136" s="57">
        <v>5.7313864980000009</v>
      </c>
      <c r="E136" s="58">
        <v>0</v>
      </c>
      <c r="F136" s="58">
        <f t="shared" si="47"/>
        <v>5.7313864980000009</v>
      </c>
      <c r="G136" s="57">
        <f t="shared" ref="G136:H182" si="52">I136+K136+M136+O136</f>
        <v>5.7313864979999991</v>
      </c>
      <c r="H136" s="57">
        <f t="shared" si="52"/>
        <v>0</v>
      </c>
      <c r="I136" s="58">
        <v>0</v>
      </c>
      <c r="J136" s="58">
        <v>0</v>
      </c>
      <c r="K136" s="58">
        <v>0</v>
      </c>
      <c r="L136" s="57">
        <v>0</v>
      </c>
      <c r="M136" s="58">
        <v>0</v>
      </c>
      <c r="N136" s="57">
        <v>0</v>
      </c>
      <c r="O136" s="57">
        <v>5.7313864979999991</v>
      </c>
      <c r="P136" s="57">
        <v>0</v>
      </c>
      <c r="Q136" s="57">
        <f t="shared" si="49"/>
        <v>5.7313864980000009</v>
      </c>
      <c r="R136" s="57">
        <f t="shared" si="50"/>
        <v>0</v>
      </c>
      <c r="S136" s="59">
        <v>0</v>
      </c>
      <c r="T136" s="60" t="s">
        <v>32</v>
      </c>
      <c r="U136" s="6"/>
      <c r="V136" s="61"/>
      <c r="W136" s="62"/>
      <c r="X136" s="36"/>
      <c r="Y136" s="36"/>
      <c r="Z136" s="36"/>
      <c r="AB136" s="46"/>
      <c r="AC136" s="47"/>
      <c r="AD136" s="38"/>
      <c r="AE136" s="38"/>
      <c r="AF136" s="6"/>
      <c r="AG136" s="1"/>
      <c r="AZ136" s="133"/>
    </row>
    <row r="137" spans="1:52" ht="31.5">
      <c r="A137" s="65" t="s">
        <v>232</v>
      </c>
      <c r="B137" s="68" t="s">
        <v>321</v>
      </c>
      <c r="C137" s="67" t="s">
        <v>322</v>
      </c>
      <c r="D137" s="57">
        <v>63.458695671999998</v>
      </c>
      <c r="E137" s="58">
        <v>37.971206339999995</v>
      </c>
      <c r="F137" s="58">
        <f t="shared" si="47"/>
        <v>25.487489332000003</v>
      </c>
      <c r="G137" s="57">
        <f t="shared" si="52"/>
        <v>21.102467264000005</v>
      </c>
      <c r="H137" s="57">
        <f t="shared" si="52"/>
        <v>2.4176615999999997</v>
      </c>
      <c r="I137" s="58">
        <v>0</v>
      </c>
      <c r="J137" s="58">
        <v>0</v>
      </c>
      <c r="K137" s="58">
        <v>6.2106499999999995E-2</v>
      </c>
      <c r="L137" s="57">
        <v>2.4176615999999997</v>
      </c>
      <c r="M137" s="58">
        <v>6.2106499999999995E-2</v>
      </c>
      <c r="N137" s="57">
        <v>0</v>
      </c>
      <c r="O137" s="57">
        <v>20.978254264000004</v>
      </c>
      <c r="P137" s="57">
        <v>0</v>
      </c>
      <c r="Q137" s="57">
        <f t="shared" si="49"/>
        <v>23.069827732000004</v>
      </c>
      <c r="R137" s="57">
        <f t="shared" si="50"/>
        <v>2.3555550999999997</v>
      </c>
      <c r="S137" s="59">
        <f t="shared" si="51"/>
        <v>37.927674236996126</v>
      </c>
      <c r="T137" s="60" t="s">
        <v>102</v>
      </c>
      <c r="U137" s="6"/>
      <c r="V137" s="61"/>
      <c r="W137" s="62"/>
      <c r="X137" s="36"/>
      <c r="Y137" s="36"/>
      <c r="Z137" s="36"/>
      <c r="AB137" s="46"/>
      <c r="AC137" s="47"/>
      <c r="AD137" s="38"/>
      <c r="AE137" s="38"/>
      <c r="AF137" s="6"/>
      <c r="AG137" s="1"/>
      <c r="AZ137" s="133"/>
    </row>
    <row r="138" spans="1:52" ht="31.5">
      <c r="A138" s="65" t="s">
        <v>232</v>
      </c>
      <c r="B138" s="68" t="s">
        <v>323</v>
      </c>
      <c r="C138" s="67" t="s">
        <v>324</v>
      </c>
      <c r="D138" s="57">
        <v>55.916031659999994</v>
      </c>
      <c r="E138" s="58">
        <v>22.109816350000003</v>
      </c>
      <c r="F138" s="58">
        <f t="shared" si="47"/>
        <v>33.806215309999992</v>
      </c>
      <c r="G138" s="57">
        <f t="shared" si="52"/>
        <v>12.206995044000001</v>
      </c>
      <c r="H138" s="57">
        <f t="shared" si="52"/>
        <v>2.67645</v>
      </c>
      <c r="I138" s="58">
        <v>4.692375E-2</v>
      </c>
      <c r="J138" s="58">
        <v>0</v>
      </c>
      <c r="K138" s="58">
        <v>4.692375E-2</v>
      </c>
      <c r="L138" s="57">
        <v>2.67645</v>
      </c>
      <c r="M138" s="58">
        <v>4.692375E-2</v>
      </c>
      <c r="N138" s="57">
        <v>0</v>
      </c>
      <c r="O138" s="57">
        <v>12.066223794000001</v>
      </c>
      <c r="P138" s="57">
        <v>0</v>
      </c>
      <c r="Q138" s="57">
        <f t="shared" si="49"/>
        <v>31.129765309999993</v>
      </c>
      <c r="R138" s="57">
        <f t="shared" si="50"/>
        <v>2.5826025000000001</v>
      </c>
      <c r="S138" s="59">
        <f t="shared" si="51"/>
        <v>27.519140094301928</v>
      </c>
      <c r="T138" s="60" t="s">
        <v>325</v>
      </c>
      <c r="U138" s="6"/>
      <c r="V138" s="61"/>
      <c r="W138" s="62"/>
      <c r="X138" s="36"/>
      <c r="Y138" s="36"/>
      <c r="Z138" s="36"/>
      <c r="AB138" s="46"/>
      <c r="AC138" s="47"/>
      <c r="AD138" s="38"/>
      <c r="AE138" s="38"/>
      <c r="AF138" s="6"/>
      <c r="AG138" s="1"/>
      <c r="AZ138" s="133"/>
    </row>
    <row r="139" spans="1:52" ht="47.25">
      <c r="A139" s="65" t="s">
        <v>232</v>
      </c>
      <c r="B139" s="68" t="s">
        <v>326</v>
      </c>
      <c r="C139" s="67" t="s">
        <v>327</v>
      </c>
      <c r="D139" s="57">
        <v>189.45616196</v>
      </c>
      <c r="E139" s="58">
        <v>4.2</v>
      </c>
      <c r="F139" s="58">
        <f t="shared" si="47"/>
        <v>185.25616196000001</v>
      </c>
      <c r="G139" s="57">
        <f t="shared" si="52"/>
        <v>162.74119779360001</v>
      </c>
      <c r="H139" s="57">
        <f t="shared" si="52"/>
        <v>0</v>
      </c>
      <c r="I139" s="58">
        <v>0</v>
      </c>
      <c r="J139" s="58">
        <v>0</v>
      </c>
      <c r="K139" s="58">
        <v>54.921643969999998</v>
      </c>
      <c r="L139" s="57">
        <v>0</v>
      </c>
      <c r="M139" s="58">
        <v>54.934115480000003</v>
      </c>
      <c r="N139" s="57">
        <v>0</v>
      </c>
      <c r="O139" s="57">
        <v>52.885438343600008</v>
      </c>
      <c r="P139" s="57">
        <v>0</v>
      </c>
      <c r="Q139" s="57">
        <f t="shared" si="49"/>
        <v>185.25616196000001</v>
      </c>
      <c r="R139" s="57">
        <f t="shared" si="50"/>
        <v>-54.921643969999998</v>
      </c>
      <c r="S139" s="59">
        <f t="shared" si="51"/>
        <v>-1</v>
      </c>
      <c r="T139" s="60" t="s">
        <v>328</v>
      </c>
      <c r="U139" s="6"/>
      <c r="V139" s="61"/>
      <c r="W139" s="62"/>
      <c r="X139" s="36"/>
      <c r="Y139" s="36"/>
      <c r="Z139" s="36"/>
      <c r="AB139" s="46"/>
      <c r="AC139" s="47"/>
      <c r="AD139" s="38"/>
      <c r="AE139" s="38"/>
      <c r="AF139" s="6"/>
      <c r="AG139" s="1"/>
      <c r="AZ139" s="133"/>
    </row>
    <row r="140" spans="1:52" ht="47.25">
      <c r="A140" s="65" t="s">
        <v>232</v>
      </c>
      <c r="B140" s="68" t="s">
        <v>329</v>
      </c>
      <c r="C140" s="67" t="s">
        <v>330</v>
      </c>
      <c r="D140" s="57">
        <v>70.282745937999991</v>
      </c>
      <c r="E140" s="58">
        <v>31.815673339999996</v>
      </c>
      <c r="F140" s="58">
        <f t="shared" si="47"/>
        <v>38.467072597999994</v>
      </c>
      <c r="G140" s="57">
        <f t="shared" si="52"/>
        <v>16.597653756</v>
      </c>
      <c r="H140" s="57">
        <f t="shared" si="52"/>
        <v>1.7301428799999998</v>
      </c>
      <c r="I140" s="58">
        <v>0</v>
      </c>
      <c r="J140" s="58">
        <v>0.76782321000000009</v>
      </c>
      <c r="K140" s="58">
        <v>0</v>
      </c>
      <c r="L140" s="57">
        <v>0.96231966999999974</v>
      </c>
      <c r="M140" s="58">
        <v>11.560196529999999</v>
      </c>
      <c r="N140" s="57">
        <v>0</v>
      </c>
      <c r="O140" s="57">
        <v>5.0374572260000008</v>
      </c>
      <c r="P140" s="57">
        <v>0</v>
      </c>
      <c r="Q140" s="57">
        <f t="shared" si="49"/>
        <v>36.736929717999992</v>
      </c>
      <c r="R140" s="57">
        <f t="shared" si="50"/>
        <v>1.7301428799999998</v>
      </c>
      <c r="S140" s="59">
        <v>1</v>
      </c>
      <c r="T140" s="60" t="s">
        <v>331</v>
      </c>
      <c r="U140" s="6"/>
      <c r="V140" s="61"/>
      <c r="W140" s="62"/>
      <c r="X140" s="36"/>
      <c r="Y140" s="36"/>
      <c r="Z140" s="36"/>
      <c r="AB140" s="46"/>
      <c r="AC140" s="47"/>
      <c r="AD140" s="38"/>
      <c r="AE140" s="38"/>
      <c r="AF140" s="6"/>
      <c r="AG140" s="1"/>
      <c r="AZ140" s="133"/>
    </row>
    <row r="141" spans="1:52" ht="47.25">
      <c r="A141" s="65" t="s">
        <v>232</v>
      </c>
      <c r="B141" s="68" t="s">
        <v>332</v>
      </c>
      <c r="C141" s="67" t="s">
        <v>333</v>
      </c>
      <c r="D141" s="57">
        <v>211.24943443199999</v>
      </c>
      <c r="E141" s="58">
        <v>61.548000000000002</v>
      </c>
      <c r="F141" s="58">
        <f t="shared" si="47"/>
        <v>149.70143443199999</v>
      </c>
      <c r="G141" s="57">
        <f t="shared" si="52"/>
        <v>27.292876103999998</v>
      </c>
      <c r="H141" s="57">
        <f t="shared" si="52"/>
        <v>0.83822632000000008</v>
      </c>
      <c r="I141" s="58">
        <v>0</v>
      </c>
      <c r="J141" s="58">
        <v>0.52031344999999996</v>
      </c>
      <c r="K141" s="58">
        <v>0</v>
      </c>
      <c r="L141" s="57">
        <v>0.31791287000000013</v>
      </c>
      <c r="M141" s="58">
        <v>19.105013273999997</v>
      </c>
      <c r="N141" s="57">
        <v>0</v>
      </c>
      <c r="O141" s="57">
        <v>8.1878628300000003</v>
      </c>
      <c r="P141" s="57">
        <v>0</v>
      </c>
      <c r="Q141" s="57">
        <f t="shared" si="49"/>
        <v>148.863208112</v>
      </c>
      <c r="R141" s="57">
        <f t="shared" si="50"/>
        <v>0.83822632000000008</v>
      </c>
      <c r="S141" s="59">
        <v>1</v>
      </c>
      <c r="T141" s="60" t="s">
        <v>331</v>
      </c>
      <c r="U141" s="6"/>
      <c r="V141" s="61"/>
      <c r="W141" s="62"/>
      <c r="X141" s="36"/>
      <c r="Y141" s="36"/>
      <c r="Z141" s="36"/>
      <c r="AB141" s="46"/>
      <c r="AC141" s="47"/>
      <c r="AD141" s="38"/>
      <c r="AE141" s="38"/>
      <c r="AF141" s="6"/>
      <c r="AG141" s="1"/>
      <c r="AZ141" s="133"/>
    </row>
    <row r="142" spans="1:52" ht="31.5">
      <c r="A142" s="65" t="s">
        <v>232</v>
      </c>
      <c r="B142" s="68" t="s">
        <v>334</v>
      </c>
      <c r="C142" s="67" t="s">
        <v>335</v>
      </c>
      <c r="D142" s="57">
        <v>14.479798039999999</v>
      </c>
      <c r="E142" s="58">
        <v>0</v>
      </c>
      <c r="F142" s="58">
        <f t="shared" si="47"/>
        <v>14.479798039999999</v>
      </c>
      <c r="G142" s="57">
        <f t="shared" si="52"/>
        <v>0.70695600000000003</v>
      </c>
      <c r="H142" s="57">
        <f t="shared" si="52"/>
        <v>0</v>
      </c>
      <c r="I142" s="58">
        <v>0</v>
      </c>
      <c r="J142" s="58">
        <v>0</v>
      </c>
      <c r="K142" s="58">
        <v>0</v>
      </c>
      <c r="L142" s="57">
        <v>0</v>
      </c>
      <c r="M142" s="58">
        <v>0.70695600000000003</v>
      </c>
      <c r="N142" s="57">
        <v>0</v>
      </c>
      <c r="O142" s="57">
        <v>0</v>
      </c>
      <c r="P142" s="57">
        <v>0</v>
      </c>
      <c r="Q142" s="57">
        <f t="shared" si="49"/>
        <v>14.479798039999999</v>
      </c>
      <c r="R142" s="57">
        <f t="shared" si="50"/>
        <v>0</v>
      </c>
      <c r="S142" s="59">
        <v>0</v>
      </c>
      <c r="T142" s="60" t="s">
        <v>32</v>
      </c>
      <c r="U142" s="6"/>
      <c r="V142" s="61"/>
      <c r="W142" s="62"/>
      <c r="X142" s="36"/>
      <c r="Y142" s="36"/>
      <c r="Z142" s="36"/>
      <c r="AB142" s="46"/>
      <c r="AC142" s="47"/>
      <c r="AD142" s="38"/>
      <c r="AE142" s="38"/>
      <c r="AF142" s="6"/>
      <c r="AG142" s="1"/>
      <c r="AZ142" s="133"/>
    </row>
    <row r="143" spans="1:52" ht="47.25">
      <c r="A143" s="65" t="s">
        <v>232</v>
      </c>
      <c r="B143" s="68" t="s">
        <v>336</v>
      </c>
      <c r="C143" s="67" t="s">
        <v>337</v>
      </c>
      <c r="D143" s="57">
        <v>13.281033320000001</v>
      </c>
      <c r="E143" s="58">
        <v>0</v>
      </c>
      <c r="F143" s="58">
        <f t="shared" si="47"/>
        <v>13.281033320000001</v>
      </c>
      <c r="G143" s="57">
        <f t="shared" si="52"/>
        <v>5.7497835920000009</v>
      </c>
      <c r="H143" s="57">
        <f t="shared" si="52"/>
        <v>0</v>
      </c>
      <c r="I143" s="58">
        <v>6.4809600000000009E-2</v>
      </c>
      <c r="J143" s="58">
        <v>0</v>
      </c>
      <c r="K143" s="58">
        <v>6.4809600000000009E-2</v>
      </c>
      <c r="L143" s="57">
        <v>0</v>
      </c>
      <c r="M143" s="58">
        <v>6.4809600000000009E-2</v>
      </c>
      <c r="N143" s="57">
        <v>0</v>
      </c>
      <c r="O143" s="57">
        <v>5.555354792000001</v>
      </c>
      <c r="P143" s="57">
        <v>0</v>
      </c>
      <c r="Q143" s="57">
        <f t="shared" si="49"/>
        <v>13.281033320000001</v>
      </c>
      <c r="R143" s="57">
        <f t="shared" si="50"/>
        <v>-0.12961920000000002</v>
      </c>
      <c r="S143" s="59">
        <f t="shared" si="51"/>
        <v>-1</v>
      </c>
      <c r="T143" s="60" t="s">
        <v>338</v>
      </c>
      <c r="U143" s="6"/>
      <c r="V143" s="61"/>
      <c r="W143" s="62"/>
      <c r="X143" s="36"/>
      <c r="Y143" s="36"/>
      <c r="Z143" s="36"/>
      <c r="AB143" s="46"/>
      <c r="AC143" s="47"/>
      <c r="AD143" s="38"/>
      <c r="AE143" s="38"/>
      <c r="AF143" s="6"/>
      <c r="AG143" s="1"/>
      <c r="AZ143" s="133"/>
    </row>
    <row r="144" spans="1:52" ht="47.25">
      <c r="A144" s="65" t="s">
        <v>232</v>
      </c>
      <c r="B144" s="68" t="s">
        <v>339</v>
      </c>
      <c r="C144" s="67" t="s">
        <v>340</v>
      </c>
      <c r="D144" s="57">
        <v>2200.8331982280001</v>
      </c>
      <c r="E144" s="58">
        <v>6.5945457599999999</v>
      </c>
      <c r="F144" s="58">
        <f t="shared" si="47"/>
        <v>2194.2386524680001</v>
      </c>
      <c r="G144" s="57">
        <f t="shared" si="52"/>
        <v>207.80011947499997</v>
      </c>
      <c r="H144" s="57">
        <f t="shared" si="52"/>
        <v>0</v>
      </c>
      <c r="I144" s="58">
        <v>0</v>
      </c>
      <c r="J144" s="58">
        <v>0</v>
      </c>
      <c r="K144" s="58">
        <v>19.790487929999998</v>
      </c>
      <c r="L144" s="57">
        <v>0</v>
      </c>
      <c r="M144" s="58">
        <v>89.942927580000003</v>
      </c>
      <c r="N144" s="57">
        <v>0</v>
      </c>
      <c r="O144" s="57">
        <v>98.066703964999988</v>
      </c>
      <c r="P144" s="57">
        <v>0</v>
      </c>
      <c r="Q144" s="57">
        <f t="shared" si="49"/>
        <v>2194.2386524680001</v>
      </c>
      <c r="R144" s="57">
        <f t="shared" si="50"/>
        <v>-19.790487929999998</v>
      </c>
      <c r="S144" s="59">
        <f t="shared" si="51"/>
        <v>-1</v>
      </c>
      <c r="T144" s="60" t="s">
        <v>341</v>
      </c>
      <c r="U144" s="6"/>
      <c r="V144" s="61"/>
      <c r="W144" s="62"/>
      <c r="X144" s="36"/>
      <c r="Y144" s="36"/>
      <c r="Z144" s="36"/>
      <c r="AB144" s="46"/>
      <c r="AC144" s="47"/>
      <c r="AD144" s="38"/>
      <c r="AE144" s="38"/>
      <c r="AF144" s="6"/>
      <c r="AG144" s="1"/>
      <c r="AZ144" s="133"/>
    </row>
    <row r="145" spans="1:52" ht="78.75">
      <c r="A145" s="65" t="s">
        <v>232</v>
      </c>
      <c r="B145" s="68" t="s">
        <v>342</v>
      </c>
      <c r="C145" s="67" t="s">
        <v>343</v>
      </c>
      <c r="D145" s="57">
        <v>251.730427572</v>
      </c>
      <c r="E145" s="58">
        <v>18.945</v>
      </c>
      <c r="F145" s="58">
        <f t="shared" si="47"/>
        <v>232.785427572</v>
      </c>
      <c r="G145" s="57">
        <f t="shared" si="52"/>
        <v>53.430264072</v>
      </c>
      <c r="H145" s="57">
        <f t="shared" si="52"/>
        <v>0</v>
      </c>
      <c r="I145" s="58">
        <v>5.6511582099999993</v>
      </c>
      <c r="J145" s="58">
        <v>0</v>
      </c>
      <c r="K145" s="58">
        <v>0</v>
      </c>
      <c r="L145" s="57">
        <v>0</v>
      </c>
      <c r="M145" s="58">
        <v>31.579105859999999</v>
      </c>
      <c r="N145" s="57">
        <v>0</v>
      </c>
      <c r="O145" s="57">
        <v>16.200000001999999</v>
      </c>
      <c r="P145" s="57">
        <v>0</v>
      </c>
      <c r="Q145" s="57">
        <f t="shared" si="49"/>
        <v>232.785427572</v>
      </c>
      <c r="R145" s="57">
        <f t="shared" si="50"/>
        <v>-5.6511582099999993</v>
      </c>
      <c r="S145" s="59">
        <f t="shared" si="51"/>
        <v>-1</v>
      </c>
      <c r="T145" s="60" t="s">
        <v>344</v>
      </c>
      <c r="U145" s="6"/>
      <c r="V145" s="61"/>
      <c r="W145" s="62"/>
      <c r="X145" s="36"/>
      <c r="Y145" s="36"/>
      <c r="Z145" s="36"/>
      <c r="AB145" s="46"/>
      <c r="AC145" s="47"/>
      <c r="AD145" s="38"/>
      <c r="AE145" s="38"/>
      <c r="AF145" s="6"/>
      <c r="AG145" s="1"/>
      <c r="AZ145" s="133"/>
    </row>
    <row r="146" spans="1:52" ht="31.5">
      <c r="A146" s="65" t="s">
        <v>232</v>
      </c>
      <c r="B146" s="68" t="s">
        <v>345</v>
      </c>
      <c r="C146" s="67" t="s">
        <v>346</v>
      </c>
      <c r="D146" s="57">
        <v>38.363257211999994</v>
      </c>
      <c r="E146" s="58">
        <v>0.35851440000000001</v>
      </c>
      <c r="F146" s="58">
        <f t="shared" si="47"/>
        <v>38.004742811999996</v>
      </c>
      <c r="G146" s="57">
        <f t="shared" si="52"/>
        <v>34.291657211999997</v>
      </c>
      <c r="H146" s="57">
        <f t="shared" si="52"/>
        <v>0</v>
      </c>
      <c r="I146" s="58">
        <v>0</v>
      </c>
      <c r="J146" s="58">
        <v>0</v>
      </c>
      <c r="K146" s="58">
        <v>0</v>
      </c>
      <c r="L146" s="57">
        <v>0</v>
      </c>
      <c r="M146" s="58">
        <v>34.291657211999997</v>
      </c>
      <c r="N146" s="57">
        <v>0</v>
      </c>
      <c r="O146" s="57">
        <v>0</v>
      </c>
      <c r="P146" s="57">
        <v>0</v>
      </c>
      <c r="Q146" s="57">
        <f t="shared" si="49"/>
        <v>38.004742811999996</v>
      </c>
      <c r="R146" s="57">
        <f t="shared" si="50"/>
        <v>0</v>
      </c>
      <c r="S146" s="59">
        <v>0</v>
      </c>
      <c r="T146" s="60" t="s">
        <v>32</v>
      </c>
      <c r="U146" s="6"/>
      <c r="V146" s="61"/>
      <c r="W146" s="62"/>
      <c r="X146" s="36"/>
      <c r="Y146" s="36"/>
      <c r="Z146" s="36"/>
      <c r="AB146" s="46"/>
      <c r="AC146" s="47"/>
      <c r="AD146" s="38"/>
      <c r="AE146" s="38"/>
      <c r="AF146" s="6"/>
      <c r="AG146" s="1"/>
      <c r="AZ146" s="133"/>
    </row>
    <row r="147" spans="1:52" ht="63">
      <c r="A147" s="65" t="s">
        <v>232</v>
      </c>
      <c r="B147" s="68" t="s">
        <v>347</v>
      </c>
      <c r="C147" s="67" t="s">
        <v>348</v>
      </c>
      <c r="D147" s="57">
        <v>55.633532352000003</v>
      </c>
      <c r="E147" s="58">
        <v>20.562148269999998</v>
      </c>
      <c r="F147" s="58">
        <f t="shared" si="47"/>
        <v>35.071384082000009</v>
      </c>
      <c r="G147" s="57">
        <f t="shared" si="52"/>
        <v>31.707146632000001</v>
      </c>
      <c r="H147" s="57">
        <f t="shared" si="52"/>
        <v>0</v>
      </c>
      <c r="I147" s="58">
        <v>2.3275149319999984</v>
      </c>
      <c r="J147" s="58">
        <v>0</v>
      </c>
      <c r="K147" s="58">
        <v>29.379631700000001</v>
      </c>
      <c r="L147" s="57">
        <v>0</v>
      </c>
      <c r="M147" s="58">
        <v>0</v>
      </c>
      <c r="N147" s="57">
        <v>0</v>
      </c>
      <c r="O147" s="57">
        <v>0</v>
      </c>
      <c r="P147" s="57">
        <v>0</v>
      </c>
      <c r="Q147" s="57">
        <f t="shared" si="49"/>
        <v>35.071384082000009</v>
      </c>
      <c r="R147" s="57">
        <f t="shared" si="50"/>
        <v>-31.707146632000001</v>
      </c>
      <c r="S147" s="59">
        <f t="shared" si="51"/>
        <v>-1</v>
      </c>
      <c r="T147" s="60" t="s">
        <v>144</v>
      </c>
      <c r="U147" s="6"/>
      <c r="V147" s="61"/>
      <c r="W147" s="62"/>
      <c r="X147" s="36"/>
      <c r="Y147" s="36"/>
      <c r="Z147" s="36"/>
      <c r="AB147" s="46"/>
      <c r="AC147" s="47"/>
      <c r="AD147" s="38"/>
      <c r="AE147" s="38"/>
      <c r="AF147" s="6"/>
      <c r="AG147" s="1"/>
      <c r="AZ147" s="133"/>
    </row>
    <row r="148" spans="1:52" ht="47.25">
      <c r="A148" s="65" t="s">
        <v>232</v>
      </c>
      <c r="B148" s="68" t="s">
        <v>349</v>
      </c>
      <c r="C148" s="67" t="s">
        <v>350</v>
      </c>
      <c r="D148" s="57">
        <v>434.77286879999997</v>
      </c>
      <c r="E148" s="58">
        <v>0</v>
      </c>
      <c r="F148" s="58">
        <f t="shared" si="47"/>
        <v>434.77286879999997</v>
      </c>
      <c r="G148" s="57">
        <f t="shared" si="52"/>
        <v>27.392000800000002</v>
      </c>
      <c r="H148" s="57">
        <f t="shared" si="52"/>
        <v>0</v>
      </c>
      <c r="I148" s="58">
        <v>0</v>
      </c>
      <c r="J148" s="58">
        <v>0</v>
      </c>
      <c r="K148" s="58">
        <v>0</v>
      </c>
      <c r="L148" s="57">
        <v>0</v>
      </c>
      <c r="M148" s="58">
        <v>0</v>
      </c>
      <c r="N148" s="57">
        <v>0</v>
      </c>
      <c r="O148" s="57">
        <v>27.392000800000002</v>
      </c>
      <c r="P148" s="57">
        <v>0</v>
      </c>
      <c r="Q148" s="57">
        <f t="shared" si="49"/>
        <v>434.77286879999997</v>
      </c>
      <c r="R148" s="57">
        <f t="shared" si="50"/>
        <v>0</v>
      </c>
      <c r="S148" s="59">
        <v>0</v>
      </c>
      <c r="T148" s="60" t="s">
        <v>32</v>
      </c>
      <c r="U148" s="6"/>
      <c r="V148" s="61"/>
      <c r="W148" s="62"/>
      <c r="X148" s="36"/>
      <c r="Y148" s="36"/>
      <c r="Z148" s="36"/>
      <c r="AB148" s="46"/>
      <c r="AC148" s="47"/>
      <c r="AD148" s="38"/>
      <c r="AE148" s="38"/>
      <c r="AF148" s="6"/>
      <c r="AG148" s="1"/>
      <c r="AZ148" s="133"/>
    </row>
    <row r="149" spans="1:52" ht="47.25">
      <c r="A149" s="65" t="s">
        <v>232</v>
      </c>
      <c r="B149" s="68" t="s">
        <v>351</v>
      </c>
      <c r="C149" s="67" t="s">
        <v>352</v>
      </c>
      <c r="D149" s="57">
        <v>721.07042354800001</v>
      </c>
      <c r="E149" s="58">
        <v>164.94708467999999</v>
      </c>
      <c r="F149" s="58">
        <f t="shared" si="47"/>
        <v>556.12333886800002</v>
      </c>
      <c r="G149" s="57">
        <f t="shared" si="52"/>
        <v>508.31450879599993</v>
      </c>
      <c r="H149" s="57">
        <f t="shared" si="52"/>
        <v>90.888686940000014</v>
      </c>
      <c r="I149" s="58">
        <v>29.669052199999999</v>
      </c>
      <c r="J149" s="58">
        <v>13.65920745</v>
      </c>
      <c r="K149" s="58">
        <v>147.96939713</v>
      </c>
      <c r="L149" s="57">
        <v>77.229479490000017</v>
      </c>
      <c r="M149" s="58">
        <v>150.92954065999999</v>
      </c>
      <c r="N149" s="57">
        <v>0</v>
      </c>
      <c r="O149" s="57">
        <v>179.74651880599995</v>
      </c>
      <c r="P149" s="57">
        <v>0</v>
      </c>
      <c r="Q149" s="57">
        <f t="shared" si="49"/>
        <v>465.23465192800001</v>
      </c>
      <c r="R149" s="57">
        <f t="shared" si="50"/>
        <v>-86.749762390000001</v>
      </c>
      <c r="S149" s="59">
        <f t="shared" si="51"/>
        <v>-0.48835014444898944</v>
      </c>
      <c r="T149" s="60" t="s">
        <v>246</v>
      </c>
      <c r="U149" s="6"/>
      <c r="V149" s="61"/>
      <c r="W149" s="62"/>
      <c r="X149" s="36"/>
      <c r="Y149" s="36"/>
      <c r="Z149" s="36"/>
      <c r="AB149" s="46"/>
      <c r="AC149" s="47"/>
      <c r="AD149" s="38"/>
      <c r="AE149" s="38"/>
      <c r="AF149" s="6"/>
      <c r="AG149" s="1"/>
      <c r="AZ149" s="133"/>
    </row>
    <row r="150" spans="1:52" ht="110.25">
      <c r="A150" s="65" t="s">
        <v>232</v>
      </c>
      <c r="B150" s="68" t="s">
        <v>353</v>
      </c>
      <c r="C150" s="67" t="s">
        <v>354</v>
      </c>
      <c r="D150" s="57">
        <v>273.23111091999999</v>
      </c>
      <c r="E150" s="58">
        <v>11.77616744</v>
      </c>
      <c r="F150" s="58">
        <f t="shared" si="47"/>
        <v>261.45494348</v>
      </c>
      <c r="G150" s="57">
        <f t="shared" si="52"/>
        <v>122.393856</v>
      </c>
      <c r="H150" s="57">
        <f t="shared" si="52"/>
        <v>0</v>
      </c>
      <c r="I150" s="58">
        <v>0</v>
      </c>
      <c r="J150" s="58">
        <v>0</v>
      </c>
      <c r="K150" s="58">
        <v>0</v>
      </c>
      <c r="L150" s="57">
        <v>0</v>
      </c>
      <c r="M150" s="58">
        <v>0</v>
      </c>
      <c r="N150" s="57">
        <v>0</v>
      </c>
      <c r="O150" s="57">
        <v>122.393856</v>
      </c>
      <c r="P150" s="57">
        <v>0</v>
      </c>
      <c r="Q150" s="57">
        <f t="shared" si="49"/>
        <v>261.45494348</v>
      </c>
      <c r="R150" s="57">
        <f t="shared" si="50"/>
        <v>0</v>
      </c>
      <c r="S150" s="59">
        <v>0</v>
      </c>
      <c r="T150" s="60" t="s">
        <v>32</v>
      </c>
      <c r="U150" s="6"/>
      <c r="V150" s="61"/>
      <c r="W150" s="62"/>
      <c r="X150" s="36"/>
      <c r="Y150" s="36"/>
      <c r="Z150" s="36"/>
      <c r="AB150" s="46"/>
      <c r="AC150" s="47"/>
      <c r="AD150" s="38"/>
      <c r="AE150" s="38"/>
      <c r="AF150" s="6"/>
      <c r="AG150" s="1"/>
      <c r="AZ150" s="133"/>
    </row>
    <row r="151" spans="1:52" ht="47.25">
      <c r="A151" s="65" t="s">
        <v>232</v>
      </c>
      <c r="B151" s="68" t="s">
        <v>355</v>
      </c>
      <c r="C151" s="67" t="s">
        <v>356</v>
      </c>
      <c r="D151" s="57">
        <v>8.0045999999999999</v>
      </c>
      <c r="E151" s="58">
        <v>1.3088850000000001</v>
      </c>
      <c r="F151" s="58">
        <f t="shared" si="47"/>
        <v>6.6957149999999999</v>
      </c>
      <c r="G151" s="57">
        <f t="shared" si="52"/>
        <v>1.5149999999999999</v>
      </c>
      <c r="H151" s="57">
        <f t="shared" si="52"/>
        <v>1.8356400000000002E-2</v>
      </c>
      <c r="I151" s="58">
        <v>0</v>
      </c>
      <c r="J151" s="58">
        <v>0</v>
      </c>
      <c r="K151" s="58">
        <v>0</v>
      </c>
      <c r="L151" s="57">
        <v>1.8356400000000002E-2</v>
      </c>
      <c r="M151" s="58">
        <v>0</v>
      </c>
      <c r="N151" s="57">
        <v>0</v>
      </c>
      <c r="O151" s="57">
        <v>1.5149999999999999</v>
      </c>
      <c r="P151" s="57">
        <v>0</v>
      </c>
      <c r="Q151" s="57">
        <f t="shared" si="49"/>
        <v>6.6773585999999998</v>
      </c>
      <c r="R151" s="57">
        <f t="shared" si="50"/>
        <v>1.8356400000000002E-2</v>
      </c>
      <c r="S151" s="59">
        <v>1</v>
      </c>
      <c r="T151" s="60" t="s">
        <v>357</v>
      </c>
      <c r="U151" s="6"/>
      <c r="V151" s="61"/>
      <c r="W151" s="62"/>
      <c r="X151" s="36"/>
      <c r="Y151" s="36"/>
      <c r="Z151" s="36"/>
      <c r="AB151" s="46"/>
      <c r="AC151" s="47"/>
      <c r="AD151" s="38"/>
      <c r="AE151" s="38"/>
      <c r="AF151" s="6"/>
      <c r="AG151" s="1"/>
      <c r="AZ151" s="133"/>
    </row>
    <row r="152" spans="1:52" ht="47.25">
      <c r="A152" s="65" t="s">
        <v>232</v>
      </c>
      <c r="B152" s="68" t="s">
        <v>358</v>
      </c>
      <c r="C152" s="67" t="s">
        <v>359</v>
      </c>
      <c r="D152" s="57">
        <v>16.944655480000002</v>
      </c>
      <c r="E152" s="58">
        <v>7.8279406900000001</v>
      </c>
      <c r="F152" s="58">
        <f t="shared" si="47"/>
        <v>9.1167147900000014</v>
      </c>
      <c r="G152" s="57">
        <f t="shared" si="52"/>
        <v>4.9133999999999993</v>
      </c>
      <c r="H152" s="57">
        <f t="shared" si="52"/>
        <v>0.52015520000000004</v>
      </c>
      <c r="I152" s="58">
        <v>0</v>
      </c>
      <c r="J152" s="58">
        <v>0.22645280000000001</v>
      </c>
      <c r="K152" s="58">
        <v>0</v>
      </c>
      <c r="L152" s="57">
        <v>0.29370239999999997</v>
      </c>
      <c r="M152" s="58">
        <v>0</v>
      </c>
      <c r="N152" s="57">
        <v>0</v>
      </c>
      <c r="O152" s="57">
        <v>4.9133999999999993</v>
      </c>
      <c r="P152" s="57">
        <v>0</v>
      </c>
      <c r="Q152" s="57">
        <f t="shared" si="49"/>
        <v>8.5965595900000018</v>
      </c>
      <c r="R152" s="57">
        <f t="shared" si="50"/>
        <v>0.52015520000000004</v>
      </c>
      <c r="S152" s="59">
        <v>1</v>
      </c>
      <c r="T152" s="60" t="s">
        <v>360</v>
      </c>
      <c r="U152" s="6"/>
      <c r="V152" s="61"/>
      <c r="W152" s="62"/>
      <c r="X152" s="36"/>
      <c r="Y152" s="36"/>
      <c r="Z152" s="36"/>
      <c r="AB152" s="46"/>
      <c r="AC152" s="47"/>
      <c r="AD152" s="38"/>
      <c r="AE152" s="38"/>
      <c r="AF152" s="6"/>
      <c r="AG152" s="1"/>
      <c r="AZ152" s="133"/>
    </row>
    <row r="153" spans="1:52" ht="31.5">
      <c r="A153" s="65" t="s">
        <v>232</v>
      </c>
      <c r="B153" s="68" t="s">
        <v>361</v>
      </c>
      <c r="C153" s="67" t="s">
        <v>362</v>
      </c>
      <c r="D153" s="57">
        <v>113.126628324</v>
      </c>
      <c r="E153" s="58">
        <v>2.9400000000000004</v>
      </c>
      <c r="F153" s="58">
        <f t="shared" si="47"/>
        <v>110.186628324</v>
      </c>
      <c r="G153" s="57">
        <f t="shared" si="52"/>
        <v>22.241617440000002</v>
      </c>
      <c r="H153" s="57">
        <f t="shared" si="52"/>
        <v>0</v>
      </c>
      <c r="I153" s="58">
        <v>0</v>
      </c>
      <c r="J153" s="58">
        <v>0</v>
      </c>
      <c r="K153" s="58">
        <v>0</v>
      </c>
      <c r="L153" s="57">
        <v>0</v>
      </c>
      <c r="M153" s="58">
        <v>0</v>
      </c>
      <c r="N153" s="57">
        <v>0</v>
      </c>
      <c r="O153" s="57">
        <v>22.241617440000002</v>
      </c>
      <c r="P153" s="57">
        <v>0</v>
      </c>
      <c r="Q153" s="57">
        <f t="shared" si="49"/>
        <v>110.186628324</v>
      </c>
      <c r="R153" s="57">
        <f t="shared" si="50"/>
        <v>0</v>
      </c>
      <c r="S153" s="59">
        <v>0</v>
      </c>
      <c r="T153" s="60" t="s">
        <v>32</v>
      </c>
      <c r="U153" s="6"/>
      <c r="V153" s="61"/>
      <c r="W153" s="62"/>
      <c r="X153" s="36"/>
      <c r="Y153" s="36"/>
      <c r="Z153" s="36"/>
      <c r="AB153" s="46"/>
      <c r="AC153" s="47"/>
      <c r="AD153" s="38"/>
      <c r="AE153" s="38"/>
      <c r="AF153" s="6"/>
      <c r="AG153" s="1"/>
      <c r="AZ153" s="133"/>
    </row>
    <row r="154" spans="1:52" ht="47.25">
      <c r="A154" s="65" t="s">
        <v>232</v>
      </c>
      <c r="B154" s="68" t="s">
        <v>363</v>
      </c>
      <c r="C154" s="67" t="s">
        <v>364</v>
      </c>
      <c r="D154" s="57">
        <v>13.146968007999998</v>
      </c>
      <c r="E154" s="58">
        <v>0</v>
      </c>
      <c r="F154" s="58">
        <f t="shared" si="47"/>
        <v>13.146968007999998</v>
      </c>
      <c r="G154" s="57">
        <f t="shared" si="52"/>
        <v>4.4161894720000001</v>
      </c>
      <c r="H154" s="57">
        <f t="shared" si="52"/>
        <v>1.5413609999999999E-2</v>
      </c>
      <c r="I154" s="58">
        <v>0</v>
      </c>
      <c r="J154" s="58">
        <v>0</v>
      </c>
      <c r="K154" s="58">
        <v>0</v>
      </c>
      <c r="L154" s="57">
        <v>1.5413609999999999E-2</v>
      </c>
      <c r="M154" s="58">
        <v>0</v>
      </c>
      <c r="N154" s="57">
        <v>0</v>
      </c>
      <c r="O154" s="57">
        <v>4.4161894720000001</v>
      </c>
      <c r="P154" s="57">
        <v>0</v>
      </c>
      <c r="Q154" s="57">
        <f t="shared" si="49"/>
        <v>13.131554397999999</v>
      </c>
      <c r="R154" s="57">
        <f t="shared" si="50"/>
        <v>1.5413609999999999E-2</v>
      </c>
      <c r="S154" s="59">
        <v>1</v>
      </c>
      <c r="T154" s="60" t="s">
        <v>365</v>
      </c>
      <c r="U154" s="6"/>
      <c r="V154" s="61"/>
      <c r="W154" s="62"/>
      <c r="X154" s="36"/>
      <c r="Y154" s="36"/>
      <c r="Z154" s="36"/>
      <c r="AB154" s="46"/>
      <c r="AC154" s="47"/>
      <c r="AD154" s="38"/>
      <c r="AE154" s="38"/>
      <c r="AF154" s="6"/>
      <c r="AG154" s="1"/>
      <c r="AZ154" s="133"/>
    </row>
    <row r="155" spans="1:52">
      <c r="A155" s="65" t="s">
        <v>232</v>
      </c>
      <c r="B155" s="68" t="s">
        <v>366</v>
      </c>
      <c r="C155" s="67" t="s">
        <v>367</v>
      </c>
      <c r="D155" s="57">
        <v>9.6721227600000006</v>
      </c>
      <c r="E155" s="58">
        <v>0</v>
      </c>
      <c r="F155" s="58">
        <f t="shared" si="47"/>
        <v>9.6721227600000006</v>
      </c>
      <c r="G155" s="57">
        <f t="shared" si="52"/>
        <v>9.6721227600000006</v>
      </c>
      <c r="H155" s="57">
        <f t="shared" si="52"/>
        <v>0</v>
      </c>
      <c r="I155" s="58">
        <v>0</v>
      </c>
      <c r="J155" s="58">
        <v>0</v>
      </c>
      <c r="K155" s="58">
        <v>0</v>
      </c>
      <c r="L155" s="57">
        <v>0</v>
      </c>
      <c r="M155" s="58">
        <v>5.0192122799999996</v>
      </c>
      <c r="N155" s="57">
        <v>0</v>
      </c>
      <c r="O155" s="57">
        <v>4.6529104800000001</v>
      </c>
      <c r="P155" s="57">
        <v>0</v>
      </c>
      <c r="Q155" s="57">
        <f t="shared" si="49"/>
        <v>9.6721227600000006</v>
      </c>
      <c r="R155" s="57">
        <f t="shared" si="50"/>
        <v>0</v>
      </c>
      <c r="S155" s="59">
        <v>0</v>
      </c>
      <c r="T155" s="60" t="s">
        <v>32</v>
      </c>
      <c r="U155" s="6"/>
      <c r="V155" s="61"/>
      <c r="W155" s="62"/>
      <c r="X155" s="36"/>
      <c r="Y155" s="36"/>
      <c r="Z155" s="36"/>
      <c r="AB155" s="46"/>
      <c r="AC155" s="47"/>
      <c r="AD155" s="38"/>
      <c r="AE155" s="38"/>
      <c r="AF155" s="6"/>
      <c r="AG155" s="1"/>
      <c r="AZ155" s="133"/>
    </row>
    <row r="156" spans="1:52" ht="31.5">
      <c r="A156" s="65" t="s">
        <v>232</v>
      </c>
      <c r="B156" s="68" t="s">
        <v>368</v>
      </c>
      <c r="C156" s="67" t="s">
        <v>369</v>
      </c>
      <c r="D156" s="57">
        <v>14.31440362</v>
      </c>
      <c r="E156" s="58">
        <v>0</v>
      </c>
      <c r="F156" s="58">
        <f t="shared" si="47"/>
        <v>14.31440362</v>
      </c>
      <c r="G156" s="57">
        <f t="shared" si="52"/>
        <v>11.614403619999999</v>
      </c>
      <c r="H156" s="57">
        <f t="shared" si="52"/>
        <v>2.3085</v>
      </c>
      <c r="I156" s="58">
        <v>0</v>
      </c>
      <c r="J156" s="58">
        <v>0</v>
      </c>
      <c r="K156" s="58">
        <v>7.92</v>
      </c>
      <c r="L156" s="57">
        <v>2.3085</v>
      </c>
      <c r="M156" s="58">
        <v>3.6944036180000004</v>
      </c>
      <c r="N156" s="57">
        <v>0</v>
      </c>
      <c r="O156" s="57">
        <v>1.9999988332131124E-9</v>
      </c>
      <c r="P156" s="57">
        <v>0</v>
      </c>
      <c r="Q156" s="57">
        <f t="shared" si="49"/>
        <v>12.00590362</v>
      </c>
      <c r="R156" s="57">
        <f t="shared" si="50"/>
        <v>-5.6114999999999995</v>
      </c>
      <c r="S156" s="59">
        <f t="shared" si="51"/>
        <v>-0.70852272727272725</v>
      </c>
      <c r="T156" s="60" t="s">
        <v>370</v>
      </c>
      <c r="U156" s="6"/>
      <c r="V156" s="61"/>
      <c r="W156" s="62"/>
      <c r="X156" s="36"/>
      <c r="Y156" s="36"/>
      <c r="Z156" s="36"/>
      <c r="AB156" s="46"/>
      <c r="AC156" s="47"/>
      <c r="AD156" s="38"/>
      <c r="AE156" s="38"/>
      <c r="AF156" s="6"/>
      <c r="AG156" s="1"/>
      <c r="AZ156" s="133"/>
    </row>
    <row r="157" spans="1:52" ht="63">
      <c r="A157" s="65" t="s">
        <v>232</v>
      </c>
      <c r="B157" s="68" t="s">
        <v>371</v>
      </c>
      <c r="C157" s="67" t="s">
        <v>372</v>
      </c>
      <c r="D157" s="57">
        <v>12.637460376</v>
      </c>
      <c r="E157" s="58">
        <v>10.943063480000001</v>
      </c>
      <c r="F157" s="58">
        <f t="shared" si="47"/>
        <v>1.6943968959999989</v>
      </c>
      <c r="G157" s="57">
        <f t="shared" si="52"/>
        <v>0.55632323130999972</v>
      </c>
      <c r="H157" s="57">
        <f t="shared" si="52"/>
        <v>0.17525247999999993</v>
      </c>
      <c r="I157" s="58">
        <v>0.55632323130999972</v>
      </c>
      <c r="J157" s="58">
        <v>-0.93174752000000005</v>
      </c>
      <c r="K157" s="58">
        <v>0</v>
      </c>
      <c r="L157" s="57">
        <v>1.107</v>
      </c>
      <c r="M157" s="58">
        <v>0</v>
      </c>
      <c r="N157" s="57">
        <v>0</v>
      </c>
      <c r="O157" s="57">
        <v>0</v>
      </c>
      <c r="P157" s="57">
        <v>0</v>
      </c>
      <c r="Q157" s="57">
        <f t="shared" si="49"/>
        <v>1.5191444159999989</v>
      </c>
      <c r="R157" s="57">
        <f t="shared" si="50"/>
        <v>-0.38107075130999979</v>
      </c>
      <c r="S157" s="59">
        <f t="shared" si="51"/>
        <v>-0.68498083463578374</v>
      </c>
      <c r="T157" s="60" t="s">
        <v>373</v>
      </c>
      <c r="U157" s="6"/>
      <c r="V157" s="61"/>
      <c r="W157" s="62"/>
      <c r="X157" s="36"/>
      <c r="Y157" s="36"/>
      <c r="Z157" s="36"/>
      <c r="AB157" s="46"/>
      <c r="AC157" s="47"/>
      <c r="AD157" s="38"/>
      <c r="AE157" s="38"/>
      <c r="AF157" s="6"/>
      <c r="AG157" s="1"/>
      <c r="AZ157" s="133"/>
    </row>
    <row r="158" spans="1:52" ht="31.5">
      <c r="A158" s="65" t="s">
        <v>232</v>
      </c>
      <c r="B158" s="68" t="s">
        <v>374</v>
      </c>
      <c r="C158" s="67" t="s">
        <v>375</v>
      </c>
      <c r="D158" s="57">
        <v>14.443379315999998</v>
      </c>
      <c r="E158" s="58">
        <v>0</v>
      </c>
      <c r="F158" s="58">
        <f t="shared" si="47"/>
        <v>14.443379315999998</v>
      </c>
      <c r="G158" s="57">
        <f t="shared" si="52"/>
        <v>14.443379316</v>
      </c>
      <c r="H158" s="57">
        <f t="shared" si="52"/>
        <v>0</v>
      </c>
      <c r="I158" s="58">
        <v>0</v>
      </c>
      <c r="J158" s="58">
        <v>0</v>
      </c>
      <c r="K158" s="58">
        <v>0</v>
      </c>
      <c r="L158" s="57">
        <v>0</v>
      </c>
      <c r="M158" s="58">
        <v>1.4443379316</v>
      </c>
      <c r="N158" s="57">
        <v>0</v>
      </c>
      <c r="O158" s="57">
        <v>12.9990413844</v>
      </c>
      <c r="P158" s="57">
        <v>0</v>
      </c>
      <c r="Q158" s="57">
        <f t="shared" si="49"/>
        <v>14.443379315999998</v>
      </c>
      <c r="R158" s="57">
        <f t="shared" si="50"/>
        <v>0</v>
      </c>
      <c r="S158" s="59">
        <v>0</v>
      </c>
      <c r="T158" s="60" t="s">
        <v>32</v>
      </c>
      <c r="U158" s="6"/>
      <c r="V158" s="61"/>
      <c r="W158" s="62"/>
      <c r="X158" s="36"/>
      <c r="Y158" s="36"/>
      <c r="Z158" s="36"/>
      <c r="AB158" s="46"/>
      <c r="AC158" s="47"/>
      <c r="AD158" s="38"/>
      <c r="AE158" s="38"/>
      <c r="AF158" s="6"/>
      <c r="AG158" s="1"/>
      <c r="AZ158" s="133"/>
    </row>
    <row r="159" spans="1:52" ht="47.25">
      <c r="A159" s="65" t="s">
        <v>232</v>
      </c>
      <c r="B159" s="68" t="s">
        <v>376</v>
      </c>
      <c r="C159" s="67" t="s">
        <v>377</v>
      </c>
      <c r="D159" s="57">
        <v>2.0502826079999998</v>
      </c>
      <c r="E159" s="58">
        <v>0</v>
      </c>
      <c r="F159" s="58">
        <f t="shared" si="47"/>
        <v>2.0502826079999998</v>
      </c>
      <c r="G159" s="57">
        <f t="shared" si="52"/>
        <v>2.0502826079999998</v>
      </c>
      <c r="H159" s="57">
        <f t="shared" si="52"/>
        <v>0</v>
      </c>
      <c r="I159" s="58">
        <v>0</v>
      </c>
      <c r="J159" s="58">
        <v>0</v>
      </c>
      <c r="K159" s="58">
        <v>0</v>
      </c>
      <c r="L159" s="57">
        <v>0</v>
      </c>
      <c r="M159" s="58">
        <v>0</v>
      </c>
      <c r="N159" s="57">
        <v>0</v>
      </c>
      <c r="O159" s="57">
        <v>2.0502826079999998</v>
      </c>
      <c r="P159" s="57">
        <v>0</v>
      </c>
      <c r="Q159" s="57">
        <f t="shared" si="49"/>
        <v>2.0502826079999998</v>
      </c>
      <c r="R159" s="57">
        <f t="shared" si="50"/>
        <v>0</v>
      </c>
      <c r="S159" s="59">
        <v>0</v>
      </c>
      <c r="T159" s="60" t="s">
        <v>32</v>
      </c>
      <c r="U159" s="6"/>
      <c r="V159" s="61"/>
      <c r="W159" s="62"/>
      <c r="X159" s="36"/>
      <c r="Y159" s="36"/>
      <c r="Z159" s="36"/>
      <c r="AB159" s="46"/>
      <c r="AC159" s="47"/>
      <c r="AD159" s="38"/>
      <c r="AE159" s="38"/>
      <c r="AF159" s="6"/>
      <c r="AG159" s="1"/>
      <c r="AZ159" s="133"/>
    </row>
    <row r="160" spans="1:52" ht="31.5">
      <c r="A160" s="65" t="s">
        <v>232</v>
      </c>
      <c r="B160" s="68" t="s">
        <v>378</v>
      </c>
      <c r="C160" s="67" t="s">
        <v>379</v>
      </c>
      <c r="D160" s="57">
        <v>4.312027896</v>
      </c>
      <c r="E160" s="58">
        <v>0</v>
      </c>
      <c r="F160" s="58">
        <f t="shared" si="47"/>
        <v>4.312027896</v>
      </c>
      <c r="G160" s="57">
        <f t="shared" si="52"/>
        <v>4.312027896</v>
      </c>
      <c r="H160" s="57">
        <f t="shared" si="52"/>
        <v>0</v>
      </c>
      <c r="I160" s="58">
        <v>0</v>
      </c>
      <c r="J160" s="58">
        <v>0</v>
      </c>
      <c r="K160" s="58">
        <v>0</v>
      </c>
      <c r="L160" s="57">
        <v>0</v>
      </c>
      <c r="M160" s="58">
        <v>0</v>
      </c>
      <c r="N160" s="57">
        <v>0</v>
      </c>
      <c r="O160" s="57">
        <v>4.312027896</v>
      </c>
      <c r="P160" s="57">
        <v>0</v>
      </c>
      <c r="Q160" s="57">
        <f t="shared" si="49"/>
        <v>4.312027896</v>
      </c>
      <c r="R160" s="57">
        <f t="shared" si="50"/>
        <v>0</v>
      </c>
      <c r="S160" s="59">
        <v>0</v>
      </c>
      <c r="T160" s="60" t="s">
        <v>32</v>
      </c>
      <c r="U160" s="6"/>
      <c r="V160" s="61"/>
      <c r="W160" s="62"/>
      <c r="X160" s="36"/>
      <c r="Y160" s="36"/>
      <c r="Z160" s="36"/>
      <c r="AB160" s="46"/>
      <c r="AC160" s="47"/>
      <c r="AD160" s="38"/>
      <c r="AE160" s="38"/>
      <c r="AF160" s="6"/>
      <c r="AG160" s="1"/>
      <c r="AZ160" s="133"/>
    </row>
    <row r="161" spans="1:52" ht="47.25">
      <c r="A161" s="65" t="s">
        <v>232</v>
      </c>
      <c r="B161" s="68" t="s">
        <v>380</v>
      </c>
      <c r="C161" s="67" t="s">
        <v>381</v>
      </c>
      <c r="D161" s="57">
        <v>19.228152408</v>
      </c>
      <c r="E161" s="58">
        <v>0</v>
      </c>
      <c r="F161" s="58">
        <f t="shared" si="47"/>
        <v>19.228152408</v>
      </c>
      <c r="G161" s="57">
        <f t="shared" si="52"/>
        <v>19.228152408</v>
      </c>
      <c r="H161" s="57">
        <f t="shared" si="52"/>
        <v>0</v>
      </c>
      <c r="I161" s="58">
        <v>0</v>
      </c>
      <c r="J161" s="58">
        <v>0</v>
      </c>
      <c r="K161" s="58">
        <v>0</v>
      </c>
      <c r="L161" s="57">
        <v>0</v>
      </c>
      <c r="M161" s="58">
        <v>1.9228152407999999</v>
      </c>
      <c r="N161" s="57">
        <v>0</v>
      </c>
      <c r="O161" s="57">
        <v>17.305337167200001</v>
      </c>
      <c r="P161" s="57">
        <v>0</v>
      </c>
      <c r="Q161" s="57">
        <f t="shared" si="49"/>
        <v>19.228152408</v>
      </c>
      <c r="R161" s="57">
        <f t="shared" si="50"/>
        <v>0</v>
      </c>
      <c r="S161" s="59">
        <v>0</v>
      </c>
      <c r="T161" s="60" t="s">
        <v>32</v>
      </c>
      <c r="U161" s="6"/>
      <c r="V161" s="61"/>
      <c r="W161" s="62"/>
      <c r="X161" s="36"/>
      <c r="Y161" s="36"/>
      <c r="Z161" s="36"/>
      <c r="AB161" s="46"/>
      <c r="AC161" s="47"/>
      <c r="AD161" s="38"/>
      <c r="AE161" s="38"/>
      <c r="AF161" s="6"/>
      <c r="AG161" s="1"/>
      <c r="AZ161" s="133"/>
    </row>
    <row r="162" spans="1:52" ht="47.25">
      <c r="A162" s="65" t="s">
        <v>232</v>
      </c>
      <c r="B162" s="68" t="s">
        <v>382</v>
      </c>
      <c r="C162" s="67" t="s">
        <v>383</v>
      </c>
      <c r="D162" s="57">
        <v>61.273235315999997</v>
      </c>
      <c r="E162" s="58">
        <v>0.24407999999999999</v>
      </c>
      <c r="F162" s="58">
        <f t="shared" si="47"/>
        <v>61.029155316000001</v>
      </c>
      <c r="G162" s="57">
        <f t="shared" si="52"/>
        <v>58.027259556000004</v>
      </c>
      <c r="H162" s="57">
        <f t="shared" si="52"/>
        <v>0</v>
      </c>
      <c r="I162" s="58">
        <v>5.8027259555999997</v>
      </c>
      <c r="J162" s="58">
        <v>0</v>
      </c>
      <c r="K162" s="58">
        <v>5.4</v>
      </c>
      <c r="L162" s="57">
        <v>0</v>
      </c>
      <c r="M162" s="58">
        <v>25.224533600400001</v>
      </c>
      <c r="N162" s="57">
        <v>0</v>
      </c>
      <c r="O162" s="57">
        <v>21.6</v>
      </c>
      <c r="P162" s="57">
        <v>0</v>
      </c>
      <c r="Q162" s="57">
        <f t="shared" si="49"/>
        <v>61.029155316000001</v>
      </c>
      <c r="R162" s="57">
        <f t="shared" si="50"/>
        <v>-11.2027259556</v>
      </c>
      <c r="S162" s="59">
        <f t="shared" si="51"/>
        <v>-1</v>
      </c>
      <c r="T162" s="60" t="s">
        <v>384</v>
      </c>
      <c r="U162" s="6"/>
      <c r="V162" s="61"/>
      <c r="W162" s="62"/>
      <c r="X162" s="36"/>
      <c r="Y162" s="36"/>
      <c r="Z162" s="36"/>
      <c r="AB162" s="46"/>
      <c r="AC162" s="47"/>
      <c r="AD162" s="38"/>
      <c r="AE162" s="38"/>
      <c r="AF162" s="6"/>
      <c r="AG162" s="1"/>
      <c r="AZ162" s="133"/>
    </row>
    <row r="163" spans="1:52" ht="47.25">
      <c r="A163" s="65" t="s">
        <v>232</v>
      </c>
      <c r="B163" s="68" t="s">
        <v>385</v>
      </c>
      <c r="C163" s="67" t="s">
        <v>386</v>
      </c>
      <c r="D163" s="57">
        <v>68.660860248000006</v>
      </c>
      <c r="E163" s="58">
        <v>0</v>
      </c>
      <c r="F163" s="58">
        <f t="shared" si="47"/>
        <v>68.660860248000006</v>
      </c>
      <c r="G163" s="57">
        <f t="shared" si="52"/>
        <v>6.3013070880000006</v>
      </c>
      <c r="H163" s="57">
        <f t="shared" si="52"/>
        <v>0</v>
      </c>
      <c r="I163" s="58">
        <v>0</v>
      </c>
      <c r="J163" s="58">
        <v>0</v>
      </c>
      <c r="K163" s="58">
        <v>0</v>
      </c>
      <c r="L163" s="57">
        <v>0</v>
      </c>
      <c r="M163" s="58">
        <v>0.63013070900000001</v>
      </c>
      <c r="N163" s="57">
        <v>0</v>
      </c>
      <c r="O163" s="57">
        <v>5.6711763790000003</v>
      </c>
      <c r="P163" s="57">
        <v>0</v>
      </c>
      <c r="Q163" s="57">
        <f t="shared" si="49"/>
        <v>68.660860248000006</v>
      </c>
      <c r="R163" s="57">
        <f t="shared" si="50"/>
        <v>0</v>
      </c>
      <c r="S163" s="59">
        <v>0</v>
      </c>
      <c r="T163" s="60" t="s">
        <v>32</v>
      </c>
      <c r="U163" s="6"/>
      <c r="V163" s="61"/>
      <c r="W163" s="62"/>
      <c r="X163" s="36"/>
      <c r="Y163" s="36"/>
      <c r="Z163" s="36"/>
      <c r="AB163" s="46"/>
      <c r="AC163" s="47"/>
      <c r="AD163" s="38"/>
      <c r="AE163" s="38"/>
      <c r="AF163" s="6"/>
      <c r="AG163" s="1"/>
      <c r="AZ163" s="133"/>
    </row>
    <row r="164" spans="1:52" ht="47.25">
      <c r="A164" s="65" t="s">
        <v>232</v>
      </c>
      <c r="B164" s="68" t="s">
        <v>387</v>
      </c>
      <c r="C164" s="67" t="s">
        <v>388</v>
      </c>
      <c r="D164" s="57">
        <v>88.06614385200001</v>
      </c>
      <c r="E164" s="58">
        <v>0.17897391999999998</v>
      </c>
      <c r="F164" s="58">
        <f t="shared" si="47"/>
        <v>87.887169932000006</v>
      </c>
      <c r="G164" s="57">
        <f t="shared" si="52"/>
        <v>86.266143852000013</v>
      </c>
      <c r="H164" s="57">
        <f t="shared" si="52"/>
        <v>0</v>
      </c>
      <c r="I164" s="58">
        <v>8.6266143851999999</v>
      </c>
      <c r="J164" s="58">
        <v>0</v>
      </c>
      <c r="K164" s="58">
        <v>23.004305020799997</v>
      </c>
      <c r="L164" s="57">
        <v>0</v>
      </c>
      <c r="M164" s="58">
        <v>23.004305030399998</v>
      </c>
      <c r="N164" s="57">
        <v>0</v>
      </c>
      <c r="O164" s="57">
        <v>31.630919415600019</v>
      </c>
      <c r="P164" s="57">
        <v>0</v>
      </c>
      <c r="Q164" s="57">
        <f t="shared" si="49"/>
        <v>87.887169932000006</v>
      </c>
      <c r="R164" s="57">
        <f t="shared" si="50"/>
        <v>-31.630919405999997</v>
      </c>
      <c r="S164" s="59">
        <f t="shared" si="51"/>
        <v>-1</v>
      </c>
      <c r="T164" s="60" t="s">
        <v>274</v>
      </c>
      <c r="U164" s="6"/>
      <c r="V164" s="61"/>
      <c r="W164" s="62"/>
      <c r="X164" s="36"/>
      <c r="Y164" s="36"/>
      <c r="Z164" s="36"/>
      <c r="AB164" s="46"/>
      <c r="AC164" s="47"/>
      <c r="AD164" s="38"/>
      <c r="AE164" s="38"/>
      <c r="AF164" s="6"/>
      <c r="AG164" s="1"/>
      <c r="AZ164" s="133"/>
    </row>
    <row r="165" spans="1:52" ht="47.25">
      <c r="A165" s="65" t="s">
        <v>232</v>
      </c>
      <c r="B165" s="68" t="s">
        <v>389</v>
      </c>
      <c r="C165" s="67" t="s">
        <v>390</v>
      </c>
      <c r="D165" s="57">
        <v>655.8230057630999</v>
      </c>
      <c r="E165" s="58">
        <v>31.133105019999999</v>
      </c>
      <c r="F165" s="58">
        <f t="shared" si="47"/>
        <v>624.68990074309988</v>
      </c>
      <c r="G165" s="57">
        <f t="shared" si="52"/>
        <v>214.04732320000002</v>
      </c>
      <c r="H165" s="57">
        <f t="shared" si="52"/>
        <v>11.88602779</v>
      </c>
      <c r="I165" s="58">
        <v>0</v>
      </c>
      <c r="J165" s="58">
        <v>2.7772693300000002</v>
      </c>
      <c r="K165" s="58">
        <v>0</v>
      </c>
      <c r="L165" s="57">
        <v>9.1087584600000007</v>
      </c>
      <c r="M165" s="58">
        <v>0</v>
      </c>
      <c r="N165" s="57">
        <v>0</v>
      </c>
      <c r="O165" s="57">
        <v>214.04732320000002</v>
      </c>
      <c r="P165" s="57">
        <v>0</v>
      </c>
      <c r="Q165" s="57">
        <f t="shared" si="49"/>
        <v>612.80387295309993</v>
      </c>
      <c r="R165" s="57">
        <f t="shared" si="50"/>
        <v>11.88602779</v>
      </c>
      <c r="S165" s="59">
        <v>1</v>
      </c>
      <c r="T165" s="60" t="s">
        <v>391</v>
      </c>
      <c r="U165" s="6"/>
      <c r="V165" s="61"/>
      <c r="W165" s="62"/>
      <c r="X165" s="36"/>
      <c r="Y165" s="36"/>
      <c r="Z165" s="36"/>
      <c r="AB165" s="46"/>
      <c r="AC165" s="47"/>
      <c r="AD165" s="38"/>
      <c r="AE165" s="38"/>
      <c r="AF165" s="6"/>
      <c r="AG165" s="1"/>
      <c r="AZ165" s="133"/>
    </row>
    <row r="166" spans="1:52" ht="47.25" customHeight="1">
      <c r="A166" s="98" t="s">
        <v>232</v>
      </c>
      <c r="B166" s="134" t="s">
        <v>392</v>
      </c>
      <c r="C166" s="135" t="s">
        <v>393</v>
      </c>
      <c r="D166" s="57" t="s">
        <v>32</v>
      </c>
      <c r="E166" s="58">
        <v>11.26422</v>
      </c>
      <c r="F166" s="58" t="s">
        <v>32</v>
      </c>
      <c r="G166" s="57" t="s">
        <v>32</v>
      </c>
      <c r="H166" s="57">
        <f>J166+L166+N166+P166</f>
        <v>0</v>
      </c>
      <c r="I166" s="58" t="s">
        <v>32</v>
      </c>
      <c r="J166" s="58">
        <v>0</v>
      </c>
      <c r="K166" s="58" t="s">
        <v>32</v>
      </c>
      <c r="L166" s="57">
        <v>0</v>
      </c>
      <c r="M166" s="58" t="s">
        <v>32</v>
      </c>
      <c r="N166" s="57">
        <v>0</v>
      </c>
      <c r="O166" s="57" t="s">
        <v>32</v>
      </c>
      <c r="P166" s="57">
        <v>0</v>
      </c>
      <c r="Q166" s="57" t="s">
        <v>32</v>
      </c>
      <c r="R166" s="57" t="s">
        <v>32</v>
      </c>
      <c r="S166" s="59" t="s">
        <v>32</v>
      </c>
      <c r="T166" s="60" t="s">
        <v>394</v>
      </c>
      <c r="U166" s="6"/>
      <c r="V166" s="61"/>
      <c r="W166" s="62"/>
      <c r="X166" s="36"/>
      <c r="Y166" s="36"/>
      <c r="Z166" s="36"/>
      <c r="AB166" s="46"/>
      <c r="AC166" s="47"/>
      <c r="AD166" s="38"/>
      <c r="AE166" s="38"/>
      <c r="AF166" s="6"/>
      <c r="AG166" s="1"/>
      <c r="AZ166" s="133"/>
    </row>
    <row r="167" spans="1:52" ht="47.25" customHeight="1">
      <c r="A167" s="98" t="s">
        <v>232</v>
      </c>
      <c r="B167" s="134" t="s">
        <v>395</v>
      </c>
      <c r="C167" s="135" t="s">
        <v>396</v>
      </c>
      <c r="D167" s="57">
        <v>9.7195222839999982</v>
      </c>
      <c r="E167" s="58">
        <v>3.32127902</v>
      </c>
      <c r="F167" s="58">
        <f>D167-E167</f>
        <v>6.3982432639999978</v>
      </c>
      <c r="G167" s="57" t="s">
        <v>32</v>
      </c>
      <c r="H167" s="57">
        <f t="shared" ref="H167" si="53">J167+L167+N167+P167</f>
        <v>-2.2679999999999998</v>
      </c>
      <c r="I167" s="58" t="s">
        <v>32</v>
      </c>
      <c r="J167" s="58">
        <v>0</v>
      </c>
      <c r="K167" s="58" t="s">
        <v>32</v>
      </c>
      <c r="L167" s="57">
        <v>-2.2679999999999998</v>
      </c>
      <c r="M167" s="58" t="s">
        <v>32</v>
      </c>
      <c r="N167" s="57">
        <v>0</v>
      </c>
      <c r="O167" s="57" t="s">
        <v>32</v>
      </c>
      <c r="P167" s="57">
        <v>0</v>
      </c>
      <c r="Q167" s="57">
        <f>F167-H167</f>
        <v>8.6662432639999984</v>
      </c>
      <c r="R167" s="57" t="s">
        <v>32</v>
      </c>
      <c r="S167" s="59" t="s">
        <v>32</v>
      </c>
      <c r="T167" s="60" t="s">
        <v>397</v>
      </c>
      <c r="U167" s="6"/>
      <c r="V167" s="61"/>
      <c r="W167" s="62"/>
      <c r="X167" s="36"/>
      <c r="Y167" s="36"/>
      <c r="Z167" s="36"/>
      <c r="AB167" s="46"/>
      <c r="AC167" s="47"/>
      <c r="AD167" s="38"/>
      <c r="AE167" s="38"/>
      <c r="AF167" s="6"/>
      <c r="AG167" s="1"/>
      <c r="AZ167" s="133"/>
    </row>
    <row r="168" spans="1:52" ht="47.25">
      <c r="A168" s="65" t="s">
        <v>232</v>
      </c>
      <c r="B168" s="68" t="s">
        <v>398</v>
      </c>
      <c r="C168" s="67" t="s">
        <v>399</v>
      </c>
      <c r="D168" s="57">
        <v>6.4080000000000004</v>
      </c>
      <c r="E168" s="58">
        <v>9.36</v>
      </c>
      <c r="F168" s="58">
        <f t="shared" si="47"/>
        <v>-2.9519999999999991</v>
      </c>
      <c r="G168" s="57">
        <f t="shared" si="52"/>
        <v>6.4080000000000004</v>
      </c>
      <c r="H168" s="57">
        <f t="shared" si="52"/>
        <v>0</v>
      </c>
      <c r="I168" s="58">
        <v>0</v>
      </c>
      <c r="J168" s="58">
        <v>0</v>
      </c>
      <c r="K168" s="58">
        <v>0</v>
      </c>
      <c r="L168" s="57">
        <v>0</v>
      </c>
      <c r="M168" s="58">
        <v>0</v>
      </c>
      <c r="N168" s="57">
        <v>0</v>
      </c>
      <c r="O168" s="57">
        <v>6.4080000000000004</v>
      </c>
      <c r="P168" s="57">
        <v>0</v>
      </c>
      <c r="Q168" s="57">
        <f t="shared" si="49"/>
        <v>-2.9519999999999991</v>
      </c>
      <c r="R168" s="57">
        <f t="shared" si="50"/>
        <v>0</v>
      </c>
      <c r="S168" s="59">
        <v>0</v>
      </c>
      <c r="T168" s="60" t="s">
        <v>32</v>
      </c>
      <c r="U168" s="6"/>
      <c r="V168" s="61"/>
      <c r="W168" s="62"/>
      <c r="X168" s="36"/>
      <c r="Y168" s="36"/>
      <c r="Z168" s="36"/>
      <c r="AB168" s="46"/>
      <c r="AC168" s="47"/>
      <c r="AD168" s="38"/>
      <c r="AE168" s="38"/>
      <c r="AF168" s="6"/>
      <c r="AG168" s="1"/>
      <c r="AZ168" s="133"/>
    </row>
    <row r="169" spans="1:52" ht="47.25">
      <c r="A169" s="65" t="s">
        <v>232</v>
      </c>
      <c r="B169" s="68" t="s">
        <v>400</v>
      </c>
      <c r="C169" s="67" t="s">
        <v>401</v>
      </c>
      <c r="D169" s="57">
        <v>17.950416216000001</v>
      </c>
      <c r="E169" s="58">
        <v>0</v>
      </c>
      <c r="F169" s="58">
        <f t="shared" si="47"/>
        <v>17.950416216000001</v>
      </c>
      <c r="G169" s="57">
        <f t="shared" si="52"/>
        <v>4.8185639999999994</v>
      </c>
      <c r="H169" s="57">
        <f t="shared" si="52"/>
        <v>0</v>
      </c>
      <c r="I169" s="58">
        <v>0</v>
      </c>
      <c r="J169" s="58">
        <v>0</v>
      </c>
      <c r="K169" s="58">
        <v>0</v>
      </c>
      <c r="L169" s="57">
        <v>0</v>
      </c>
      <c r="M169" s="58">
        <v>0</v>
      </c>
      <c r="N169" s="57">
        <v>0</v>
      </c>
      <c r="O169" s="57">
        <v>4.8185639999999994</v>
      </c>
      <c r="P169" s="57">
        <v>0</v>
      </c>
      <c r="Q169" s="57">
        <f t="shared" si="49"/>
        <v>17.950416216000001</v>
      </c>
      <c r="R169" s="57">
        <f>H169-(I169+K169)</f>
        <v>0</v>
      </c>
      <c r="S169" s="59">
        <v>0</v>
      </c>
      <c r="T169" s="60" t="s">
        <v>32</v>
      </c>
      <c r="U169" s="6"/>
      <c r="V169" s="61"/>
      <c r="W169" s="62"/>
      <c r="X169" s="36"/>
      <c r="Y169" s="36"/>
      <c r="Z169" s="36"/>
      <c r="AB169" s="46"/>
      <c r="AC169" s="47"/>
      <c r="AD169" s="38"/>
      <c r="AE169" s="38"/>
      <c r="AF169" s="6"/>
      <c r="AG169" s="1"/>
      <c r="AZ169" s="133"/>
    </row>
    <row r="170" spans="1:52" ht="31.5">
      <c r="A170" s="65" t="s">
        <v>232</v>
      </c>
      <c r="B170" s="68" t="s">
        <v>402</v>
      </c>
      <c r="C170" s="67" t="s">
        <v>403</v>
      </c>
      <c r="D170" s="57">
        <v>2.453856</v>
      </c>
      <c r="E170" s="58">
        <v>0</v>
      </c>
      <c r="F170" s="58">
        <f t="shared" ref="F170:F182" si="54">D170-E170</f>
        <v>2.453856</v>
      </c>
      <c r="G170" s="57">
        <f t="shared" si="52"/>
        <v>2.453856</v>
      </c>
      <c r="H170" s="57">
        <f t="shared" si="52"/>
        <v>0.15600095999999999</v>
      </c>
      <c r="I170" s="58">
        <v>0</v>
      </c>
      <c r="J170" s="58">
        <v>0.15600095999999999</v>
      </c>
      <c r="K170" s="58">
        <v>0</v>
      </c>
      <c r="L170" s="57">
        <v>0</v>
      </c>
      <c r="M170" s="58">
        <v>0</v>
      </c>
      <c r="N170" s="57">
        <v>0</v>
      </c>
      <c r="O170" s="57">
        <v>2.453856</v>
      </c>
      <c r="P170" s="57">
        <v>0</v>
      </c>
      <c r="Q170" s="57">
        <f t="shared" ref="Q170:Q182" si="55">F170-H170</f>
        <v>2.29785504</v>
      </c>
      <c r="R170" s="57">
        <f>H170-(I170+K170)</f>
        <v>0.15600095999999999</v>
      </c>
      <c r="S170" s="59">
        <v>1</v>
      </c>
      <c r="T170" s="60" t="s">
        <v>404</v>
      </c>
      <c r="U170" s="6"/>
      <c r="V170" s="61"/>
      <c r="W170" s="62"/>
      <c r="X170" s="36"/>
      <c r="Y170" s="36"/>
      <c r="Z170" s="36"/>
      <c r="AB170" s="46"/>
      <c r="AC170" s="47"/>
      <c r="AD170" s="38"/>
      <c r="AE170" s="38"/>
      <c r="AF170" s="6"/>
      <c r="AG170" s="1"/>
      <c r="AZ170" s="133"/>
    </row>
    <row r="171" spans="1:52" ht="47.25">
      <c r="A171" s="65" t="s">
        <v>232</v>
      </c>
      <c r="B171" s="68" t="s">
        <v>405</v>
      </c>
      <c r="C171" s="67" t="s">
        <v>406</v>
      </c>
      <c r="D171" s="57">
        <v>0.45600000000000002</v>
      </c>
      <c r="E171" s="58">
        <v>0</v>
      </c>
      <c r="F171" s="58">
        <f t="shared" si="54"/>
        <v>0.45600000000000002</v>
      </c>
      <c r="G171" s="57">
        <f t="shared" si="52"/>
        <v>0.45600000000000002</v>
      </c>
      <c r="H171" s="57">
        <f t="shared" si="52"/>
        <v>0</v>
      </c>
      <c r="I171" s="58">
        <v>0</v>
      </c>
      <c r="J171" s="58">
        <v>0</v>
      </c>
      <c r="K171" s="58">
        <v>0</v>
      </c>
      <c r="L171" s="57">
        <v>0</v>
      </c>
      <c r="M171" s="58">
        <v>0</v>
      </c>
      <c r="N171" s="57">
        <v>0</v>
      </c>
      <c r="O171" s="57">
        <v>0.45600000000000002</v>
      </c>
      <c r="P171" s="57">
        <v>0</v>
      </c>
      <c r="Q171" s="57">
        <f t="shared" si="55"/>
        <v>0.45600000000000002</v>
      </c>
      <c r="R171" s="57">
        <f>H171-(I171+K171)</f>
        <v>0</v>
      </c>
      <c r="S171" s="59">
        <v>0</v>
      </c>
      <c r="T171" s="60" t="s">
        <v>32</v>
      </c>
      <c r="U171" s="6"/>
      <c r="V171" s="61"/>
      <c r="W171" s="62"/>
      <c r="X171" s="36"/>
      <c r="Y171" s="36"/>
      <c r="Z171" s="36"/>
      <c r="AB171" s="46"/>
      <c r="AC171" s="47"/>
      <c r="AD171" s="38"/>
      <c r="AE171" s="38"/>
      <c r="AF171" s="6"/>
      <c r="AG171" s="1"/>
      <c r="AZ171" s="133"/>
    </row>
    <row r="172" spans="1:52" ht="31.5">
      <c r="A172" s="65" t="s">
        <v>232</v>
      </c>
      <c r="B172" s="68" t="s">
        <v>407</v>
      </c>
      <c r="C172" s="67" t="s">
        <v>408</v>
      </c>
      <c r="D172" s="57">
        <v>13700.862225911998</v>
      </c>
      <c r="E172" s="58">
        <v>5134.3566742600015</v>
      </c>
      <c r="F172" s="58">
        <f t="shared" si="54"/>
        <v>8566.5055516519969</v>
      </c>
      <c r="G172" s="57">
        <f t="shared" si="52"/>
        <v>91.124844821999801</v>
      </c>
      <c r="H172" s="57">
        <f t="shared" si="52"/>
        <v>1612.1808740900001</v>
      </c>
      <c r="I172" s="58">
        <v>50.375999999999998</v>
      </c>
      <c r="J172" s="58">
        <v>668.58670504999998</v>
      </c>
      <c r="K172" s="58">
        <v>40.748844822000244</v>
      </c>
      <c r="L172" s="57">
        <v>943.59416904</v>
      </c>
      <c r="M172" s="58">
        <v>0</v>
      </c>
      <c r="N172" s="57">
        <v>0</v>
      </c>
      <c r="O172" s="57">
        <v>-4.4053649617126212E-13</v>
      </c>
      <c r="P172" s="57">
        <v>0</v>
      </c>
      <c r="Q172" s="57">
        <f t="shared" si="55"/>
        <v>6954.3246775619973</v>
      </c>
      <c r="R172" s="57">
        <f>H172-(I172+K172)</f>
        <v>1521.0560292679997</v>
      </c>
      <c r="S172" s="59">
        <f>R172/(I172+K172)</f>
        <v>16.692001311378604</v>
      </c>
      <c r="T172" s="60" t="s">
        <v>409</v>
      </c>
      <c r="U172" s="6"/>
      <c r="V172" s="61"/>
      <c r="W172" s="62"/>
      <c r="X172" s="36"/>
      <c r="Y172" s="36"/>
      <c r="Z172" s="36"/>
      <c r="AB172" s="46"/>
      <c r="AC172" s="47"/>
      <c r="AD172" s="38"/>
      <c r="AE172" s="38"/>
      <c r="AF172" s="6"/>
      <c r="AG172" s="1"/>
      <c r="AZ172" s="133"/>
    </row>
    <row r="173" spans="1:52" ht="47.25">
      <c r="A173" s="65" t="s">
        <v>232</v>
      </c>
      <c r="B173" s="68" t="s">
        <v>410</v>
      </c>
      <c r="C173" s="67" t="s">
        <v>411</v>
      </c>
      <c r="D173" s="57">
        <v>8.7436331999999997</v>
      </c>
      <c r="E173" s="58">
        <v>8.5033568400000004</v>
      </c>
      <c r="F173" s="58">
        <f t="shared" si="54"/>
        <v>0.2402763599999993</v>
      </c>
      <c r="G173" s="57" t="s">
        <v>32</v>
      </c>
      <c r="H173" s="57">
        <f t="shared" si="52"/>
        <v>0.63303276000000008</v>
      </c>
      <c r="I173" s="58" t="s">
        <v>32</v>
      </c>
      <c r="J173" s="58">
        <v>0.63303276000000008</v>
      </c>
      <c r="K173" s="58">
        <v>0</v>
      </c>
      <c r="L173" s="57">
        <v>0</v>
      </c>
      <c r="M173" s="58">
        <v>0</v>
      </c>
      <c r="N173" s="57">
        <v>0</v>
      </c>
      <c r="O173" s="57">
        <v>0</v>
      </c>
      <c r="P173" s="57">
        <v>0</v>
      </c>
      <c r="Q173" s="57">
        <f t="shared" si="55"/>
        <v>-0.39275640000000078</v>
      </c>
      <c r="R173" s="57" t="s">
        <v>32</v>
      </c>
      <c r="S173" s="59" t="s">
        <v>32</v>
      </c>
      <c r="T173" s="60" t="s">
        <v>412</v>
      </c>
      <c r="U173" s="6"/>
      <c r="V173" s="61"/>
      <c r="W173" s="62"/>
      <c r="X173" s="36"/>
      <c r="Y173" s="36"/>
      <c r="Z173" s="36"/>
      <c r="AB173" s="46"/>
      <c r="AC173" s="47"/>
      <c r="AD173" s="38"/>
      <c r="AE173" s="38"/>
      <c r="AF173" s="6"/>
      <c r="AG173" s="1"/>
      <c r="AZ173" s="133"/>
    </row>
    <row r="174" spans="1:52" ht="47.25">
      <c r="A174" s="65" t="s">
        <v>232</v>
      </c>
      <c r="B174" s="68" t="s">
        <v>413</v>
      </c>
      <c r="C174" s="67" t="s">
        <v>414</v>
      </c>
      <c r="D174" s="57">
        <v>9.5003999999999991</v>
      </c>
      <c r="E174" s="58">
        <v>8.5503600000000013</v>
      </c>
      <c r="F174" s="58">
        <f t="shared" si="54"/>
        <v>0.95003999999999778</v>
      </c>
      <c r="G174" s="57" t="s">
        <v>32</v>
      </c>
      <c r="H174" s="57">
        <f t="shared" si="52"/>
        <v>0.95004</v>
      </c>
      <c r="I174" s="58" t="s">
        <v>32</v>
      </c>
      <c r="J174" s="58">
        <v>0.95004</v>
      </c>
      <c r="K174" s="58">
        <v>0</v>
      </c>
      <c r="L174" s="57">
        <v>0</v>
      </c>
      <c r="M174" s="58">
        <v>0</v>
      </c>
      <c r="N174" s="57">
        <v>0</v>
      </c>
      <c r="O174" s="57">
        <v>0</v>
      </c>
      <c r="P174" s="57">
        <v>0</v>
      </c>
      <c r="Q174" s="57">
        <f t="shared" si="55"/>
        <v>-2.2204460492503131E-15</v>
      </c>
      <c r="R174" s="57" t="s">
        <v>32</v>
      </c>
      <c r="S174" s="59" t="s">
        <v>32</v>
      </c>
      <c r="T174" s="60" t="s">
        <v>415</v>
      </c>
      <c r="U174" s="6"/>
      <c r="V174" s="61"/>
      <c r="W174" s="62"/>
      <c r="X174" s="36"/>
      <c r="Y174" s="36"/>
      <c r="Z174" s="36"/>
      <c r="AB174" s="46"/>
      <c r="AC174" s="47"/>
      <c r="AD174" s="38"/>
      <c r="AE174" s="38"/>
      <c r="AF174" s="6"/>
      <c r="AG174" s="1"/>
      <c r="AZ174" s="133"/>
    </row>
    <row r="175" spans="1:52" ht="47.25">
      <c r="A175" s="65" t="s">
        <v>232</v>
      </c>
      <c r="B175" s="68" t="s">
        <v>416</v>
      </c>
      <c r="C175" s="67" t="s">
        <v>417</v>
      </c>
      <c r="D175" s="57">
        <v>206.79157693000002</v>
      </c>
      <c r="E175" s="58">
        <v>138.67980450000002</v>
      </c>
      <c r="F175" s="58">
        <f t="shared" si="54"/>
        <v>68.111772430000002</v>
      </c>
      <c r="G175" s="57" t="s">
        <v>32</v>
      </c>
      <c r="H175" s="57">
        <f t="shared" si="52"/>
        <v>33.920262000000001</v>
      </c>
      <c r="I175" s="58" t="s">
        <v>32</v>
      </c>
      <c r="J175" s="58">
        <v>10.176078599999999</v>
      </c>
      <c r="K175" s="58">
        <v>0</v>
      </c>
      <c r="L175" s="57">
        <v>23.744183400000001</v>
      </c>
      <c r="M175" s="58">
        <v>0</v>
      </c>
      <c r="N175" s="57">
        <v>0</v>
      </c>
      <c r="O175" s="57">
        <v>0</v>
      </c>
      <c r="P175" s="57">
        <v>0</v>
      </c>
      <c r="Q175" s="57">
        <f t="shared" si="55"/>
        <v>34.191510430000001</v>
      </c>
      <c r="R175" s="57" t="s">
        <v>32</v>
      </c>
      <c r="S175" s="59" t="s">
        <v>32</v>
      </c>
      <c r="T175" s="60" t="s">
        <v>418</v>
      </c>
      <c r="U175" s="6"/>
      <c r="V175" s="61"/>
      <c r="W175" s="62"/>
      <c r="X175" s="36"/>
      <c r="Y175" s="36"/>
      <c r="Z175" s="36"/>
      <c r="AB175" s="46"/>
      <c r="AC175" s="47"/>
      <c r="AD175" s="38"/>
      <c r="AE175" s="38"/>
      <c r="AF175" s="6"/>
      <c r="AG175" s="1"/>
      <c r="AZ175" s="133"/>
    </row>
    <row r="176" spans="1:52" ht="47.25">
      <c r="A176" s="65" t="s">
        <v>232</v>
      </c>
      <c r="B176" s="55" t="s">
        <v>419</v>
      </c>
      <c r="C176" s="67" t="s">
        <v>420</v>
      </c>
      <c r="D176" s="57">
        <v>7.2226664519999995</v>
      </c>
      <c r="E176" s="58">
        <v>7.0980549899999996</v>
      </c>
      <c r="F176" s="58">
        <f t="shared" si="54"/>
        <v>0.12461146199999984</v>
      </c>
      <c r="G176" s="57" t="s">
        <v>32</v>
      </c>
      <c r="H176" s="57">
        <f t="shared" si="52"/>
        <v>0.34359603999999994</v>
      </c>
      <c r="I176" s="58" t="s">
        <v>32</v>
      </c>
      <c r="J176" s="58">
        <v>0.34359603999999994</v>
      </c>
      <c r="K176" s="58">
        <v>0</v>
      </c>
      <c r="L176" s="57">
        <v>0</v>
      </c>
      <c r="M176" s="58">
        <v>0</v>
      </c>
      <c r="N176" s="57">
        <v>0</v>
      </c>
      <c r="O176" s="57">
        <v>0</v>
      </c>
      <c r="P176" s="57">
        <v>0</v>
      </c>
      <c r="Q176" s="57">
        <f t="shared" si="55"/>
        <v>-0.2189845780000001</v>
      </c>
      <c r="R176" s="57" t="s">
        <v>32</v>
      </c>
      <c r="S176" s="59" t="s">
        <v>32</v>
      </c>
      <c r="T176" s="60" t="s">
        <v>412</v>
      </c>
      <c r="U176" s="6"/>
      <c r="V176" s="61"/>
      <c r="W176" s="62"/>
      <c r="X176" s="36"/>
      <c r="Y176" s="36"/>
      <c r="Z176" s="36"/>
      <c r="AB176" s="46"/>
      <c r="AC176" s="47"/>
      <c r="AD176" s="38"/>
      <c r="AE176" s="38"/>
      <c r="AF176" s="6"/>
      <c r="AG176" s="1"/>
      <c r="AZ176" s="133"/>
    </row>
    <row r="177" spans="1:52" ht="47.25">
      <c r="A177" s="65" t="s">
        <v>232</v>
      </c>
      <c r="B177" s="55" t="s">
        <v>421</v>
      </c>
      <c r="C177" s="67" t="s">
        <v>422</v>
      </c>
      <c r="D177" s="57">
        <v>3.4598644379999999</v>
      </c>
      <c r="E177" s="58">
        <v>3.9668739799999995</v>
      </c>
      <c r="F177" s="58">
        <f>D177-E177</f>
        <v>-0.50700954199999959</v>
      </c>
      <c r="G177" s="57" t="s">
        <v>32</v>
      </c>
      <c r="H177" s="57">
        <f t="shared" si="52"/>
        <v>4.7035300000000002E-2</v>
      </c>
      <c r="I177" s="58" t="s">
        <v>32</v>
      </c>
      <c r="J177" s="58">
        <v>4.7035300000000002E-2</v>
      </c>
      <c r="K177" s="58">
        <v>0</v>
      </c>
      <c r="L177" s="57">
        <v>0</v>
      </c>
      <c r="M177" s="58">
        <v>0</v>
      </c>
      <c r="N177" s="57">
        <v>0</v>
      </c>
      <c r="O177" s="57">
        <v>0</v>
      </c>
      <c r="P177" s="57">
        <v>0</v>
      </c>
      <c r="Q177" s="57">
        <f t="shared" si="55"/>
        <v>-0.55404484199999959</v>
      </c>
      <c r="R177" s="57" t="s">
        <v>32</v>
      </c>
      <c r="S177" s="59" t="s">
        <v>32</v>
      </c>
      <c r="T177" s="60" t="s">
        <v>423</v>
      </c>
      <c r="U177" s="6"/>
      <c r="V177" s="61"/>
      <c r="W177" s="62"/>
      <c r="X177" s="36"/>
      <c r="Y177" s="36"/>
      <c r="Z177" s="36"/>
      <c r="AB177" s="46"/>
      <c r="AC177" s="47"/>
      <c r="AD177" s="38"/>
      <c r="AE177" s="38"/>
      <c r="AF177" s="6"/>
      <c r="AG177" s="1"/>
      <c r="AZ177" s="133"/>
    </row>
    <row r="178" spans="1:52" ht="31.5">
      <c r="A178" s="65" t="s">
        <v>232</v>
      </c>
      <c r="B178" s="55" t="s">
        <v>424</v>
      </c>
      <c r="C178" s="67" t="s">
        <v>425</v>
      </c>
      <c r="D178" s="57">
        <v>53.026702424</v>
      </c>
      <c r="E178" s="58">
        <v>0</v>
      </c>
      <c r="F178" s="58">
        <f t="shared" si="54"/>
        <v>53.026702424</v>
      </c>
      <c r="G178" s="57" t="s">
        <v>32</v>
      </c>
      <c r="H178" s="57">
        <f t="shared" si="52"/>
        <v>6.8544</v>
      </c>
      <c r="I178" s="58" t="s">
        <v>32</v>
      </c>
      <c r="J178" s="58">
        <v>6.8544</v>
      </c>
      <c r="K178" s="58">
        <v>0</v>
      </c>
      <c r="L178" s="57">
        <v>0</v>
      </c>
      <c r="M178" s="58">
        <v>0</v>
      </c>
      <c r="N178" s="57">
        <v>0</v>
      </c>
      <c r="O178" s="57">
        <v>0</v>
      </c>
      <c r="P178" s="57">
        <v>0</v>
      </c>
      <c r="Q178" s="57">
        <f t="shared" si="55"/>
        <v>46.172302424000002</v>
      </c>
      <c r="R178" s="57" t="s">
        <v>32</v>
      </c>
      <c r="S178" s="59" t="s">
        <v>32</v>
      </c>
      <c r="T178" s="60" t="s">
        <v>426</v>
      </c>
      <c r="U178" s="6"/>
      <c r="V178" s="61"/>
      <c r="W178" s="62"/>
      <c r="X178" s="36"/>
      <c r="Y178" s="36"/>
      <c r="Z178" s="36"/>
      <c r="AB178" s="46"/>
      <c r="AC178" s="47"/>
      <c r="AD178" s="38"/>
      <c r="AE178" s="38"/>
      <c r="AF178" s="6"/>
      <c r="AG178" s="1"/>
      <c r="AZ178" s="133"/>
    </row>
    <row r="179" spans="1:52" ht="63">
      <c r="A179" s="65" t="s">
        <v>232</v>
      </c>
      <c r="B179" s="55" t="s">
        <v>427</v>
      </c>
      <c r="C179" s="67" t="s">
        <v>428</v>
      </c>
      <c r="D179" s="57">
        <v>48.011370000000007</v>
      </c>
      <c r="E179" s="58">
        <v>18.739253130000002</v>
      </c>
      <c r="F179" s="58">
        <f t="shared" si="54"/>
        <v>29.272116870000005</v>
      </c>
      <c r="G179" s="57" t="s">
        <v>32</v>
      </c>
      <c r="H179" s="57">
        <f t="shared" si="52"/>
        <v>5.7276633600000002</v>
      </c>
      <c r="I179" s="58" t="s">
        <v>32</v>
      </c>
      <c r="J179" s="58">
        <v>5.7276633600000002</v>
      </c>
      <c r="K179" s="58">
        <v>0</v>
      </c>
      <c r="L179" s="57">
        <v>0</v>
      </c>
      <c r="M179" s="58">
        <v>0</v>
      </c>
      <c r="N179" s="57">
        <v>0</v>
      </c>
      <c r="O179" s="57">
        <v>0</v>
      </c>
      <c r="P179" s="57">
        <v>0</v>
      </c>
      <c r="Q179" s="57">
        <f t="shared" si="55"/>
        <v>23.544453510000004</v>
      </c>
      <c r="R179" s="57" t="s">
        <v>32</v>
      </c>
      <c r="S179" s="59" t="s">
        <v>32</v>
      </c>
      <c r="T179" s="60" t="s">
        <v>429</v>
      </c>
      <c r="U179" s="6"/>
      <c r="V179" s="61"/>
      <c r="W179" s="62"/>
      <c r="X179" s="36"/>
      <c r="Y179" s="36"/>
      <c r="Z179" s="36"/>
      <c r="AB179" s="46"/>
      <c r="AC179" s="47"/>
      <c r="AD179" s="38"/>
      <c r="AE179" s="38"/>
      <c r="AF179" s="6"/>
      <c r="AG179" s="1"/>
      <c r="AZ179" s="133"/>
    </row>
    <row r="180" spans="1:52" ht="63">
      <c r="A180" s="65" t="s">
        <v>232</v>
      </c>
      <c r="B180" s="55" t="s">
        <v>430</v>
      </c>
      <c r="C180" s="67" t="s">
        <v>431</v>
      </c>
      <c r="D180" s="57">
        <v>5.9785493416793294</v>
      </c>
      <c r="E180" s="58">
        <v>4.9210000000000003</v>
      </c>
      <c r="F180" s="58">
        <f t="shared" si="54"/>
        <v>1.0575493416793291</v>
      </c>
      <c r="G180" s="57" t="s">
        <v>32</v>
      </c>
      <c r="H180" s="57">
        <f t="shared" si="52"/>
        <v>0.25900000000000001</v>
      </c>
      <c r="I180" s="58" t="s">
        <v>32</v>
      </c>
      <c r="J180" s="58">
        <v>0.25900000000000001</v>
      </c>
      <c r="K180" s="58">
        <v>0</v>
      </c>
      <c r="L180" s="57">
        <v>0</v>
      </c>
      <c r="M180" s="58">
        <v>0</v>
      </c>
      <c r="N180" s="57">
        <v>0</v>
      </c>
      <c r="O180" s="57">
        <v>0</v>
      </c>
      <c r="P180" s="57">
        <v>0</v>
      </c>
      <c r="Q180" s="57">
        <f t="shared" si="55"/>
        <v>0.79854934167932912</v>
      </c>
      <c r="R180" s="57" t="s">
        <v>32</v>
      </c>
      <c r="S180" s="59" t="s">
        <v>32</v>
      </c>
      <c r="T180" s="80" t="s">
        <v>432</v>
      </c>
      <c r="U180" s="6"/>
      <c r="V180" s="61"/>
      <c r="W180" s="62"/>
      <c r="X180" s="36"/>
      <c r="Y180" s="36"/>
      <c r="Z180" s="36"/>
      <c r="AB180" s="46"/>
      <c r="AC180" s="47"/>
      <c r="AD180" s="38"/>
      <c r="AE180" s="38"/>
      <c r="AF180" s="6"/>
      <c r="AG180" s="1"/>
      <c r="AZ180" s="133"/>
    </row>
    <row r="181" spans="1:52" ht="63">
      <c r="A181" s="65" t="s">
        <v>232</v>
      </c>
      <c r="B181" s="68" t="s">
        <v>433</v>
      </c>
      <c r="C181" s="67" t="s">
        <v>434</v>
      </c>
      <c r="D181" s="57" t="s">
        <v>32</v>
      </c>
      <c r="E181" s="58" t="s">
        <v>32</v>
      </c>
      <c r="F181" s="58" t="s">
        <v>32</v>
      </c>
      <c r="G181" s="57" t="s">
        <v>32</v>
      </c>
      <c r="H181" s="57">
        <f t="shared" si="52"/>
        <v>5.6900199999999996</v>
      </c>
      <c r="I181" s="58" t="s">
        <v>32</v>
      </c>
      <c r="J181" s="58">
        <v>1.3977449999999998</v>
      </c>
      <c r="K181" s="58" t="s">
        <v>32</v>
      </c>
      <c r="L181" s="57">
        <v>4.2922750000000001</v>
      </c>
      <c r="M181" s="58" t="s">
        <v>32</v>
      </c>
      <c r="N181" s="57">
        <v>0</v>
      </c>
      <c r="O181" s="57" t="s">
        <v>32</v>
      </c>
      <c r="P181" s="57">
        <v>0</v>
      </c>
      <c r="Q181" s="57" t="s">
        <v>32</v>
      </c>
      <c r="R181" s="57" t="s">
        <v>32</v>
      </c>
      <c r="S181" s="59" t="s">
        <v>32</v>
      </c>
      <c r="T181" s="60" t="s">
        <v>435</v>
      </c>
      <c r="U181" s="6"/>
      <c r="V181" s="61"/>
      <c r="W181" s="62"/>
      <c r="X181" s="36"/>
      <c r="Y181" s="36"/>
      <c r="Z181" s="36"/>
      <c r="AB181" s="46"/>
      <c r="AC181" s="47"/>
      <c r="AD181" s="38"/>
      <c r="AE181" s="38"/>
      <c r="AF181" s="6"/>
      <c r="AG181" s="1"/>
      <c r="AZ181" s="133"/>
    </row>
    <row r="182" spans="1:52" ht="31.5">
      <c r="A182" s="65" t="s">
        <v>232</v>
      </c>
      <c r="B182" s="68" t="s">
        <v>436</v>
      </c>
      <c r="C182" s="67" t="s">
        <v>437</v>
      </c>
      <c r="D182" s="57">
        <v>2020.5369548619997</v>
      </c>
      <c r="E182" s="58">
        <v>323.43016078999995</v>
      </c>
      <c r="F182" s="58">
        <f t="shared" si="54"/>
        <v>1697.1067940719997</v>
      </c>
      <c r="G182" s="57">
        <f t="shared" si="52"/>
        <v>302.32400755200001</v>
      </c>
      <c r="H182" s="57">
        <f t="shared" si="52"/>
        <v>12.19152295</v>
      </c>
      <c r="I182" s="58">
        <v>65.676252359999992</v>
      </c>
      <c r="J182" s="58">
        <v>5.0289647700000009</v>
      </c>
      <c r="K182" s="58">
        <v>99.428627120000002</v>
      </c>
      <c r="L182" s="57">
        <v>7.1625581799999996</v>
      </c>
      <c r="M182" s="58">
        <v>128.22862712</v>
      </c>
      <c r="N182" s="57">
        <v>0</v>
      </c>
      <c r="O182" s="57">
        <v>8.9905009520000476</v>
      </c>
      <c r="P182" s="57">
        <v>0</v>
      </c>
      <c r="Q182" s="57">
        <f t="shared" si="55"/>
        <v>1684.9152711219997</v>
      </c>
      <c r="R182" s="57">
        <f>H182-(I182+K182)</f>
        <v>-152.91335652999999</v>
      </c>
      <c r="S182" s="59">
        <f>R182/(I182+K182)</f>
        <v>-0.92615891796537231</v>
      </c>
      <c r="T182" s="60" t="s">
        <v>438</v>
      </c>
      <c r="U182" s="6"/>
      <c r="V182" s="61"/>
      <c r="W182" s="62"/>
      <c r="X182" s="36"/>
      <c r="Y182" s="36"/>
      <c r="Z182" s="36"/>
      <c r="AB182" s="46"/>
      <c r="AC182" s="47"/>
      <c r="AD182" s="38"/>
      <c r="AE182" s="38"/>
      <c r="AF182" s="6"/>
      <c r="AG182" s="1"/>
      <c r="AZ182" s="133"/>
    </row>
    <row r="183" spans="1:52" ht="47.25">
      <c r="A183" s="28" t="s">
        <v>439</v>
      </c>
      <c r="B183" s="29" t="s">
        <v>440</v>
      </c>
      <c r="C183" s="30" t="s">
        <v>31</v>
      </c>
      <c r="D183" s="31">
        <f t="shared" ref="D183:R183" si="56">D184</f>
        <v>0</v>
      </c>
      <c r="E183" s="32">
        <f t="shared" si="56"/>
        <v>0</v>
      </c>
      <c r="F183" s="32">
        <f t="shared" si="56"/>
        <v>0</v>
      </c>
      <c r="G183" s="31">
        <f t="shared" si="56"/>
        <v>0</v>
      </c>
      <c r="H183" s="31">
        <f t="shared" si="56"/>
        <v>0</v>
      </c>
      <c r="I183" s="32">
        <f t="shared" si="56"/>
        <v>0</v>
      </c>
      <c r="J183" s="32">
        <f t="shared" si="56"/>
        <v>0</v>
      </c>
      <c r="K183" s="32">
        <f t="shared" si="56"/>
        <v>0</v>
      </c>
      <c r="L183" s="31">
        <f t="shared" si="56"/>
        <v>0</v>
      </c>
      <c r="M183" s="32">
        <f t="shared" si="56"/>
        <v>0</v>
      </c>
      <c r="N183" s="31">
        <f t="shared" si="56"/>
        <v>0</v>
      </c>
      <c r="O183" s="31">
        <f t="shared" si="56"/>
        <v>0</v>
      </c>
      <c r="P183" s="31">
        <f t="shared" si="56"/>
        <v>0</v>
      </c>
      <c r="Q183" s="31">
        <f t="shared" si="56"/>
        <v>0</v>
      </c>
      <c r="R183" s="31">
        <f t="shared" si="56"/>
        <v>0</v>
      </c>
      <c r="S183" s="34">
        <v>0</v>
      </c>
      <c r="T183" s="35" t="s">
        <v>32</v>
      </c>
      <c r="U183" s="6"/>
      <c r="V183" s="6"/>
      <c r="W183" s="6"/>
      <c r="X183" s="36"/>
      <c r="Y183" s="36"/>
      <c r="Z183" s="36"/>
      <c r="AA183" s="5"/>
      <c r="AB183" s="46"/>
      <c r="AC183" s="47"/>
      <c r="AD183" s="38"/>
      <c r="AE183" s="38"/>
      <c r="AF183" s="6"/>
      <c r="AG183" s="1"/>
    </row>
    <row r="184" spans="1:52" ht="121.5" customHeight="1">
      <c r="A184" s="85" t="s">
        <v>441</v>
      </c>
      <c r="B184" s="29" t="s">
        <v>442</v>
      </c>
      <c r="C184" s="30" t="s">
        <v>31</v>
      </c>
      <c r="D184" s="31">
        <f t="shared" ref="D184:R184" si="57">D185+D186</f>
        <v>0</v>
      </c>
      <c r="E184" s="32">
        <f t="shared" si="57"/>
        <v>0</v>
      </c>
      <c r="F184" s="32">
        <f t="shared" si="57"/>
        <v>0</v>
      </c>
      <c r="G184" s="31">
        <f t="shared" si="57"/>
        <v>0</v>
      </c>
      <c r="H184" s="31">
        <f t="shared" si="57"/>
        <v>0</v>
      </c>
      <c r="I184" s="32">
        <f t="shared" si="57"/>
        <v>0</v>
      </c>
      <c r="J184" s="32">
        <f t="shared" si="57"/>
        <v>0</v>
      </c>
      <c r="K184" s="32">
        <f t="shared" si="57"/>
        <v>0</v>
      </c>
      <c r="L184" s="31">
        <f t="shared" si="57"/>
        <v>0</v>
      </c>
      <c r="M184" s="32">
        <f t="shared" si="57"/>
        <v>0</v>
      </c>
      <c r="N184" s="31">
        <f t="shared" si="57"/>
        <v>0</v>
      </c>
      <c r="O184" s="31">
        <f t="shared" si="57"/>
        <v>0</v>
      </c>
      <c r="P184" s="31">
        <f t="shared" si="57"/>
        <v>0</v>
      </c>
      <c r="Q184" s="31">
        <f t="shared" si="57"/>
        <v>0</v>
      </c>
      <c r="R184" s="31">
        <f t="shared" si="57"/>
        <v>0</v>
      </c>
      <c r="S184" s="34">
        <v>0</v>
      </c>
      <c r="T184" s="35" t="s">
        <v>32</v>
      </c>
      <c r="U184" s="6"/>
      <c r="V184" s="6"/>
      <c r="W184" s="6"/>
      <c r="X184" s="36"/>
      <c r="Y184" s="36"/>
      <c r="Z184" s="36"/>
      <c r="AA184" s="5"/>
      <c r="AB184" s="46"/>
      <c r="AC184" s="47"/>
      <c r="AD184" s="38"/>
      <c r="AE184" s="38"/>
      <c r="AF184" s="6"/>
      <c r="AG184" s="1"/>
    </row>
    <row r="185" spans="1:52" ht="41.25" customHeight="1">
      <c r="A185" s="86" t="s">
        <v>443</v>
      </c>
      <c r="B185" s="29" t="s">
        <v>444</v>
      </c>
      <c r="C185" s="30" t="s">
        <v>31</v>
      </c>
      <c r="D185" s="31">
        <v>0</v>
      </c>
      <c r="E185" s="32">
        <v>0</v>
      </c>
      <c r="F185" s="32">
        <v>0</v>
      </c>
      <c r="G185" s="31">
        <v>0</v>
      </c>
      <c r="H185" s="31">
        <v>0</v>
      </c>
      <c r="I185" s="32">
        <v>0</v>
      </c>
      <c r="J185" s="32">
        <v>0</v>
      </c>
      <c r="K185" s="32">
        <v>0</v>
      </c>
      <c r="L185" s="31">
        <v>0</v>
      </c>
      <c r="M185" s="32">
        <v>0</v>
      </c>
      <c r="N185" s="31">
        <v>0</v>
      </c>
      <c r="O185" s="31">
        <v>0</v>
      </c>
      <c r="P185" s="31">
        <v>0</v>
      </c>
      <c r="Q185" s="31">
        <v>0</v>
      </c>
      <c r="R185" s="31">
        <v>0</v>
      </c>
      <c r="S185" s="34">
        <v>0</v>
      </c>
      <c r="T185" s="35" t="s">
        <v>32</v>
      </c>
      <c r="U185" s="6"/>
      <c r="V185" s="6"/>
      <c r="W185" s="6"/>
      <c r="X185" s="36"/>
      <c r="Y185" s="36"/>
      <c r="Z185" s="36"/>
      <c r="AA185" s="5"/>
      <c r="AB185" s="46"/>
      <c r="AC185" s="47"/>
      <c r="AD185" s="38"/>
      <c r="AE185" s="38"/>
      <c r="AF185" s="6"/>
      <c r="AG185" s="1"/>
    </row>
    <row r="186" spans="1:52" ht="47.25">
      <c r="A186" s="51" t="s">
        <v>445</v>
      </c>
      <c r="B186" s="52" t="s">
        <v>446</v>
      </c>
      <c r="C186" s="53" t="s">
        <v>31</v>
      </c>
      <c r="D186" s="31">
        <v>0</v>
      </c>
      <c r="E186" s="32">
        <v>0</v>
      </c>
      <c r="F186" s="32">
        <v>0</v>
      </c>
      <c r="G186" s="31">
        <v>0</v>
      </c>
      <c r="H186" s="31">
        <v>0</v>
      </c>
      <c r="I186" s="32">
        <v>0</v>
      </c>
      <c r="J186" s="32">
        <v>0</v>
      </c>
      <c r="K186" s="32">
        <v>0</v>
      </c>
      <c r="L186" s="31">
        <v>0</v>
      </c>
      <c r="M186" s="32">
        <v>0</v>
      </c>
      <c r="N186" s="31">
        <v>0</v>
      </c>
      <c r="O186" s="31">
        <v>0</v>
      </c>
      <c r="P186" s="31">
        <v>0</v>
      </c>
      <c r="Q186" s="31">
        <v>0</v>
      </c>
      <c r="R186" s="31">
        <v>0</v>
      </c>
      <c r="S186" s="34">
        <v>0</v>
      </c>
      <c r="T186" s="35" t="s">
        <v>32</v>
      </c>
      <c r="U186" s="6"/>
      <c r="V186" s="6"/>
      <c r="W186" s="6"/>
      <c r="X186" s="36"/>
      <c r="Y186" s="36"/>
      <c r="Z186" s="36"/>
      <c r="AA186" s="5"/>
      <c r="AB186" s="46"/>
      <c r="AC186" s="47"/>
      <c r="AD186" s="38"/>
      <c r="AE186" s="38"/>
      <c r="AF186" s="6"/>
      <c r="AG186" s="1"/>
    </row>
    <row r="187" spans="1:52">
      <c r="A187" s="85" t="s">
        <v>447</v>
      </c>
      <c r="B187" s="29" t="s">
        <v>448</v>
      </c>
      <c r="C187" s="30" t="s">
        <v>31</v>
      </c>
      <c r="D187" s="31">
        <v>0</v>
      </c>
      <c r="E187" s="32">
        <v>0</v>
      </c>
      <c r="F187" s="32">
        <v>0</v>
      </c>
      <c r="G187" s="31">
        <v>0</v>
      </c>
      <c r="H187" s="31">
        <v>0</v>
      </c>
      <c r="I187" s="32">
        <v>0</v>
      </c>
      <c r="J187" s="32">
        <v>0</v>
      </c>
      <c r="K187" s="32">
        <v>0</v>
      </c>
      <c r="L187" s="31">
        <v>0</v>
      </c>
      <c r="M187" s="32">
        <v>0</v>
      </c>
      <c r="N187" s="31">
        <v>0</v>
      </c>
      <c r="O187" s="31">
        <v>0</v>
      </c>
      <c r="P187" s="31">
        <v>0</v>
      </c>
      <c r="Q187" s="31">
        <v>0</v>
      </c>
      <c r="R187" s="31">
        <v>0</v>
      </c>
      <c r="S187" s="34">
        <v>0</v>
      </c>
      <c r="T187" s="35" t="s">
        <v>32</v>
      </c>
      <c r="U187" s="6"/>
      <c r="V187" s="6"/>
      <c r="W187" s="6"/>
      <c r="X187" s="36"/>
      <c r="Y187" s="36"/>
      <c r="Z187" s="36"/>
      <c r="AA187" s="5"/>
      <c r="AB187" s="46"/>
      <c r="AC187" s="47"/>
      <c r="AD187" s="38"/>
      <c r="AE187" s="38"/>
      <c r="AF187" s="6"/>
      <c r="AG187" s="1"/>
    </row>
    <row r="188" spans="1:52" ht="47.25">
      <c r="A188" s="86" t="s">
        <v>449</v>
      </c>
      <c r="B188" s="29" t="s">
        <v>444</v>
      </c>
      <c r="C188" s="30" t="s">
        <v>31</v>
      </c>
      <c r="D188" s="31">
        <v>0</v>
      </c>
      <c r="E188" s="32">
        <v>0</v>
      </c>
      <c r="F188" s="32">
        <v>0</v>
      </c>
      <c r="G188" s="31">
        <v>0</v>
      </c>
      <c r="H188" s="31">
        <v>0</v>
      </c>
      <c r="I188" s="32">
        <v>0</v>
      </c>
      <c r="J188" s="32">
        <v>0</v>
      </c>
      <c r="K188" s="32">
        <v>0</v>
      </c>
      <c r="L188" s="31">
        <v>0</v>
      </c>
      <c r="M188" s="32">
        <v>0</v>
      </c>
      <c r="N188" s="31">
        <v>0</v>
      </c>
      <c r="O188" s="31">
        <v>0</v>
      </c>
      <c r="P188" s="31">
        <v>0</v>
      </c>
      <c r="Q188" s="31">
        <v>0</v>
      </c>
      <c r="R188" s="31">
        <v>0</v>
      </c>
      <c r="S188" s="34">
        <v>0</v>
      </c>
      <c r="T188" s="35" t="s">
        <v>32</v>
      </c>
      <c r="U188" s="6"/>
      <c r="V188" s="6"/>
      <c r="W188" s="6"/>
      <c r="X188" s="36"/>
      <c r="Y188" s="36"/>
      <c r="Z188" s="36"/>
      <c r="AA188" s="5"/>
      <c r="AB188" s="46"/>
      <c r="AC188" s="47"/>
      <c r="AD188" s="38"/>
      <c r="AE188" s="38"/>
      <c r="AF188" s="6"/>
      <c r="AG188" s="1"/>
    </row>
    <row r="189" spans="1:52" ht="47.25">
      <c r="A189" s="86" t="s">
        <v>450</v>
      </c>
      <c r="B189" s="52" t="s">
        <v>446</v>
      </c>
      <c r="C189" s="30" t="s">
        <v>31</v>
      </c>
      <c r="D189" s="31">
        <v>0</v>
      </c>
      <c r="E189" s="32">
        <v>0</v>
      </c>
      <c r="F189" s="32">
        <v>0</v>
      </c>
      <c r="G189" s="31">
        <v>0</v>
      </c>
      <c r="H189" s="31">
        <v>0</v>
      </c>
      <c r="I189" s="32">
        <v>0</v>
      </c>
      <c r="J189" s="32">
        <v>0</v>
      </c>
      <c r="K189" s="32">
        <v>0</v>
      </c>
      <c r="L189" s="31">
        <v>0</v>
      </c>
      <c r="M189" s="32">
        <v>0</v>
      </c>
      <c r="N189" s="31">
        <v>0</v>
      </c>
      <c r="O189" s="31">
        <v>0</v>
      </c>
      <c r="P189" s="31">
        <v>0</v>
      </c>
      <c r="Q189" s="31">
        <v>0</v>
      </c>
      <c r="R189" s="31">
        <v>0</v>
      </c>
      <c r="S189" s="34">
        <v>0</v>
      </c>
      <c r="T189" s="35" t="s">
        <v>32</v>
      </c>
      <c r="U189" s="6"/>
      <c r="V189" s="6"/>
      <c r="W189" s="6"/>
      <c r="X189" s="36"/>
      <c r="Y189" s="36"/>
      <c r="Z189" s="36"/>
      <c r="AA189" s="5"/>
      <c r="AB189" s="46"/>
      <c r="AC189" s="47"/>
      <c r="AD189" s="38"/>
      <c r="AE189" s="38"/>
      <c r="AF189" s="6"/>
      <c r="AG189" s="1"/>
    </row>
    <row r="190" spans="1:52">
      <c r="A190" s="28" t="s">
        <v>451</v>
      </c>
      <c r="B190" s="29" t="s">
        <v>452</v>
      </c>
      <c r="C190" s="30" t="s">
        <v>31</v>
      </c>
      <c r="D190" s="31">
        <f t="shared" ref="D190:R190" si="58">D191+D192+D193+D196</f>
        <v>4120.9584852928001</v>
      </c>
      <c r="E190" s="32">
        <f t="shared" si="58"/>
        <v>1452.9673560400001</v>
      </c>
      <c r="F190" s="32">
        <f t="shared" si="58"/>
        <v>2667.9911292528004</v>
      </c>
      <c r="G190" s="31">
        <f t="shared" si="58"/>
        <v>326.75137545208702</v>
      </c>
      <c r="H190" s="31">
        <f t="shared" si="58"/>
        <v>28.50415606</v>
      </c>
      <c r="I190" s="32">
        <f t="shared" si="58"/>
        <v>0.39318144999999927</v>
      </c>
      <c r="J190" s="32">
        <f t="shared" si="58"/>
        <v>21.765940199999999</v>
      </c>
      <c r="K190" s="32">
        <f t="shared" si="58"/>
        <v>21.041075039999999</v>
      </c>
      <c r="L190" s="31">
        <f t="shared" si="58"/>
        <v>6.7382158599999995</v>
      </c>
      <c r="M190" s="32">
        <f t="shared" si="58"/>
        <v>78.13847186000001</v>
      </c>
      <c r="N190" s="31">
        <f t="shared" si="58"/>
        <v>0</v>
      </c>
      <c r="O190" s="31">
        <f t="shared" si="58"/>
        <v>227.17864710208701</v>
      </c>
      <c r="P190" s="31">
        <f t="shared" si="58"/>
        <v>0</v>
      </c>
      <c r="Q190" s="31">
        <f>Q191+Q192+Q193+Q196</f>
        <v>2639.4869731928002</v>
      </c>
      <c r="R190" s="31">
        <f t="shared" si="58"/>
        <v>2.1693573399999977</v>
      </c>
      <c r="S190" s="34">
        <f t="shared" ref="S190:S193" si="59">R190/(I190+K190)</f>
        <v>0.10120982461006268</v>
      </c>
      <c r="T190" s="35" t="s">
        <v>32</v>
      </c>
      <c r="U190" s="6"/>
      <c r="V190" s="6"/>
      <c r="W190" s="6"/>
      <c r="X190" s="36"/>
      <c r="Y190" s="36"/>
      <c r="Z190" s="36"/>
      <c r="AA190" s="5"/>
      <c r="AB190" s="48"/>
      <c r="AC190" s="49"/>
      <c r="AD190" s="49"/>
      <c r="AE190" s="49"/>
      <c r="AF190" s="6"/>
      <c r="AG190" s="1"/>
    </row>
    <row r="191" spans="1:52" ht="31.5">
      <c r="A191" s="28" t="s">
        <v>453</v>
      </c>
      <c r="B191" s="29" t="s">
        <v>454</v>
      </c>
      <c r="C191" s="30" t="s">
        <v>31</v>
      </c>
      <c r="D191" s="31">
        <v>0</v>
      </c>
      <c r="E191" s="32">
        <v>0</v>
      </c>
      <c r="F191" s="32">
        <v>0</v>
      </c>
      <c r="G191" s="31">
        <v>0</v>
      </c>
      <c r="H191" s="31">
        <v>0</v>
      </c>
      <c r="I191" s="32">
        <v>0</v>
      </c>
      <c r="J191" s="32">
        <v>0</v>
      </c>
      <c r="K191" s="32">
        <v>0</v>
      </c>
      <c r="L191" s="31">
        <v>0</v>
      </c>
      <c r="M191" s="32">
        <v>0</v>
      </c>
      <c r="N191" s="31">
        <v>0</v>
      </c>
      <c r="O191" s="31">
        <v>0</v>
      </c>
      <c r="P191" s="31">
        <v>0</v>
      </c>
      <c r="Q191" s="31">
        <v>0</v>
      </c>
      <c r="R191" s="31">
        <v>0</v>
      </c>
      <c r="S191" s="34">
        <v>0</v>
      </c>
      <c r="T191" s="35" t="s">
        <v>32</v>
      </c>
      <c r="U191" s="6"/>
      <c r="V191" s="6"/>
      <c r="W191" s="6"/>
      <c r="X191" s="36"/>
      <c r="Y191" s="36"/>
      <c r="Z191" s="36"/>
      <c r="AA191" s="5"/>
      <c r="AB191" s="48"/>
      <c r="AC191" s="49"/>
      <c r="AD191" s="49"/>
      <c r="AE191" s="49"/>
      <c r="AF191" s="6"/>
      <c r="AG191" s="1"/>
    </row>
    <row r="192" spans="1:52">
      <c r="A192" s="28" t="s">
        <v>455</v>
      </c>
      <c r="B192" s="29" t="s">
        <v>456</v>
      </c>
      <c r="C192" s="30" t="s">
        <v>31</v>
      </c>
      <c r="D192" s="31">
        <v>0</v>
      </c>
      <c r="E192" s="32">
        <v>0</v>
      </c>
      <c r="F192" s="32">
        <v>0</v>
      </c>
      <c r="G192" s="31">
        <v>0</v>
      </c>
      <c r="H192" s="31">
        <v>0</v>
      </c>
      <c r="I192" s="32">
        <v>0</v>
      </c>
      <c r="J192" s="32">
        <v>0</v>
      </c>
      <c r="K192" s="32">
        <v>0</v>
      </c>
      <c r="L192" s="31">
        <v>0</v>
      </c>
      <c r="M192" s="32">
        <v>0</v>
      </c>
      <c r="N192" s="31">
        <v>0</v>
      </c>
      <c r="O192" s="31">
        <v>0</v>
      </c>
      <c r="P192" s="31">
        <v>0</v>
      </c>
      <c r="Q192" s="31">
        <v>0</v>
      </c>
      <c r="R192" s="31">
        <v>0</v>
      </c>
      <c r="S192" s="34">
        <v>0</v>
      </c>
      <c r="T192" s="35" t="s">
        <v>32</v>
      </c>
      <c r="U192" s="6"/>
      <c r="V192" s="6"/>
      <c r="W192" s="6"/>
      <c r="X192" s="36"/>
      <c r="Y192" s="36"/>
      <c r="Z192" s="36"/>
      <c r="AA192" s="5"/>
      <c r="AB192" s="48"/>
      <c r="AC192" s="49"/>
      <c r="AD192" s="49"/>
      <c r="AE192" s="49"/>
      <c r="AF192" s="6"/>
      <c r="AG192" s="1"/>
    </row>
    <row r="193" spans="1:52" ht="31.5">
      <c r="A193" s="51" t="s">
        <v>457</v>
      </c>
      <c r="B193" s="52" t="s">
        <v>458</v>
      </c>
      <c r="C193" s="53" t="s">
        <v>31</v>
      </c>
      <c r="D193" s="31">
        <f>SUM(D194:D195)</f>
        <v>1329.4830916599999</v>
      </c>
      <c r="E193" s="32">
        <f t="shared" ref="E193:R193" si="60">SUM(E194:E195)</f>
        <v>765.15281750000008</v>
      </c>
      <c r="F193" s="32">
        <f t="shared" si="60"/>
        <v>564.33027415999993</v>
      </c>
      <c r="G193" s="31">
        <f t="shared" si="60"/>
        <v>197.22776535</v>
      </c>
      <c r="H193" s="31">
        <f t="shared" si="60"/>
        <v>11.61650015</v>
      </c>
      <c r="I193" s="32">
        <f t="shared" si="60"/>
        <v>8.1777492899999995</v>
      </c>
      <c r="J193" s="32">
        <f t="shared" si="60"/>
        <v>8.8007349000000001</v>
      </c>
      <c r="K193" s="32">
        <f t="shared" si="60"/>
        <v>21.016672019999998</v>
      </c>
      <c r="L193" s="31">
        <f t="shared" si="60"/>
        <v>2.8157652499999997</v>
      </c>
      <c r="M193" s="32">
        <f t="shared" si="60"/>
        <v>57.016672020000001</v>
      </c>
      <c r="N193" s="31">
        <f t="shared" si="60"/>
        <v>0</v>
      </c>
      <c r="O193" s="31">
        <f t="shared" si="60"/>
        <v>111.01667202</v>
      </c>
      <c r="P193" s="31">
        <f t="shared" si="60"/>
        <v>0</v>
      </c>
      <c r="Q193" s="31">
        <f>SUM(Q194:Q195)</f>
        <v>552.71377400999995</v>
      </c>
      <c r="R193" s="31">
        <f t="shared" si="60"/>
        <v>-17.577921160000002</v>
      </c>
      <c r="S193" s="34">
        <f t="shared" si="59"/>
        <v>-0.60209863293227939</v>
      </c>
      <c r="T193" s="87" t="s">
        <v>32</v>
      </c>
      <c r="U193" s="6"/>
      <c r="V193" s="6"/>
      <c r="W193" s="6"/>
      <c r="X193" s="36"/>
      <c r="Y193" s="36"/>
      <c r="Z193" s="36"/>
      <c r="AA193" s="5"/>
      <c r="AB193" s="48"/>
      <c r="AC193" s="49"/>
      <c r="AD193" s="49"/>
      <c r="AE193" s="49"/>
      <c r="AF193" s="6"/>
      <c r="AG193" s="1"/>
    </row>
    <row r="194" spans="1:52" ht="63">
      <c r="A194" s="54" t="s">
        <v>457</v>
      </c>
      <c r="B194" s="55" t="s">
        <v>459</v>
      </c>
      <c r="C194" s="56" t="s">
        <v>460</v>
      </c>
      <c r="D194" s="57">
        <v>745.64925657000003</v>
      </c>
      <c r="E194" s="58">
        <v>740.48817931000008</v>
      </c>
      <c r="F194" s="58">
        <f>D194-E194</f>
        <v>5.1610772599999564</v>
      </c>
      <c r="G194" s="57">
        <f>I194+K194+M194+O194</f>
        <v>5.1610772699999998</v>
      </c>
      <c r="H194" s="57">
        <f>J194+L194+N194+P194</f>
        <v>5.1610772599999999</v>
      </c>
      <c r="I194" s="58">
        <v>5.1610772699999998</v>
      </c>
      <c r="J194" s="58">
        <v>5.1610772599999999</v>
      </c>
      <c r="K194" s="58">
        <v>0</v>
      </c>
      <c r="L194" s="57">
        <v>0</v>
      </c>
      <c r="M194" s="58">
        <v>0</v>
      </c>
      <c r="N194" s="57">
        <v>0</v>
      </c>
      <c r="O194" s="57">
        <v>0</v>
      </c>
      <c r="P194" s="57">
        <v>0</v>
      </c>
      <c r="Q194" s="57">
        <f>F194-H194</f>
        <v>-4.3520742565306136E-14</v>
      </c>
      <c r="R194" s="57">
        <f>H194-(I194+K194)</f>
        <v>-9.9999999392252903E-9</v>
      </c>
      <c r="S194" s="59">
        <f>R194/(I194+K194)</f>
        <v>-1.9375799694673609E-9</v>
      </c>
      <c r="T194" s="60" t="s">
        <v>32</v>
      </c>
      <c r="U194" s="6"/>
      <c r="V194" s="61"/>
      <c r="W194" s="62"/>
      <c r="X194" s="36"/>
      <c r="Y194" s="36"/>
      <c r="Z194" s="36"/>
      <c r="AB194" s="48"/>
      <c r="AC194" s="49"/>
      <c r="AD194" s="49"/>
      <c r="AE194" s="49"/>
      <c r="AF194" s="6"/>
      <c r="AG194" s="1"/>
      <c r="AZ194" s="133"/>
    </row>
    <row r="195" spans="1:52" ht="31.5">
      <c r="A195" s="54" t="s">
        <v>457</v>
      </c>
      <c r="B195" s="55" t="s">
        <v>461</v>
      </c>
      <c r="C195" s="56" t="s">
        <v>462</v>
      </c>
      <c r="D195" s="57">
        <v>583.83383508999998</v>
      </c>
      <c r="E195" s="58">
        <v>24.664638189999998</v>
      </c>
      <c r="F195" s="58">
        <f>D195-E195</f>
        <v>559.16919689999997</v>
      </c>
      <c r="G195" s="57">
        <f>I195+K195+M195+O195</f>
        <v>192.06668808000001</v>
      </c>
      <c r="H195" s="57">
        <f>J195+L195+N195+P195</f>
        <v>6.4554228899999995</v>
      </c>
      <c r="I195" s="58">
        <v>3.0166720200000001</v>
      </c>
      <c r="J195" s="58">
        <v>3.6396576399999998</v>
      </c>
      <c r="K195" s="58">
        <v>21.016672019999998</v>
      </c>
      <c r="L195" s="57">
        <v>2.8157652499999997</v>
      </c>
      <c r="M195" s="58">
        <v>57.016672020000001</v>
      </c>
      <c r="N195" s="57">
        <v>0</v>
      </c>
      <c r="O195" s="57">
        <v>111.01667202</v>
      </c>
      <c r="P195" s="57">
        <v>0</v>
      </c>
      <c r="Q195" s="57">
        <f>F195-H195</f>
        <v>552.71377400999995</v>
      </c>
      <c r="R195" s="57">
        <f>H195-(I195+K195)</f>
        <v>-17.577921150000002</v>
      </c>
      <c r="S195" s="59">
        <f>R195/(I195+K195)</f>
        <v>-0.73139722548572983</v>
      </c>
      <c r="T195" s="60" t="s">
        <v>144</v>
      </c>
      <c r="U195" s="6"/>
      <c r="V195" s="61"/>
      <c r="W195" s="62"/>
      <c r="X195" s="36"/>
      <c r="Y195" s="36"/>
      <c r="Z195" s="36"/>
      <c r="AB195" s="48"/>
      <c r="AC195" s="49"/>
      <c r="AD195" s="49"/>
      <c r="AE195" s="49"/>
      <c r="AF195" s="6"/>
      <c r="AG195" s="1"/>
      <c r="AZ195" s="133"/>
    </row>
    <row r="196" spans="1:52">
      <c r="A196" s="28" t="s">
        <v>463</v>
      </c>
      <c r="B196" s="29" t="s">
        <v>464</v>
      </c>
      <c r="C196" s="30" t="s">
        <v>31</v>
      </c>
      <c r="D196" s="31">
        <f>SUM(D197:D202)</f>
        <v>2791.4753936328007</v>
      </c>
      <c r="E196" s="32">
        <f t="shared" ref="E196:R196" si="61">SUM(E197:E202)</f>
        <v>687.81453853999994</v>
      </c>
      <c r="F196" s="32">
        <f t="shared" si="61"/>
        <v>2103.6608550928004</v>
      </c>
      <c r="G196" s="31">
        <f t="shared" si="61"/>
        <v>129.52361010208702</v>
      </c>
      <c r="H196" s="31">
        <f t="shared" si="61"/>
        <v>16.887655909999999</v>
      </c>
      <c r="I196" s="32">
        <f t="shared" si="61"/>
        <v>-7.7845678400000002</v>
      </c>
      <c r="J196" s="32">
        <f t="shared" si="61"/>
        <v>12.965205299999999</v>
      </c>
      <c r="K196" s="32">
        <f t="shared" si="61"/>
        <v>2.4403020000000001E-2</v>
      </c>
      <c r="L196" s="31">
        <f t="shared" si="61"/>
        <v>3.9224506099999998</v>
      </c>
      <c r="M196" s="32">
        <f t="shared" si="61"/>
        <v>21.121799840000001</v>
      </c>
      <c r="N196" s="31">
        <f t="shared" si="61"/>
        <v>0</v>
      </c>
      <c r="O196" s="31">
        <f t="shared" si="61"/>
        <v>116.16197508208701</v>
      </c>
      <c r="P196" s="31">
        <f t="shared" si="61"/>
        <v>0</v>
      </c>
      <c r="Q196" s="31">
        <f t="shared" si="61"/>
        <v>2086.7731991828005</v>
      </c>
      <c r="R196" s="31">
        <f t="shared" si="61"/>
        <v>19.7472785</v>
      </c>
      <c r="S196" s="34">
        <f>R196/(I196+K196)</f>
        <v>-2.5446983354149944</v>
      </c>
      <c r="T196" s="35" t="s">
        <v>32</v>
      </c>
      <c r="U196" s="6"/>
      <c r="V196" s="6"/>
      <c r="W196" s="6"/>
      <c r="X196" s="36"/>
      <c r="Y196" s="36"/>
      <c r="Z196" s="36"/>
      <c r="AA196" s="5"/>
      <c r="AB196" s="48"/>
      <c r="AC196" s="49"/>
      <c r="AD196" s="49"/>
      <c r="AE196" s="49"/>
      <c r="AF196" s="6"/>
      <c r="AG196" s="1"/>
    </row>
    <row r="197" spans="1:52" ht="94.5">
      <c r="A197" s="65" t="s">
        <v>463</v>
      </c>
      <c r="B197" s="68" t="s">
        <v>465</v>
      </c>
      <c r="C197" s="56" t="s">
        <v>466</v>
      </c>
      <c r="D197" s="57">
        <v>447.17500173199994</v>
      </c>
      <c r="E197" s="58">
        <v>458.7171581799999</v>
      </c>
      <c r="F197" s="58">
        <f t="shared" ref="F197:F202" si="62">D197-E197</f>
        <v>-11.542156447999957</v>
      </c>
      <c r="G197" s="57">
        <f t="shared" ref="G197:H202" si="63">I197+K197+M197+O197</f>
        <v>-7.8284932679999901</v>
      </c>
      <c r="H197" s="57">
        <f t="shared" si="63"/>
        <v>8.6861917000000002</v>
      </c>
      <c r="I197" s="58">
        <v>-7.8284932700000001</v>
      </c>
      <c r="J197" s="58">
        <v>8.6861917000000002</v>
      </c>
      <c r="K197" s="58">
        <v>0</v>
      </c>
      <c r="L197" s="57">
        <v>0</v>
      </c>
      <c r="M197" s="58">
        <v>0</v>
      </c>
      <c r="N197" s="57">
        <v>0</v>
      </c>
      <c r="O197" s="57">
        <v>2.0000099354433587E-9</v>
      </c>
      <c r="P197" s="57">
        <v>0</v>
      </c>
      <c r="Q197" s="57">
        <f t="shared" ref="Q197:Q202" si="64">F197-H197</f>
        <v>-20.228348147999959</v>
      </c>
      <c r="R197" s="57">
        <f t="shared" ref="R197:R202" si="65">H197-(I197+K197)</f>
        <v>16.514684970000001</v>
      </c>
      <c r="S197" s="59">
        <f t="shared" ref="S197:S204" si="66">R197/(I197+K197)</f>
        <v>-2.1095611122624112</v>
      </c>
      <c r="T197" s="60" t="s">
        <v>467</v>
      </c>
      <c r="U197" s="6"/>
      <c r="V197" s="61"/>
      <c r="W197" s="62"/>
      <c r="X197" s="36"/>
      <c r="Y197" s="36"/>
      <c r="Z197" s="36"/>
      <c r="AB197" s="48"/>
      <c r="AC197" s="49"/>
      <c r="AD197" s="49"/>
      <c r="AE197" s="49"/>
      <c r="AF197" s="6"/>
      <c r="AG197" s="1"/>
      <c r="AZ197" s="133"/>
    </row>
    <row r="198" spans="1:52" ht="47.25">
      <c r="A198" s="65" t="s">
        <v>463</v>
      </c>
      <c r="B198" s="68" t="s">
        <v>468</v>
      </c>
      <c r="C198" s="67" t="s">
        <v>469</v>
      </c>
      <c r="D198" s="57">
        <v>276.1959566868</v>
      </c>
      <c r="E198" s="58">
        <v>59.685028709999997</v>
      </c>
      <c r="F198" s="58">
        <f t="shared" si="62"/>
        <v>216.51092797680002</v>
      </c>
      <c r="G198" s="57">
        <f t="shared" si="63"/>
        <v>0.11713448400000001</v>
      </c>
      <c r="H198" s="57">
        <f t="shared" si="63"/>
        <v>5.4066059999999999E-2</v>
      </c>
      <c r="I198" s="58">
        <v>4.3925430000000008E-2</v>
      </c>
      <c r="J198" s="58">
        <v>2.7033030000000003E-2</v>
      </c>
      <c r="K198" s="58">
        <v>2.4403020000000001E-2</v>
      </c>
      <c r="L198" s="57">
        <v>2.7033029999999996E-2</v>
      </c>
      <c r="M198" s="58">
        <v>2.4403020000000001E-2</v>
      </c>
      <c r="N198" s="57">
        <v>0</v>
      </c>
      <c r="O198" s="57">
        <v>2.4403013999999997E-2</v>
      </c>
      <c r="P198" s="57">
        <v>0</v>
      </c>
      <c r="Q198" s="57">
        <f t="shared" si="64"/>
        <v>216.45686191680002</v>
      </c>
      <c r="R198" s="57">
        <f t="shared" si="65"/>
        <v>-1.4262390000000014E-2</v>
      </c>
      <c r="S198" s="59">
        <f t="shared" si="66"/>
        <v>-0.20873281919903072</v>
      </c>
      <c r="T198" s="60" t="s">
        <v>470</v>
      </c>
      <c r="U198" s="6"/>
      <c r="V198" s="61"/>
      <c r="W198" s="62"/>
      <c r="X198" s="36"/>
      <c r="Y198" s="36"/>
      <c r="Z198" s="36"/>
      <c r="AB198" s="48"/>
      <c r="AC198" s="49"/>
      <c r="AD198" s="49"/>
      <c r="AE198" s="49"/>
      <c r="AF198" s="6"/>
      <c r="AG198" s="1"/>
      <c r="AZ198" s="133"/>
    </row>
    <row r="199" spans="1:52" ht="47.25">
      <c r="A199" s="65" t="s">
        <v>463</v>
      </c>
      <c r="B199" s="68" t="s">
        <v>471</v>
      </c>
      <c r="C199" s="56" t="s">
        <v>472</v>
      </c>
      <c r="D199" s="57">
        <v>172.4888497080002</v>
      </c>
      <c r="E199" s="58">
        <v>9.9277289999999994</v>
      </c>
      <c r="F199" s="58">
        <f t="shared" si="62"/>
        <v>162.5611207080002</v>
      </c>
      <c r="G199" s="57">
        <f t="shared" si="63"/>
        <v>113.266575667287</v>
      </c>
      <c r="H199" s="57">
        <f t="shared" si="63"/>
        <v>3.2468559199999998</v>
      </c>
      <c r="I199" s="58">
        <v>0</v>
      </c>
      <c r="J199" s="58">
        <v>0</v>
      </c>
      <c r="K199" s="58">
        <v>0</v>
      </c>
      <c r="L199" s="57">
        <v>3.2468559199999998</v>
      </c>
      <c r="M199" s="58">
        <v>0</v>
      </c>
      <c r="N199" s="57">
        <v>0</v>
      </c>
      <c r="O199" s="57">
        <v>113.266575667287</v>
      </c>
      <c r="P199" s="57">
        <v>0</v>
      </c>
      <c r="Q199" s="57">
        <f t="shared" si="64"/>
        <v>159.3142647880002</v>
      </c>
      <c r="R199" s="57">
        <f t="shared" si="65"/>
        <v>3.2468559199999998</v>
      </c>
      <c r="S199" s="59">
        <v>1</v>
      </c>
      <c r="T199" s="60" t="s">
        <v>331</v>
      </c>
      <c r="U199" s="6"/>
      <c r="V199" s="61"/>
      <c r="W199" s="62"/>
      <c r="X199" s="36"/>
      <c r="Y199" s="36"/>
      <c r="Z199" s="36"/>
      <c r="AB199" s="48"/>
      <c r="AC199" s="49"/>
      <c r="AD199" s="49"/>
      <c r="AE199" s="49"/>
      <c r="AF199" s="6"/>
      <c r="AG199" s="1"/>
      <c r="AZ199" s="133"/>
    </row>
    <row r="200" spans="1:52" ht="31.5">
      <c r="A200" s="65" t="s">
        <v>463</v>
      </c>
      <c r="B200" s="68" t="s">
        <v>473</v>
      </c>
      <c r="C200" s="56" t="s">
        <v>474</v>
      </c>
      <c r="D200" s="57">
        <v>1705.8659849620001</v>
      </c>
      <c r="E200" s="58">
        <v>2.8951648400000001</v>
      </c>
      <c r="F200" s="58">
        <f>D200-E200</f>
        <v>1702.9708201220001</v>
      </c>
      <c r="G200" s="57" t="s">
        <v>32</v>
      </c>
      <c r="H200" s="57">
        <f t="shared" si="63"/>
        <v>4.8903296299999992</v>
      </c>
      <c r="I200" s="58" t="s">
        <v>32</v>
      </c>
      <c r="J200" s="58">
        <v>4.2468742699999993</v>
      </c>
      <c r="K200" s="58" t="s">
        <v>32</v>
      </c>
      <c r="L200" s="57">
        <v>0.64345536000000003</v>
      </c>
      <c r="M200" s="58" t="s">
        <v>32</v>
      </c>
      <c r="N200" s="57">
        <v>0</v>
      </c>
      <c r="O200" s="57" t="s">
        <v>32</v>
      </c>
      <c r="P200" s="57">
        <v>0</v>
      </c>
      <c r="Q200" s="57">
        <f t="shared" si="64"/>
        <v>1698.0804904920001</v>
      </c>
      <c r="R200" s="57" t="s">
        <v>32</v>
      </c>
      <c r="S200" s="59" t="s">
        <v>32</v>
      </c>
      <c r="T200" s="80" t="s">
        <v>341</v>
      </c>
      <c r="U200" s="6"/>
      <c r="V200" s="61"/>
      <c r="W200" s="62"/>
      <c r="X200" s="36"/>
      <c r="Y200" s="36"/>
      <c r="Z200" s="36"/>
      <c r="AB200" s="48"/>
      <c r="AC200" s="49"/>
      <c r="AD200" s="49"/>
      <c r="AE200" s="49"/>
      <c r="AF200" s="6"/>
      <c r="AG200" s="1"/>
      <c r="AZ200" s="133"/>
    </row>
    <row r="201" spans="1:52" ht="47.25">
      <c r="A201" s="65" t="s">
        <v>463</v>
      </c>
      <c r="B201" s="68" t="s">
        <v>475</v>
      </c>
      <c r="C201" s="56" t="s">
        <v>476</v>
      </c>
      <c r="D201" s="57">
        <v>156.56903261999997</v>
      </c>
      <c r="E201" s="58">
        <v>156.58945780999997</v>
      </c>
      <c r="F201" s="58">
        <f>D201-E201</f>
        <v>-2.0425189999997428E-2</v>
      </c>
      <c r="G201" s="57" t="s">
        <v>32</v>
      </c>
      <c r="H201" s="57">
        <f t="shared" si="63"/>
        <v>1.02126E-2</v>
      </c>
      <c r="I201" s="58" t="s">
        <v>32</v>
      </c>
      <c r="J201" s="58">
        <v>5.1063000000000002E-3</v>
      </c>
      <c r="K201" s="58" t="s">
        <v>32</v>
      </c>
      <c r="L201" s="57">
        <v>5.1063000000000002E-3</v>
      </c>
      <c r="M201" s="58" t="s">
        <v>32</v>
      </c>
      <c r="N201" s="57">
        <v>0</v>
      </c>
      <c r="O201" s="57" t="s">
        <v>32</v>
      </c>
      <c r="P201" s="57">
        <v>0</v>
      </c>
      <c r="Q201" s="57">
        <f t="shared" si="64"/>
        <v>-3.0637789999997431E-2</v>
      </c>
      <c r="R201" s="57" t="s">
        <v>32</v>
      </c>
      <c r="S201" s="59" t="s">
        <v>32</v>
      </c>
      <c r="T201" s="80" t="s">
        <v>477</v>
      </c>
      <c r="U201" s="6"/>
      <c r="V201" s="61"/>
      <c r="W201" s="62"/>
      <c r="X201" s="36"/>
      <c r="Y201" s="36"/>
      <c r="Z201" s="36"/>
      <c r="AB201" s="48"/>
      <c r="AC201" s="49"/>
      <c r="AD201" s="49"/>
      <c r="AE201" s="49"/>
      <c r="AF201" s="6"/>
      <c r="AG201" s="1"/>
      <c r="AZ201" s="133"/>
    </row>
    <row r="202" spans="1:52" ht="47.25">
      <c r="A202" s="65" t="s">
        <v>463</v>
      </c>
      <c r="B202" s="68" t="s">
        <v>478</v>
      </c>
      <c r="C202" s="56" t="s">
        <v>479</v>
      </c>
      <c r="D202" s="57">
        <v>33.180567924000002</v>
      </c>
      <c r="E202" s="58">
        <v>0</v>
      </c>
      <c r="F202" s="58">
        <f t="shared" si="62"/>
        <v>33.180567924000002</v>
      </c>
      <c r="G202" s="57">
        <f t="shared" si="63"/>
        <v>23.968393218799999</v>
      </c>
      <c r="H202" s="57">
        <f t="shared" si="63"/>
        <v>0</v>
      </c>
      <c r="I202" s="58">
        <v>0</v>
      </c>
      <c r="J202" s="58">
        <v>0</v>
      </c>
      <c r="K202" s="58">
        <v>0</v>
      </c>
      <c r="L202" s="57">
        <v>0</v>
      </c>
      <c r="M202" s="58">
        <v>21.09739682</v>
      </c>
      <c r="N202" s="57">
        <v>0</v>
      </c>
      <c r="O202" s="57">
        <v>2.8709963987999991</v>
      </c>
      <c r="P202" s="57">
        <v>0</v>
      </c>
      <c r="Q202" s="57">
        <f t="shared" si="64"/>
        <v>33.180567924000002</v>
      </c>
      <c r="R202" s="57">
        <f t="shared" si="65"/>
        <v>0</v>
      </c>
      <c r="S202" s="59">
        <v>0</v>
      </c>
      <c r="T202" s="60" t="s">
        <v>32</v>
      </c>
      <c r="U202" s="6"/>
      <c r="V202" s="61"/>
      <c r="W202" s="62"/>
      <c r="X202" s="36"/>
      <c r="Y202" s="36"/>
      <c r="Z202" s="36"/>
      <c r="AB202" s="48"/>
      <c r="AC202" s="49"/>
      <c r="AD202" s="49"/>
      <c r="AE202" s="49"/>
      <c r="AF202" s="6"/>
      <c r="AG202" s="1"/>
      <c r="AZ202" s="133"/>
    </row>
    <row r="203" spans="1:52" ht="31.5">
      <c r="A203" s="28" t="s">
        <v>480</v>
      </c>
      <c r="B203" s="29" t="s">
        <v>481</v>
      </c>
      <c r="C203" s="30" t="s">
        <v>31</v>
      </c>
      <c r="D203" s="31">
        <v>0</v>
      </c>
      <c r="E203" s="32">
        <v>0</v>
      </c>
      <c r="F203" s="32">
        <v>0</v>
      </c>
      <c r="G203" s="31">
        <v>0</v>
      </c>
      <c r="H203" s="31">
        <v>0</v>
      </c>
      <c r="I203" s="32">
        <v>0</v>
      </c>
      <c r="J203" s="32">
        <v>0</v>
      </c>
      <c r="K203" s="32">
        <v>0</v>
      </c>
      <c r="L203" s="31">
        <v>0</v>
      </c>
      <c r="M203" s="32">
        <v>0</v>
      </c>
      <c r="N203" s="31">
        <v>0</v>
      </c>
      <c r="O203" s="31">
        <v>0</v>
      </c>
      <c r="P203" s="31">
        <v>0</v>
      </c>
      <c r="Q203" s="31">
        <v>0</v>
      </c>
      <c r="R203" s="31">
        <v>0</v>
      </c>
      <c r="S203" s="34">
        <v>0</v>
      </c>
      <c r="T203" s="35" t="s">
        <v>32</v>
      </c>
      <c r="U203" s="6"/>
      <c r="V203" s="6"/>
      <c r="W203" s="6"/>
      <c r="X203" s="36"/>
      <c r="Y203" s="36"/>
      <c r="Z203" s="36"/>
      <c r="AA203" s="5"/>
      <c r="AB203" s="37"/>
      <c r="AC203" s="38"/>
      <c r="AD203" s="38"/>
      <c r="AE203" s="38"/>
      <c r="AF203" s="6"/>
      <c r="AG203" s="1"/>
    </row>
    <row r="204" spans="1:52">
      <c r="A204" s="28" t="s">
        <v>482</v>
      </c>
      <c r="B204" s="29" t="s">
        <v>483</v>
      </c>
      <c r="C204" s="30" t="s">
        <v>31</v>
      </c>
      <c r="D204" s="31">
        <f>SUM(D205:D341)</f>
        <v>2933.0734524185341</v>
      </c>
      <c r="E204" s="31">
        <f t="shared" ref="E204:R204" si="67">SUM(E205:E341)</f>
        <v>886.36199788999988</v>
      </c>
      <c r="F204" s="31">
        <f t="shared" si="67"/>
        <v>2101.027922778534</v>
      </c>
      <c r="G204" s="31">
        <f t="shared" si="67"/>
        <v>813.27582911053378</v>
      </c>
      <c r="H204" s="31">
        <f t="shared" si="67"/>
        <v>328.94697378999984</v>
      </c>
      <c r="I204" s="31">
        <f t="shared" si="67"/>
        <v>49.779612740000005</v>
      </c>
      <c r="J204" s="31">
        <f t="shared" si="67"/>
        <v>176.04312752000004</v>
      </c>
      <c r="K204" s="31">
        <f t="shared" si="67"/>
        <v>94.730098112000007</v>
      </c>
      <c r="L204" s="31">
        <f t="shared" si="67"/>
        <v>152.90384626999992</v>
      </c>
      <c r="M204" s="31">
        <f t="shared" si="67"/>
        <v>252.14350114679996</v>
      </c>
      <c r="N204" s="31">
        <f t="shared" si="67"/>
        <v>0</v>
      </c>
      <c r="O204" s="31">
        <f t="shared" si="67"/>
        <v>416.6226171117338</v>
      </c>
      <c r="P204" s="31">
        <f t="shared" si="67"/>
        <v>0</v>
      </c>
      <c r="Q204" s="31">
        <f t="shared" si="67"/>
        <v>1854.059362718534</v>
      </c>
      <c r="R204" s="31">
        <f t="shared" si="67"/>
        <v>40.217473077999998</v>
      </c>
      <c r="S204" s="34">
        <f t="shared" si="66"/>
        <v>0.27830291017043707</v>
      </c>
      <c r="T204" s="35" t="s">
        <v>32</v>
      </c>
      <c r="U204" s="6"/>
      <c r="V204" s="6"/>
      <c r="W204" s="6"/>
      <c r="X204" s="36"/>
      <c r="Y204" s="36"/>
      <c r="Z204" s="36"/>
      <c r="AA204" s="5"/>
      <c r="AB204" s="37"/>
      <c r="AC204" s="38"/>
      <c r="AD204" s="38"/>
      <c r="AE204" s="38"/>
      <c r="AF204" s="6"/>
      <c r="AG204" s="1"/>
    </row>
    <row r="205" spans="1:52" ht="47.25">
      <c r="A205" s="65" t="s">
        <v>482</v>
      </c>
      <c r="B205" s="68" t="s">
        <v>484</v>
      </c>
      <c r="C205" s="70" t="s">
        <v>485</v>
      </c>
      <c r="D205" s="57">
        <v>8.6429279999999995</v>
      </c>
      <c r="E205" s="58">
        <v>0</v>
      </c>
      <c r="F205" s="58">
        <f t="shared" ref="F205:F282" si="68">D205-E205</f>
        <v>8.6429279999999995</v>
      </c>
      <c r="G205" s="57">
        <f t="shared" ref="G205:H236" si="69">I205+K205+M205+O205</f>
        <v>8.6429279999999995</v>
      </c>
      <c r="H205" s="57">
        <f t="shared" si="69"/>
        <v>0</v>
      </c>
      <c r="I205" s="58">
        <v>0</v>
      </c>
      <c r="J205" s="58">
        <v>0</v>
      </c>
      <c r="K205" s="58">
        <v>0</v>
      </c>
      <c r="L205" s="57">
        <v>0</v>
      </c>
      <c r="M205" s="58">
        <v>2.5928784</v>
      </c>
      <c r="N205" s="57">
        <v>0</v>
      </c>
      <c r="O205" s="72">
        <v>6.0500495999999995</v>
      </c>
      <c r="P205" s="57">
        <v>0</v>
      </c>
      <c r="Q205" s="57">
        <f t="shared" ref="Q205:Q268" si="70">F205-H205</f>
        <v>8.6429279999999995</v>
      </c>
      <c r="R205" s="57">
        <f t="shared" ref="R205:R267" si="71">H205-(I205+K205)</f>
        <v>0</v>
      </c>
      <c r="S205" s="59">
        <v>0</v>
      </c>
      <c r="T205" s="60" t="s">
        <v>32</v>
      </c>
      <c r="U205" s="6"/>
      <c r="V205" s="61"/>
      <c r="W205" s="62"/>
      <c r="X205" s="36"/>
      <c r="Y205" s="36"/>
      <c r="Z205" s="36"/>
      <c r="AB205" s="37"/>
      <c r="AC205" s="38"/>
      <c r="AD205" s="38"/>
      <c r="AE205" s="38"/>
      <c r="AF205" s="6"/>
      <c r="AG205" s="1"/>
      <c r="AZ205" s="133"/>
    </row>
    <row r="206" spans="1:52" ht="47.25">
      <c r="A206" s="65" t="s">
        <v>482</v>
      </c>
      <c r="B206" s="68" t="s">
        <v>486</v>
      </c>
      <c r="C206" s="70" t="s">
        <v>487</v>
      </c>
      <c r="D206" s="57">
        <v>51.016144112000006</v>
      </c>
      <c r="E206" s="58">
        <v>23.85</v>
      </c>
      <c r="F206" s="58">
        <f t="shared" si="68"/>
        <v>27.166144112000005</v>
      </c>
      <c r="G206" s="57">
        <f t="shared" si="69"/>
        <v>41.627467511999988</v>
      </c>
      <c r="H206" s="57">
        <f t="shared" si="69"/>
        <v>0</v>
      </c>
      <c r="I206" s="58">
        <v>0</v>
      </c>
      <c r="J206" s="58">
        <v>0</v>
      </c>
      <c r="K206" s="58">
        <v>0</v>
      </c>
      <c r="L206" s="57">
        <v>0</v>
      </c>
      <c r="M206" s="58">
        <v>8.3254935000000003</v>
      </c>
      <c r="N206" s="57">
        <v>0</v>
      </c>
      <c r="O206" s="57">
        <v>33.301974011999988</v>
      </c>
      <c r="P206" s="57">
        <v>0</v>
      </c>
      <c r="Q206" s="57">
        <f t="shared" si="70"/>
        <v>27.166144112000005</v>
      </c>
      <c r="R206" s="57">
        <f t="shared" si="71"/>
        <v>0</v>
      </c>
      <c r="S206" s="59">
        <v>0</v>
      </c>
      <c r="T206" s="60" t="s">
        <v>32</v>
      </c>
      <c r="U206" s="6"/>
      <c r="V206" s="61"/>
      <c r="W206" s="62"/>
      <c r="X206" s="36"/>
      <c r="Y206" s="36"/>
      <c r="Z206" s="36"/>
      <c r="AB206" s="37"/>
      <c r="AC206" s="38"/>
      <c r="AD206" s="38"/>
      <c r="AE206" s="38"/>
      <c r="AF206" s="6"/>
      <c r="AG206" s="1"/>
      <c r="AZ206" s="133"/>
    </row>
    <row r="207" spans="1:52" ht="47.25">
      <c r="A207" s="54" t="s">
        <v>482</v>
      </c>
      <c r="B207" s="55" t="s">
        <v>488</v>
      </c>
      <c r="C207" s="56" t="s">
        <v>489</v>
      </c>
      <c r="D207" s="57">
        <v>3.6304250759999999</v>
      </c>
      <c r="E207" s="58">
        <v>0</v>
      </c>
      <c r="F207" s="58">
        <f t="shared" si="68"/>
        <v>3.6304250759999999</v>
      </c>
      <c r="G207" s="57">
        <f t="shared" si="69"/>
        <v>3.6304250759999999</v>
      </c>
      <c r="H207" s="57">
        <f t="shared" si="69"/>
        <v>0</v>
      </c>
      <c r="I207" s="58">
        <v>0</v>
      </c>
      <c r="J207" s="58">
        <v>0</v>
      </c>
      <c r="K207" s="58">
        <v>0</v>
      </c>
      <c r="L207" s="57">
        <v>0</v>
      </c>
      <c r="M207" s="58">
        <v>0</v>
      </c>
      <c r="N207" s="57">
        <v>0</v>
      </c>
      <c r="O207" s="57">
        <v>3.6304250759999999</v>
      </c>
      <c r="P207" s="57">
        <v>0</v>
      </c>
      <c r="Q207" s="57">
        <f t="shared" si="70"/>
        <v>3.6304250759999999</v>
      </c>
      <c r="R207" s="57">
        <f t="shared" si="71"/>
        <v>0</v>
      </c>
      <c r="S207" s="59">
        <v>0</v>
      </c>
      <c r="T207" s="60" t="s">
        <v>32</v>
      </c>
      <c r="U207" s="6"/>
      <c r="V207" s="61"/>
      <c r="W207" s="62"/>
      <c r="X207" s="36"/>
      <c r="Y207" s="36"/>
      <c r="Z207" s="36"/>
      <c r="AB207" s="37"/>
      <c r="AC207" s="38"/>
      <c r="AD207" s="38"/>
      <c r="AE207" s="38"/>
      <c r="AF207" s="6"/>
      <c r="AG207" s="1"/>
      <c r="AZ207" s="133"/>
    </row>
    <row r="208" spans="1:52" ht="63">
      <c r="A208" s="54" t="s">
        <v>482</v>
      </c>
      <c r="B208" s="55" t="s">
        <v>490</v>
      </c>
      <c r="C208" s="56" t="s">
        <v>491</v>
      </c>
      <c r="D208" s="57">
        <v>7.1873770919999993</v>
      </c>
      <c r="E208" s="58">
        <v>0</v>
      </c>
      <c r="F208" s="58">
        <f t="shared" si="68"/>
        <v>7.1873770919999993</v>
      </c>
      <c r="G208" s="57">
        <f t="shared" si="69"/>
        <v>7.1873770920000002</v>
      </c>
      <c r="H208" s="57">
        <f t="shared" si="69"/>
        <v>2.42028102</v>
      </c>
      <c r="I208" s="58">
        <v>0</v>
      </c>
      <c r="J208" s="58">
        <v>0</v>
      </c>
      <c r="K208" s="58">
        <v>0</v>
      </c>
      <c r="L208" s="57">
        <v>2.42028102</v>
      </c>
      <c r="M208" s="58">
        <v>2.1562131276000001</v>
      </c>
      <c r="N208" s="57">
        <v>0</v>
      </c>
      <c r="O208" s="57">
        <v>5.0311639644000001</v>
      </c>
      <c r="P208" s="57">
        <v>0</v>
      </c>
      <c r="Q208" s="57">
        <f t="shared" si="70"/>
        <v>4.7670960719999993</v>
      </c>
      <c r="R208" s="57">
        <f t="shared" si="71"/>
        <v>2.42028102</v>
      </c>
      <c r="S208" s="59">
        <v>1</v>
      </c>
      <c r="T208" s="60" t="s">
        <v>492</v>
      </c>
      <c r="U208" s="6"/>
      <c r="V208" s="61"/>
      <c r="W208" s="62"/>
      <c r="X208" s="36"/>
      <c r="Y208" s="36"/>
      <c r="Z208" s="36"/>
      <c r="AB208" s="37"/>
      <c r="AC208" s="38"/>
      <c r="AD208" s="38"/>
      <c r="AE208" s="38"/>
      <c r="AF208" s="6"/>
      <c r="AG208" s="1"/>
      <c r="AZ208" s="133"/>
    </row>
    <row r="209" spans="1:52" ht="47.25">
      <c r="A209" s="54" t="s">
        <v>482</v>
      </c>
      <c r="B209" s="55" t="s">
        <v>493</v>
      </c>
      <c r="C209" s="56" t="s">
        <v>494</v>
      </c>
      <c r="D209" s="57">
        <v>11.258854884</v>
      </c>
      <c r="E209" s="58">
        <v>0</v>
      </c>
      <c r="F209" s="58">
        <f t="shared" si="68"/>
        <v>11.258854884</v>
      </c>
      <c r="G209" s="57">
        <f t="shared" si="69"/>
        <v>11.258854884</v>
      </c>
      <c r="H209" s="57">
        <f t="shared" si="69"/>
        <v>0</v>
      </c>
      <c r="I209" s="58">
        <v>0</v>
      </c>
      <c r="J209" s="58">
        <v>0</v>
      </c>
      <c r="K209" s="58">
        <v>0</v>
      </c>
      <c r="L209" s="57">
        <v>0</v>
      </c>
      <c r="M209" s="58">
        <v>3.3776564652000003</v>
      </c>
      <c r="N209" s="57">
        <v>0</v>
      </c>
      <c r="O209" s="57">
        <v>7.8811984187999995</v>
      </c>
      <c r="P209" s="57">
        <v>0</v>
      </c>
      <c r="Q209" s="57">
        <f t="shared" si="70"/>
        <v>11.258854884</v>
      </c>
      <c r="R209" s="57">
        <f t="shared" si="71"/>
        <v>0</v>
      </c>
      <c r="S209" s="59">
        <v>0</v>
      </c>
      <c r="T209" s="60" t="s">
        <v>32</v>
      </c>
      <c r="U209" s="6"/>
      <c r="V209" s="61"/>
      <c r="W209" s="62"/>
      <c r="X209" s="36"/>
      <c r="Y209" s="36"/>
      <c r="Z209" s="36"/>
      <c r="AB209" s="37"/>
      <c r="AC209" s="38"/>
      <c r="AD209" s="38"/>
      <c r="AE209" s="38"/>
      <c r="AF209" s="6"/>
      <c r="AG209" s="1"/>
      <c r="AZ209" s="133"/>
    </row>
    <row r="210" spans="1:52" ht="47.25">
      <c r="A210" s="54" t="s">
        <v>482</v>
      </c>
      <c r="B210" s="55" t="s">
        <v>495</v>
      </c>
      <c r="C210" s="56" t="s">
        <v>496</v>
      </c>
      <c r="D210" s="57">
        <v>4.1710527959999997</v>
      </c>
      <c r="E210" s="58">
        <v>0</v>
      </c>
      <c r="F210" s="58">
        <f t="shared" si="68"/>
        <v>4.1710527959999997</v>
      </c>
      <c r="G210" s="57">
        <f t="shared" si="69"/>
        <v>4.1710527959999997</v>
      </c>
      <c r="H210" s="57">
        <f t="shared" si="69"/>
        <v>1.4528231099999998</v>
      </c>
      <c r="I210" s="58">
        <v>0</v>
      </c>
      <c r="J210" s="58">
        <v>0</v>
      </c>
      <c r="K210" s="58">
        <v>0</v>
      </c>
      <c r="L210" s="57">
        <v>1.4528231099999998</v>
      </c>
      <c r="M210" s="58">
        <v>1.25131584</v>
      </c>
      <c r="N210" s="57">
        <v>0</v>
      </c>
      <c r="O210" s="57">
        <v>2.9197369559999999</v>
      </c>
      <c r="P210" s="57">
        <v>0</v>
      </c>
      <c r="Q210" s="57">
        <f t="shared" si="70"/>
        <v>2.7182296859999999</v>
      </c>
      <c r="R210" s="57">
        <f t="shared" si="71"/>
        <v>1.4528231099999998</v>
      </c>
      <c r="S210" s="59">
        <v>1</v>
      </c>
      <c r="T210" s="60" t="s">
        <v>492</v>
      </c>
      <c r="U210" s="6"/>
      <c r="V210" s="61"/>
      <c r="W210" s="62"/>
      <c r="X210" s="36"/>
      <c r="Y210" s="36"/>
      <c r="Z210" s="36"/>
      <c r="AB210" s="37"/>
      <c r="AC210" s="38"/>
      <c r="AD210" s="38"/>
      <c r="AE210" s="38"/>
      <c r="AF210" s="6"/>
      <c r="AG210" s="1"/>
      <c r="AZ210" s="133"/>
    </row>
    <row r="211" spans="1:52" ht="47.25">
      <c r="A211" s="54" t="s">
        <v>482</v>
      </c>
      <c r="B211" s="55" t="s">
        <v>497</v>
      </c>
      <c r="C211" s="56" t="s">
        <v>498</v>
      </c>
      <c r="D211" s="57">
        <v>334.16554701599995</v>
      </c>
      <c r="E211" s="58">
        <v>0</v>
      </c>
      <c r="F211" s="58">
        <f t="shared" si="68"/>
        <v>334.16554701599995</v>
      </c>
      <c r="G211" s="57">
        <f t="shared" si="69"/>
        <v>119.05774073999999</v>
      </c>
      <c r="H211" s="57">
        <f t="shared" si="69"/>
        <v>0</v>
      </c>
      <c r="I211" s="58">
        <v>0</v>
      </c>
      <c r="J211" s="58">
        <v>0</v>
      </c>
      <c r="K211" s="58">
        <v>39.685913579999998</v>
      </c>
      <c r="L211" s="57">
        <v>0</v>
      </c>
      <c r="M211" s="58">
        <v>39.685913579999998</v>
      </c>
      <c r="N211" s="57">
        <v>0</v>
      </c>
      <c r="O211" s="57">
        <v>39.68591357999999</v>
      </c>
      <c r="P211" s="57">
        <v>0</v>
      </c>
      <c r="Q211" s="57">
        <f t="shared" si="70"/>
        <v>334.16554701599995</v>
      </c>
      <c r="R211" s="57">
        <f t="shared" si="71"/>
        <v>-39.685913579999998</v>
      </c>
      <c r="S211" s="59">
        <f t="shared" ref="S211:S266" si="72">R211/(I211+K211)</f>
        <v>-1</v>
      </c>
      <c r="T211" s="60" t="s">
        <v>499</v>
      </c>
      <c r="U211" s="6"/>
      <c r="V211" s="61"/>
      <c r="W211" s="62"/>
      <c r="X211" s="36"/>
      <c r="Y211" s="36"/>
      <c r="Z211" s="36"/>
      <c r="AB211" s="37"/>
      <c r="AC211" s="38"/>
      <c r="AD211" s="38"/>
      <c r="AE211" s="38"/>
      <c r="AF211" s="6"/>
      <c r="AG211" s="1"/>
      <c r="AZ211" s="133"/>
    </row>
    <row r="212" spans="1:52" ht="31.5">
      <c r="A212" s="54" t="s">
        <v>482</v>
      </c>
      <c r="B212" s="55" t="s">
        <v>500</v>
      </c>
      <c r="C212" s="56" t="s">
        <v>501</v>
      </c>
      <c r="D212" s="57">
        <v>0.132568344</v>
      </c>
      <c r="E212" s="58">
        <v>0</v>
      </c>
      <c r="F212" s="58">
        <f t="shared" si="68"/>
        <v>0.132568344</v>
      </c>
      <c r="G212" s="57">
        <f t="shared" si="69"/>
        <v>0.132568344</v>
      </c>
      <c r="H212" s="57">
        <f t="shared" si="69"/>
        <v>0</v>
      </c>
      <c r="I212" s="58">
        <v>0</v>
      </c>
      <c r="J212" s="58">
        <v>0</v>
      </c>
      <c r="K212" s="58">
        <v>0</v>
      </c>
      <c r="L212" s="57">
        <v>0</v>
      </c>
      <c r="M212" s="58">
        <v>0</v>
      </c>
      <c r="N212" s="57">
        <v>0</v>
      </c>
      <c r="O212" s="57">
        <v>0.132568344</v>
      </c>
      <c r="P212" s="57">
        <v>0</v>
      </c>
      <c r="Q212" s="57">
        <f t="shared" si="70"/>
        <v>0.132568344</v>
      </c>
      <c r="R212" s="57">
        <f t="shared" si="71"/>
        <v>0</v>
      </c>
      <c r="S212" s="59">
        <v>0</v>
      </c>
      <c r="T212" s="60" t="s">
        <v>32</v>
      </c>
      <c r="U212" s="6"/>
      <c r="V212" s="61"/>
      <c r="W212" s="62"/>
      <c r="X212" s="36"/>
      <c r="Y212" s="36"/>
      <c r="Z212" s="36"/>
      <c r="AB212" s="37"/>
      <c r="AC212" s="38"/>
      <c r="AD212" s="38"/>
      <c r="AE212" s="38"/>
      <c r="AF212" s="6"/>
      <c r="AG212" s="1"/>
      <c r="AZ212" s="133"/>
    </row>
    <row r="213" spans="1:52" ht="31.5">
      <c r="A213" s="54" t="s">
        <v>482</v>
      </c>
      <c r="B213" s="55" t="s">
        <v>502</v>
      </c>
      <c r="C213" s="56" t="s">
        <v>503</v>
      </c>
      <c r="D213" s="57">
        <v>0.44620564799999995</v>
      </c>
      <c r="E213" s="58">
        <v>0</v>
      </c>
      <c r="F213" s="58">
        <f t="shared" si="68"/>
        <v>0.44620564799999995</v>
      </c>
      <c r="G213" s="57">
        <f t="shared" si="69"/>
        <v>0.44620564799999995</v>
      </c>
      <c r="H213" s="57">
        <f t="shared" si="69"/>
        <v>0</v>
      </c>
      <c r="I213" s="58">
        <v>0</v>
      </c>
      <c r="J213" s="58">
        <v>0</v>
      </c>
      <c r="K213" s="58">
        <v>0</v>
      </c>
      <c r="L213" s="57">
        <v>0</v>
      </c>
      <c r="M213" s="58">
        <v>0</v>
      </c>
      <c r="N213" s="57">
        <v>0</v>
      </c>
      <c r="O213" s="57">
        <v>0.44620564799999995</v>
      </c>
      <c r="P213" s="57">
        <v>0</v>
      </c>
      <c r="Q213" s="57">
        <f t="shared" si="70"/>
        <v>0.44620564799999995</v>
      </c>
      <c r="R213" s="57">
        <f t="shared" si="71"/>
        <v>0</v>
      </c>
      <c r="S213" s="59">
        <v>0</v>
      </c>
      <c r="T213" s="60" t="s">
        <v>32</v>
      </c>
      <c r="U213" s="6"/>
      <c r="V213" s="61"/>
      <c r="W213" s="62"/>
      <c r="X213" s="36"/>
      <c r="Y213" s="36"/>
      <c r="Z213" s="36"/>
      <c r="AB213" s="37"/>
      <c r="AC213" s="38"/>
      <c r="AD213" s="38"/>
      <c r="AE213" s="38"/>
      <c r="AF213" s="6"/>
      <c r="AG213" s="1"/>
      <c r="AZ213" s="133"/>
    </row>
    <row r="214" spans="1:52" ht="31.5">
      <c r="A214" s="54" t="s">
        <v>482</v>
      </c>
      <c r="B214" s="55" t="s">
        <v>504</v>
      </c>
      <c r="C214" s="56" t="s">
        <v>505</v>
      </c>
      <c r="D214" s="57">
        <v>0.601666284</v>
      </c>
      <c r="E214" s="58">
        <v>0</v>
      </c>
      <c r="F214" s="58">
        <f t="shared" si="68"/>
        <v>0.601666284</v>
      </c>
      <c r="G214" s="57">
        <f t="shared" si="69"/>
        <v>0.601666284</v>
      </c>
      <c r="H214" s="57">
        <f t="shared" si="69"/>
        <v>0</v>
      </c>
      <c r="I214" s="58">
        <v>0</v>
      </c>
      <c r="J214" s="58">
        <v>0</v>
      </c>
      <c r="K214" s="58">
        <v>0</v>
      </c>
      <c r="L214" s="57">
        <v>0</v>
      </c>
      <c r="M214" s="58">
        <v>0</v>
      </c>
      <c r="N214" s="57">
        <v>0</v>
      </c>
      <c r="O214" s="57">
        <v>0.601666284</v>
      </c>
      <c r="P214" s="57">
        <v>0</v>
      </c>
      <c r="Q214" s="57">
        <f t="shared" si="70"/>
        <v>0.601666284</v>
      </c>
      <c r="R214" s="57">
        <f t="shared" si="71"/>
        <v>0</v>
      </c>
      <c r="S214" s="59">
        <v>0</v>
      </c>
      <c r="T214" s="60" t="s">
        <v>32</v>
      </c>
      <c r="U214" s="6"/>
      <c r="V214" s="61"/>
      <c r="W214" s="62"/>
      <c r="X214" s="36"/>
      <c r="Y214" s="36"/>
      <c r="Z214" s="36"/>
      <c r="AB214" s="37"/>
      <c r="AC214" s="38"/>
      <c r="AD214" s="38"/>
      <c r="AE214" s="38"/>
      <c r="AF214" s="6"/>
      <c r="AG214" s="1"/>
      <c r="AZ214" s="133"/>
    </row>
    <row r="215" spans="1:52" ht="31.5">
      <c r="A215" s="54" t="s">
        <v>482</v>
      </c>
      <c r="B215" s="55" t="s">
        <v>506</v>
      </c>
      <c r="C215" s="56" t="s">
        <v>507</v>
      </c>
      <c r="D215" s="57">
        <v>0.57949498799999988</v>
      </c>
      <c r="E215" s="58">
        <v>0</v>
      </c>
      <c r="F215" s="58">
        <f t="shared" si="68"/>
        <v>0.57949498799999988</v>
      </c>
      <c r="G215" s="57">
        <f t="shared" si="69"/>
        <v>0.57949498799999988</v>
      </c>
      <c r="H215" s="57">
        <f t="shared" si="69"/>
        <v>0</v>
      </c>
      <c r="I215" s="58">
        <v>0</v>
      </c>
      <c r="J215" s="58">
        <v>0</v>
      </c>
      <c r="K215" s="58">
        <v>0</v>
      </c>
      <c r="L215" s="57">
        <v>0</v>
      </c>
      <c r="M215" s="58">
        <v>0</v>
      </c>
      <c r="N215" s="57">
        <v>0</v>
      </c>
      <c r="O215" s="57">
        <v>0.57949498799999988</v>
      </c>
      <c r="P215" s="57">
        <v>0</v>
      </c>
      <c r="Q215" s="57">
        <f t="shared" si="70"/>
        <v>0.57949498799999988</v>
      </c>
      <c r="R215" s="57">
        <f t="shared" si="71"/>
        <v>0</v>
      </c>
      <c r="S215" s="59">
        <v>0</v>
      </c>
      <c r="T215" s="60" t="s">
        <v>32</v>
      </c>
      <c r="U215" s="6"/>
      <c r="V215" s="61"/>
      <c r="W215" s="62"/>
      <c r="X215" s="36"/>
      <c r="Y215" s="36"/>
      <c r="Z215" s="36"/>
      <c r="AB215" s="37"/>
      <c r="AC215" s="38"/>
      <c r="AD215" s="38"/>
      <c r="AE215" s="38"/>
      <c r="AF215" s="6"/>
      <c r="AG215" s="1"/>
      <c r="AZ215" s="133"/>
    </row>
    <row r="216" spans="1:52" ht="31.5">
      <c r="A216" s="54" t="s">
        <v>482</v>
      </c>
      <c r="B216" s="55" t="s">
        <v>508</v>
      </c>
      <c r="C216" s="56" t="s">
        <v>509</v>
      </c>
      <c r="D216" s="57">
        <v>0.17201551200000001</v>
      </c>
      <c r="E216" s="58">
        <v>0</v>
      </c>
      <c r="F216" s="58">
        <f t="shared" si="68"/>
        <v>0.17201551200000001</v>
      </c>
      <c r="G216" s="57">
        <f t="shared" si="69"/>
        <v>0.17201551200000001</v>
      </c>
      <c r="H216" s="57">
        <f t="shared" si="69"/>
        <v>0</v>
      </c>
      <c r="I216" s="58">
        <v>0</v>
      </c>
      <c r="J216" s="58">
        <v>0</v>
      </c>
      <c r="K216" s="58">
        <v>0</v>
      </c>
      <c r="L216" s="57">
        <v>0</v>
      </c>
      <c r="M216" s="58">
        <v>0</v>
      </c>
      <c r="N216" s="57">
        <v>0</v>
      </c>
      <c r="O216" s="57">
        <v>0.17201551200000001</v>
      </c>
      <c r="P216" s="57">
        <v>0</v>
      </c>
      <c r="Q216" s="57">
        <f t="shared" si="70"/>
        <v>0.17201551200000001</v>
      </c>
      <c r="R216" s="57">
        <f t="shared" si="71"/>
        <v>0</v>
      </c>
      <c r="S216" s="59">
        <v>0</v>
      </c>
      <c r="T216" s="60" t="s">
        <v>32</v>
      </c>
      <c r="U216" s="6"/>
      <c r="V216" s="61"/>
      <c r="W216" s="62"/>
      <c r="X216" s="36"/>
      <c r="Y216" s="36"/>
      <c r="Z216" s="36"/>
      <c r="AB216" s="37"/>
      <c r="AC216" s="38"/>
      <c r="AD216" s="38"/>
      <c r="AE216" s="38"/>
      <c r="AF216" s="6"/>
      <c r="AG216" s="1"/>
      <c r="AZ216" s="133"/>
    </row>
    <row r="217" spans="1:52" ht="31.5">
      <c r="A217" s="54" t="s">
        <v>482</v>
      </c>
      <c r="B217" s="55" t="s">
        <v>510</v>
      </c>
      <c r="C217" s="56" t="s">
        <v>511</v>
      </c>
      <c r="D217" s="57">
        <v>1.4873521559999998</v>
      </c>
      <c r="E217" s="58">
        <v>0</v>
      </c>
      <c r="F217" s="58">
        <f t="shared" si="68"/>
        <v>1.4873521559999998</v>
      </c>
      <c r="G217" s="57">
        <f t="shared" si="69"/>
        <v>1.4873521559999998</v>
      </c>
      <c r="H217" s="57">
        <f t="shared" si="69"/>
        <v>1.4872799999999999</v>
      </c>
      <c r="I217" s="58">
        <v>0</v>
      </c>
      <c r="J217" s="58">
        <v>0</v>
      </c>
      <c r="K217" s="58">
        <v>0</v>
      </c>
      <c r="L217" s="57">
        <v>1.4872799999999999</v>
      </c>
      <c r="M217" s="58">
        <v>0</v>
      </c>
      <c r="N217" s="57">
        <v>0</v>
      </c>
      <c r="O217" s="57">
        <v>1.4873521559999998</v>
      </c>
      <c r="P217" s="57">
        <v>0</v>
      </c>
      <c r="Q217" s="57">
        <f t="shared" si="70"/>
        <v>7.2155999999878873E-5</v>
      </c>
      <c r="R217" s="57">
        <f t="shared" si="71"/>
        <v>1.4872799999999999</v>
      </c>
      <c r="S217" s="59">
        <v>1</v>
      </c>
      <c r="T217" s="60" t="s">
        <v>512</v>
      </c>
      <c r="U217" s="6"/>
      <c r="V217" s="61"/>
      <c r="W217" s="62"/>
      <c r="X217" s="36"/>
      <c r="Y217" s="36"/>
      <c r="Z217" s="36"/>
      <c r="AB217" s="37"/>
      <c r="AC217" s="38"/>
      <c r="AD217" s="38"/>
      <c r="AE217" s="38"/>
      <c r="AF217" s="6"/>
      <c r="AG217" s="1"/>
      <c r="AZ217" s="133"/>
    </row>
    <row r="218" spans="1:52" ht="31.5">
      <c r="A218" s="54" t="s">
        <v>482</v>
      </c>
      <c r="B218" s="55" t="s">
        <v>513</v>
      </c>
      <c r="C218" s="88" t="s">
        <v>514</v>
      </c>
      <c r="D218" s="57">
        <v>0.22285321199999999</v>
      </c>
      <c r="E218" s="58">
        <v>0</v>
      </c>
      <c r="F218" s="58">
        <f t="shared" si="68"/>
        <v>0.22285321199999999</v>
      </c>
      <c r="G218" s="57">
        <f t="shared" si="69"/>
        <v>0.22285321200000002</v>
      </c>
      <c r="H218" s="57">
        <f t="shared" si="69"/>
        <v>0</v>
      </c>
      <c r="I218" s="58">
        <v>0</v>
      </c>
      <c r="J218" s="58">
        <v>0</v>
      </c>
      <c r="K218" s="58">
        <v>0</v>
      </c>
      <c r="L218" s="57">
        <v>0</v>
      </c>
      <c r="M218" s="58">
        <v>0</v>
      </c>
      <c r="N218" s="57">
        <v>0</v>
      </c>
      <c r="O218" s="57">
        <v>0.22285321200000002</v>
      </c>
      <c r="P218" s="57">
        <v>0</v>
      </c>
      <c r="Q218" s="57">
        <f t="shared" si="70"/>
        <v>0.22285321199999999</v>
      </c>
      <c r="R218" s="57">
        <f t="shared" si="71"/>
        <v>0</v>
      </c>
      <c r="S218" s="59">
        <v>0</v>
      </c>
      <c r="T218" s="60" t="s">
        <v>32</v>
      </c>
      <c r="U218" s="6"/>
      <c r="V218" s="61"/>
      <c r="W218" s="62"/>
      <c r="X218" s="36"/>
      <c r="Y218" s="36"/>
      <c r="Z218" s="36"/>
      <c r="AB218" s="37"/>
      <c r="AC218" s="38"/>
      <c r="AD218" s="38"/>
      <c r="AE218" s="38"/>
      <c r="AF218" s="6"/>
      <c r="AG218" s="1"/>
      <c r="AZ218" s="133"/>
    </row>
    <row r="219" spans="1:52" ht="47.25">
      <c r="A219" s="54" t="s">
        <v>482</v>
      </c>
      <c r="B219" s="55" t="s">
        <v>515</v>
      </c>
      <c r="C219" s="88" t="s">
        <v>516</v>
      </c>
      <c r="D219" s="57">
        <v>1.2931272359999999</v>
      </c>
      <c r="E219" s="58">
        <v>0</v>
      </c>
      <c r="F219" s="58">
        <f t="shared" si="68"/>
        <v>1.2931272359999999</v>
      </c>
      <c r="G219" s="57">
        <f t="shared" si="69"/>
        <v>1.2931272360000001</v>
      </c>
      <c r="H219" s="57">
        <f t="shared" si="69"/>
        <v>0</v>
      </c>
      <c r="I219" s="58">
        <v>0</v>
      </c>
      <c r="J219" s="58">
        <v>0</v>
      </c>
      <c r="K219" s="58">
        <v>0</v>
      </c>
      <c r="L219" s="57">
        <v>0</v>
      </c>
      <c r="M219" s="58">
        <v>0</v>
      </c>
      <c r="N219" s="57">
        <v>0</v>
      </c>
      <c r="O219" s="57">
        <v>1.2931272360000001</v>
      </c>
      <c r="P219" s="57">
        <v>0</v>
      </c>
      <c r="Q219" s="57">
        <f t="shared" si="70"/>
        <v>1.2931272359999999</v>
      </c>
      <c r="R219" s="57">
        <f t="shared" si="71"/>
        <v>0</v>
      </c>
      <c r="S219" s="59">
        <v>0</v>
      </c>
      <c r="T219" s="60" t="s">
        <v>32</v>
      </c>
      <c r="U219" s="6"/>
      <c r="V219" s="61"/>
      <c r="W219" s="62"/>
      <c r="X219" s="36"/>
      <c r="Y219" s="36"/>
      <c r="Z219" s="36"/>
      <c r="AB219" s="37"/>
      <c r="AC219" s="38"/>
      <c r="AD219" s="38"/>
      <c r="AE219" s="38"/>
      <c r="AF219" s="6"/>
      <c r="AG219" s="1"/>
      <c r="AZ219" s="133"/>
    </row>
    <row r="220" spans="1:52" ht="31.5">
      <c r="A220" s="54" t="s">
        <v>482</v>
      </c>
      <c r="B220" s="55" t="s">
        <v>517</v>
      </c>
      <c r="C220" s="88" t="s">
        <v>518</v>
      </c>
      <c r="D220" s="57">
        <v>0.41488977600000004</v>
      </c>
      <c r="E220" s="58">
        <v>0</v>
      </c>
      <c r="F220" s="58">
        <f t="shared" si="68"/>
        <v>0.41488977600000004</v>
      </c>
      <c r="G220" s="57">
        <f t="shared" si="69"/>
        <v>0.41488977599999999</v>
      </c>
      <c r="H220" s="57">
        <f t="shared" si="69"/>
        <v>0</v>
      </c>
      <c r="I220" s="58">
        <v>0</v>
      </c>
      <c r="J220" s="58">
        <v>0</v>
      </c>
      <c r="K220" s="58">
        <v>0</v>
      </c>
      <c r="L220" s="57">
        <v>0</v>
      </c>
      <c r="M220" s="58">
        <v>0</v>
      </c>
      <c r="N220" s="57">
        <v>0</v>
      </c>
      <c r="O220" s="57">
        <v>0.41488977599999999</v>
      </c>
      <c r="P220" s="57">
        <v>0</v>
      </c>
      <c r="Q220" s="57">
        <f t="shared" si="70"/>
        <v>0.41488977600000004</v>
      </c>
      <c r="R220" s="57">
        <f t="shared" si="71"/>
        <v>0</v>
      </c>
      <c r="S220" s="59">
        <v>0</v>
      </c>
      <c r="T220" s="60" t="s">
        <v>32</v>
      </c>
      <c r="U220" s="6"/>
      <c r="V220" s="61"/>
      <c r="W220" s="62"/>
      <c r="X220" s="36"/>
      <c r="Y220" s="36"/>
      <c r="Z220" s="36"/>
      <c r="AB220" s="37"/>
      <c r="AC220" s="38"/>
      <c r="AD220" s="38"/>
      <c r="AE220" s="38"/>
      <c r="AF220" s="6"/>
      <c r="AG220" s="1"/>
      <c r="AZ220" s="133"/>
    </row>
    <row r="221" spans="1:52">
      <c r="A221" s="54" t="s">
        <v>482</v>
      </c>
      <c r="B221" s="55" t="s">
        <v>519</v>
      </c>
      <c r="C221" s="88" t="s">
        <v>520</v>
      </c>
      <c r="D221" s="57">
        <v>1.8779519040000001</v>
      </c>
      <c r="E221" s="58">
        <v>0</v>
      </c>
      <c r="F221" s="58">
        <f t="shared" si="68"/>
        <v>1.8779519040000001</v>
      </c>
      <c r="G221" s="57">
        <f t="shared" si="69"/>
        <v>1.8779519040000001</v>
      </c>
      <c r="H221" s="57">
        <f t="shared" si="69"/>
        <v>0</v>
      </c>
      <c r="I221" s="58">
        <v>0</v>
      </c>
      <c r="J221" s="58">
        <v>0</v>
      </c>
      <c r="K221" s="58">
        <v>0</v>
      </c>
      <c r="L221" s="57">
        <v>0</v>
      </c>
      <c r="M221" s="58">
        <v>0</v>
      </c>
      <c r="N221" s="57">
        <v>0</v>
      </c>
      <c r="O221" s="57">
        <v>1.8779519040000001</v>
      </c>
      <c r="P221" s="57">
        <v>0</v>
      </c>
      <c r="Q221" s="57">
        <f t="shared" si="70"/>
        <v>1.8779519040000001</v>
      </c>
      <c r="R221" s="57">
        <f t="shared" si="71"/>
        <v>0</v>
      </c>
      <c r="S221" s="59">
        <v>0</v>
      </c>
      <c r="T221" s="60" t="s">
        <v>32</v>
      </c>
      <c r="U221" s="6"/>
      <c r="V221" s="61"/>
      <c r="W221" s="62"/>
      <c r="X221" s="36"/>
      <c r="Y221" s="36"/>
      <c r="Z221" s="36"/>
      <c r="AB221" s="37"/>
      <c r="AC221" s="38"/>
      <c r="AD221" s="38"/>
      <c r="AE221" s="38"/>
      <c r="AF221" s="6"/>
      <c r="AG221" s="1"/>
      <c r="AZ221" s="133"/>
    </row>
    <row r="222" spans="1:52" ht="31.5">
      <c r="A222" s="54" t="s">
        <v>482</v>
      </c>
      <c r="B222" s="55" t="s">
        <v>521</v>
      </c>
      <c r="C222" s="88" t="s">
        <v>522</v>
      </c>
      <c r="D222" s="57">
        <v>4.0888846440000002</v>
      </c>
      <c r="E222" s="58">
        <v>0</v>
      </c>
      <c r="F222" s="58">
        <f t="shared" si="68"/>
        <v>4.0888846440000002</v>
      </c>
      <c r="G222" s="57">
        <f t="shared" si="69"/>
        <v>4.0888846440000002</v>
      </c>
      <c r="H222" s="57">
        <f t="shared" si="69"/>
        <v>0</v>
      </c>
      <c r="I222" s="58">
        <v>0</v>
      </c>
      <c r="J222" s="58">
        <v>0</v>
      </c>
      <c r="K222" s="58">
        <v>0</v>
      </c>
      <c r="L222" s="57">
        <v>0</v>
      </c>
      <c r="M222" s="58">
        <v>0</v>
      </c>
      <c r="N222" s="57">
        <v>0</v>
      </c>
      <c r="O222" s="57">
        <v>4.0888846440000002</v>
      </c>
      <c r="P222" s="57">
        <v>0</v>
      </c>
      <c r="Q222" s="57">
        <f t="shared" si="70"/>
        <v>4.0888846440000002</v>
      </c>
      <c r="R222" s="57">
        <f t="shared" si="71"/>
        <v>0</v>
      </c>
      <c r="S222" s="59">
        <v>0</v>
      </c>
      <c r="T222" s="60" t="s">
        <v>32</v>
      </c>
      <c r="U222" s="6"/>
      <c r="V222" s="61"/>
      <c r="W222" s="62"/>
      <c r="X222" s="36"/>
      <c r="Y222" s="36"/>
      <c r="Z222" s="36"/>
      <c r="AB222" s="37"/>
      <c r="AC222" s="38"/>
      <c r="AD222" s="38"/>
      <c r="AE222" s="38"/>
      <c r="AF222" s="6"/>
      <c r="AG222" s="1"/>
      <c r="AZ222" s="133"/>
    </row>
    <row r="223" spans="1:52" ht="31.5">
      <c r="A223" s="54" t="s">
        <v>482</v>
      </c>
      <c r="B223" s="55" t="s">
        <v>523</v>
      </c>
      <c r="C223" s="88" t="s">
        <v>524</v>
      </c>
      <c r="D223" s="57">
        <v>32.682946956000002</v>
      </c>
      <c r="E223" s="58">
        <v>0</v>
      </c>
      <c r="F223" s="58">
        <f t="shared" si="68"/>
        <v>32.682946956000002</v>
      </c>
      <c r="G223" s="57">
        <f t="shared" si="69"/>
        <v>32.682946956000002</v>
      </c>
      <c r="H223" s="57">
        <f t="shared" si="69"/>
        <v>35.48472194</v>
      </c>
      <c r="I223" s="58">
        <v>0</v>
      </c>
      <c r="J223" s="58">
        <v>35.48472194</v>
      </c>
      <c r="K223" s="58">
        <v>0</v>
      </c>
      <c r="L223" s="57">
        <v>0</v>
      </c>
      <c r="M223" s="58">
        <v>0</v>
      </c>
      <c r="N223" s="57">
        <v>0</v>
      </c>
      <c r="O223" s="57">
        <v>32.682946956000002</v>
      </c>
      <c r="P223" s="57">
        <v>0</v>
      </c>
      <c r="Q223" s="57">
        <f t="shared" si="70"/>
        <v>-2.8017749839999979</v>
      </c>
      <c r="R223" s="57">
        <f t="shared" si="71"/>
        <v>35.48472194</v>
      </c>
      <c r="S223" s="59">
        <v>1</v>
      </c>
      <c r="T223" s="89" t="s">
        <v>512</v>
      </c>
      <c r="U223" s="6"/>
      <c r="V223" s="61"/>
      <c r="W223" s="62"/>
      <c r="X223" s="36"/>
      <c r="Y223" s="36"/>
      <c r="Z223" s="36"/>
      <c r="AB223" s="37"/>
      <c r="AC223" s="38"/>
      <c r="AD223" s="38"/>
      <c r="AE223" s="38"/>
      <c r="AF223" s="6"/>
      <c r="AG223" s="1"/>
      <c r="AZ223" s="133"/>
    </row>
    <row r="224" spans="1:52" ht="31.5">
      <c r="A224" s="54" t="s">
        <v>482</v>
      </c>
      <c r="B224" s="55" t="s">
        <v>525</v>
      </c>
      <c r="C224" s="88" t="s">
        <v>526</v>
      </c>
      <c r="D224" s="57">
        <v>0.28214424000000005</v>
      </c>
      <c r="E224" s="58">
        <v>0</v>
      </c>
      <c r="F224" s="58">
        <f t="shared" si="68"/>
        <v>0.28214424000000005</v>
      </c>
      <c r="G224" s="57">
        <f t="shared" si="69"/>
        <v>0.28214424000000005</v>
      </c>
      <c r="H224" s="57">
        <f t="shared" si="69"/>
        <v>0</v>
      </c>
      <c r="I224" s="58">
        <v>0</v>
      </c>
      <c r="J224" s="58">
        <v>0</v>
      </c>
      <c r="K224" s="58">
        <v>0</v>
      </c>
      <c r="L224" s="57">
        <v>0</v>
      </c>
      <c r="M224" s="58">
        <v>0</v>
      </c>
      <c r="N224" s="57">
        <v>0</v>
      </c>
      <c r="O224" s="57">
        <v>0.28214424000000005</v>
      </c>
      <c r="P224" s="57">
        <v>0</v>
      </c>
      <c r="Q224" s="57">
        <f t="shared" si="70"/>
        <v>0.28214424000000005</v>
      </c>
      <c r="R224" s="57">
        <f t="shared" si="71"/>
        <v>0</v>
      </c>
      <c r="S224" s="59">
        <v>0</v>
      </c>
      <c r="T224" s="60" t="s">
        <v>32</v>
      </c>
      <c r="U224" s="6"/>
      <c r="V224" s="61"/>
      <c r="W224" s="62"/>
      <c r="X224" s="36"/>
      <c r="Y224" s="36"/>
      <c r="Z224" s="36"/>
      <c r="AB224" s="37"/>
      <c r="AC224" s="38"/>
      <c r="AD224" s="38"/>
      <c r="AE224" s="38"/>
      <c r="AF224" s="6"/>
      <c r="AG224" s="1"/>
      <c r="AZ224" s="133"/>
    </row>
    <row r="225" spans="1:52" ht="31.5">
      <c r="A225" s="65" t="s">
        <v>482</v>
      </c>
      <c r="B225" s="55" t="s">
        <v>527</v>
      </c>
      <c r="C225" s="67" t="s">
        <v>528</v>
      </c>
      <c r="D225" s="57">
        <v>0.95707877999999991</v>
      </c>
      <c r="E225" s="58">
        <v>0</v>
      </c>
      <c r="F225" s="58">
        <f t="shared" si="68"/>
        <v>0.95707877999999991</v>
      </c>
      <c r="G225" s="57">
        <f t="shared" si="69"/>
        <v>0.95707878000000002</v>
      </c>
      <c r="H225" s="57">
        <f t="shared" si="69"/>
        <v>0</v>
      </c>
      <c r="I225" s="58">
        <v>0</v>
      </c>
      <c r="J225" s="58">
        <v>0</v>
      </c>
      <c r="K225" s="58">
        <v>0</v>
      </c>
      <c r="L225" s="57">
        <v>0</v>
      </c>
      <c r="M225" s="58">
        <v>0</v>
      </c>
      <c r="N225" s="57">
        <v>0</v>
      </c>
      <c r="O225" s="57">
        <v>0.95707878000000002</v>
      </c>
      <c r="P225" s="57">
        <v>0</v>
      </c>
      <c r="Q225" s="57">
        <f t="shared" si="70"/>
        <v>0.95707877999999991</v>
      </c>
      <c r="R225" s="57">
        <f t="shared" si="71"/>
        <v>0</v>
      </c>
      <c r="S225" s="59">
        <v>0</v>
      </c>
      <c r="T225" s="60" t="s">
        <v>32</v>
      </c>
      <c r="U225" s="6"/>
      <c r="V225" s="61"/>
      <c r="W225" s="62"/>
      <c r="X225" s="36"/>
      <c r="Y225" s="36"/>
      <c r="Z225" s="36"/>
      <c r="AB225" s="37"/>
      <c r="AC225" s="38"/>
      <c r="AD225" s="38"/>
      <c r="AE225" s="38"/>
      <c r="AF225" s="6"/>
      <c r="AG225" s="1"/>
      <c r="AZ225" s="133"/>
    </row>
    <row r="226" spans="1:52" ht="31.5">
      <c r="A226" s="65" t="s">
        <v>482</v>
      </c>
      <c r="B226" s="55" t="s">
        <v>529</v>
      </c>
      <c r="C226" s="67" t="s">
        <v>530</v>
      </c>
      <c r="D226" s="57">
        <v>0.21483117600000001</v>
      </c>
      <c r="E226" s="58">
        <v>0</v>
      </c>
      <c r="F226" s="58">
        <f t="shared" si="68"/>
        <v>0.21483117600000001</v>
      </c>
      <c r="G226" s="57">
        <f t="shared" si="69"/>
        <v>0.21483117600000001</v>
      </c>
      <c r="H226" s="57">
        <f t="shared" si="69"/>
        <v>0</v>
      </c>
      <c r="I226" s="58">
        <v>0</v>
      </c>
      <c r="J226" s="58">
        <v>0</v>
      </c>
      <c r="K226" s="58">
        <v>0</v>
      </c>
      <c r="L226" s="57">
        <v>0</v>
      </c>
      <c r="M226" s="58">
        <v>0</v>
      </c>
      <c r="N226" s="57">
        <v>0</v>
      </c>
      <c r="O226" s="57">
        <v>0.21483117600000001</v>
      </c>
      <c r="P226" s="57">
        <v>0</v>
      </c>
      <c r="Q226" s="57">
        <f t="shared" si="70"/>
        <v>0.21483117600000001</v>
      </c>
      <c r="R226" s="57">
        <f t="shared" si="71"/>
        <v>0</v>
      </c>
      <c r="S226" s="59">
        <v>0</v>
      </c>
      <c r="T226" s="60" t="s">
        <v>32</v>
      </c>
      <c r="U226" s="6"/>
      <c r="V226" s="61"/>
      <c r="W226" s="62"/>
      <c r="X226" s="36"/>
      <c r="Y226" s="36"/>
      <c r="Z226" s="36"/>
      <c r="AB226" s="37"/>
      <c r="AC226" s="38"/>
      <c r="AD226" s="38"/>
      <c r="AE226" s="38"/>
      <c r="AF226" s="6"/>
      <c r="AG226" s="1"/>
      <c r="AZ226" s="133"/>
    </row>
    <row r="227" spans="1:52" ht="31.5">
      <c r="A227" s="65" t="s">
        <v>482</v>
      </c>
      <c r="B227" s="55" t="s">
        <v>531</v>
      </c>
      <c r="C227" s="67" t="s">
        <v>532</v>
      </c>
      <c r="D227" s="57">
        <v>0.58946968799999999</v>
      </c>
      <c r="E227" s="58">
        <v>0</v>
      </c>
      <c r="F227" s="58">
        <f t="shared" si="68"/>
        <v>0.58946968799999999</v>
      </c>
      <c r="G227" s="57">
        <f t="shared" si="69"/>
        <v>0.58946968799999999</v>
      </c>
      <c r="H227" s="57">
        <f t="shared" si="69"/>
        <v>0</v>
      </c>
      <c r="I227" s="58">
        <v>0</v>
      </c>
      <c r="J227" s="58">
        <v>0</v>
      </c>
      <c r="K227" s="58">
        <v>0</v>
      </c>
      <c r="L227" s="57">
        <v>0</v>
      </c>
      <c r="M227" s="58">
        <v>0</v>
      </c>
      <c r="N227" s="57">
        <v>0</v>
      </c>
      <c r="O227" s="57">
        <v>0.58946968799999999</v>
      </c>
      <c r="P227" s="57">
        <v>0</v>
      </c>
      <c r="Q227" s="57">
        <f t="shared" si="70"/>
        <v>0.58946968799999999</v>
      </c>
      <c r="R227" s="57">
        <f t="shared" si="71"/>
        <v>0</v>
      </c>
      <c r="S227" s="59">
        <v>0</v>
      </c>
      <c r="T227" s="60" t="s">
        <v>32</v>
      </c>
      <c r="U227" s="6"/>
      <c r="V227" s="61"/>
      <c r="W227" s="62"/>
      <c r="X227" s="36"/>
      <c r="Y227" s="36"/>
      <c r="Z227" s="36"/>
      <c r="AB227" s="37"/>
      <c r="AC227" s="38"/>
      <c r="AD227" s="38"/>
      <c r="AE227" s="38"/>
      <c r="AF227" s="6"/>
      <c r="AG227" s="1"/>
      <c r="AZ227" s="133"/>
    </row>
    <row r="228" spans="1:52" ht="31.5">
      <c r="A228" s="65" t="s">
        <v>482</v>
      </c>
      <c r="B228" s="55" t="s">
        <v>533</v>
      </c>
      <c r="C228" s="67" t="s">
        <v>534</v>
      </c>
      <c r="D228" s="57">
        <v>1.9958105880000001</v>
      </c>
      <c r="E228" s="58">
        <v>0</v>
      </c>
      <c r="F228" s="58">
        <f t="shared" si="68"/>
        <v>1.9958105880000001</v>
      </c>
      <c r="G228" s="57">
        <f t="shared" si="69"/>
        <v>1.9958105880000001</v>
      </c>
      <c r="H228" s="57">
        <f t="shared" si="69"/>
        <v>0</v>
      </c>
      <c r="I228" s="58">
        <v>0</v>
      </c>
      <c r="J228" s="58">
        <v>0</v>
      </c>
      <c r="K228" s="58">
        <v>0</v>
      </c>
      <c r="L228" s="57">
        <v>0</v>
      </c>
      <c r="M228" s="58">
        <v>0</v>
      </c>
      <c r="N228" s="57">
        <v>0</v>
      </c>
      <c r="O228" s="57">
        <v>1.9958105880000001</v>
      </c>
      <c r="P228" s="57">
        <v>0</v>
      </c>
      <c r="Q228" s="57">
        <f t="shared" si="70"/>
        <v>1.9958105880000001</v>
      </c>
      <c r="R228" s="57">
        <f t="shared" si="71"/>
        <v>0</v>
      </c>
      <c r="S228" s="59">
        <v>0</v>
      </c>
      <c r="T228" s="60" t="s">
        <v>32</v>
      </c>
      <c r="U228" s="6"/>
      <c r="V228" s="61"/>
      <c r="W228" s="62"/>
      <c r="X228" s="36"/>
      <c r="Y228" s="36"/>
      <c r="Z228" s="36"/>
      <c r="AB228" s="37"/>
      <c r="AC228" s="38"/>
      <c r="AD228" s="38"/>
      <c r="AE228" s="38"/>
      <c r="AF228" s="6"/>
      <c r="AG228" s="1"/>
      <c r="AZ228" s="133"/>
    </row>
    <row r="229" spans="1:52" ht="47.25">
      <c r="A229" s="65" t="s">
        <v>482</v>
      </c>
      <c r="B229" s="55" t="s">
        <v>535</v>
      </c>
      <c r="C229" s="67" t="s">
        <v>536</v>
      </c>
      <c r="D229" s="57">
        <v>0.14795584799999997</v>
      </c>
      <c r="E229" s="58">
        <v>0</v>
      </c>
      <c r="F229" s="58">
        <f t="shared" si="68"/>
        <v>0.14795584799999997</v>
      </c>
      <c r="G229" s="57">
        <f t="shared" si="69"/>
        <v>0.147955848</v>
      </c>
      <c r="H229" s="57">
        <f t="shared" si="69"/>
        <v>0</v>
      </c>
      <c r="I229" s="58">
        <v>0</v>
      </c>
      <c r="J229" s="58">
        <v>0</v>
      </c>
      <c r="K229" s="58">
        <v>0</v>
      </c>
      <c r="L229" s="57">
        <v>0</v>
      </c>
      <c r="M229" s="58">
        <v>0</v>
      </c>
      <c r="N229" s="57">
        <v>0</v>
      </c>
      <c r="O229" s="57">
        <v>0.147955848</v>
      </c>
      <c r="P229" s="57">
        <v>0</v>
      </c>
      <c r="Q229" s="57">
        <f t="shared" si="70"/>
        <v>0.14795584799999997</v>
      </c>
      <c r="R229" s="57">
        <f t="shared" si="71"/>
        <v>0</v>
      </c>
      <c r="S229" s="59">
        <v>0</v>
      </c>
      <c r="T229" s="60" t="s">
        <v>32</v>
      </c>
      <c r="U229" s="6"/>
      <c r="V229" s="61"/>
      <c r="W229" s="62"/>
      <c r="X229" s="36"/>
      <c r="Y229" s="36"/>
      <c r="Z229" s="36"/>
      <c r="AB229" s="37"/>
      <c r="AC229" s="38"/>
      <c r="AD229" s="38"/>
      <c r="AE229" s="38"/>
      <c r="AF229" s="6"/>
      <c r="AG229" s="1"/>
      <c r="AZ229" s="133"/>
    </row>
    <row r="230" spans="1:52">
      <c r="A230" s="65" t="s">
        <v>482</v>
      </c>
      <c r="B230" s="55" t="s">
        <v>537</v>
      </c>
      <c r="C230" s="67" t="s">
        <v>538</v>
      </c>
      <c r="D230" s="57">
        <v>0.37968685199999996</v>
      </c>
      <c r="E230" s="58">
        <v>0</v>
      </c>
      <c r="F230" s="58">
        <f t="shared" si="68"/>
        <v>0.37968685199999996</v>
      </c>
      <c r="G230" s="57">
        <f t="shared" si="69"/>
        <v>0.37968685199999996</v>
      </c>
      <c r="H230" s="57">
        <f t="shared" si="69"/>
        <v>0.71557199999999999</v>
      </c>
      <c r="I230" s="58">
        <v>0</v>
      </c>
      <c r="J230" s="58">
        <v>0.71557199999999999</v>
      </c>
      <c r="K230" s="58">
        <v>0</v>
      </c>
      <c r="L230" s="57">
        <v>0</v>
      </c>
      <c r="M230" s="58">
        <v>0</v>
      </c>
      <c r="N230" s="57">
        <v>0</v>
      </c>
      <c r="O230" s="57">
        <v>0.37968685199999996</v>
      </c>
      <c r="P230" s="57">
        <v>0</v>
      </c>
      <c r="Q230" s="57">
        <f t="shared" si="70"/>
        <v>-0.33588514800000002</v>
      </c>
      <c r="R230" s="57">
        <f t="shared" si="71"/>
        <v>0.71557199999999999</v>
      </c>
      <c r="S230" s="59">
        <v>1</v>
      </c>
      <c r="T230" s="89" t="s">
        <v>512</v>
      </c>
      <c r="U230" s="6"/>
      <c r="V230" s="61"/>
      <c r="W230" s="62"/>
      <c r="X230" s="36"/>
      <c r="Y230" s="36"/>
      <c r="Z230" s="36"/>
      <c r="AB230" s="37"/>
      <c r="AC230" s="38"/>
      <c r="AD230" s="38"/>
      <c r="AE230" s="38"/>
      <c r="AF230" s="6"/>
      <c r="AG230" s="1"/>
      <c r="AZ230" s="133"/>
    </row>
    <row r="231" spans="1:52" ht="31.5">
      <c r="A231" s="65" t="s">
        <v>482</v>
      </c>
      <c r="B231" s="55" t="s">
        <v>539</v>
      </c>
      <c r="C231" s="67" t="s">
        <v>540</v>
      </c>
      <c r="D231" s="57">
        <v>0.15859047600000001</v>
      </c>
      <c r="E231" s="58">
        <v>0</v>
      </c>
      <c r="F231" s="58">
        <f t="shared" si="68"/>
        <v>0.15859047600000001</v>
      </c>
      <c r="G231" s="57">
        <f t="shared" si="69"/>
        <v>0.15859047600000001</v>
      </c>
      <c r="H231" s="57">
        <f t="shared" si="69"/>
        <v>0</v>
      </c>
      <c r="I231" s="58">
        <v>0</v>
      </c>
      <c r="J231" s="58">
        <v>0</v>
      </c>
      <c r="K231" s="58">
        <v>0</v>
      </c>
      <c r="L231" s="57">
        <v>0</v>
      </c>
      <c r="M231" s="58">
        <v>0</v>
      </c>
      <c r="N231" s="57">
        <v>0</v>
      </c>
      <c r="O231" s="57">
        <v>0.15859047600000001</v>
      </c>
      <c r="P231" s="57">
        <v>0</v>
      </c>
      <c r="Q231" s="57">
        <f t="shared" si="70"/>
        <v>0.15859047600000001</v>
      </c>
      <c r="R231" s="57">
        <f t="shared" si="71"/>
        <v>0</v>
      </c>
      <c r="S231" s="59">
        <v>0</v>
      </c>
      <c r="T231" s="60" t="s">
        <v>32</v>
      </c>
      <c r="U231" s="6"/>
      <c r="V231" s="61"/>
      <c r="W231" s="62"/>
      <c r="X231" s="36"/>
      <c r="Y231" s="36"/>
      <c r="Z231" s="36"/>
      <c r="AB231" s="37"/>
      <c r="AC231" s="38"/>
      <c r="AD231" s="38"/>
      <c r="AE231" s="38"/>
      <c r="AF231" s="6"/>
      <c r="AG231" s="1"/>
      <c r="AZ231" s="133"/>
    </row>
    <row r="232" spans="1:52" ht="47.25">
      <c r="A232" s="65" t="s">
        <v>482</v>
      </c>
      <c r="B232" s="55" t="s">
        <v>541</v>
      </c>
      <c r="C232" s="67" t="s">
        <v>542</v>
      </c>
      <c r="D232" s="57">
        <v>0.28937527200000002</v>
      </c>
      <c r="E232" s="58">
        <v>0</v>
      </c>
      <c r="F232" s="58">
        <f t="shared" si="68"/>
        <v>0.28937527200000002</v>
      </c>
      <c r="G232" s="57">
        <f t="shared" si="69"/>
        <v>0.28937527200000002</v>
      </c>
      <c r="H232" s="57">
        <f t="shared" si="69"/>
        <v>0</v>
      </c>
      <c r="I232" s="58">
        <v>0</v>
      </c>
      <c r="J232" s="58">
        <v>0</v>
      </c>
      <c r="K232" s="58">
        <v>0</v>
      </c>
      <c r="L232" s="57">
        <v>0</v>
      </c>
      <c r="M232" s="58">
        <v>0</v>
      </c>
      <c r="N232" s="57">
        <v>0</v>
      </c>
      <c r="O232" s="57">
        <v>0.28937527200000002</v>
      </c>
      <c r="P232" s="57">
        <v>0</v>
      </c>
      <c r="Q232" s="57">
        <f t="shared" si="70"/>
        <v>0.28937527200000002</v>
      </c>
      <c r="R232" s="57">
        <f t="shared" si="71"/>
        <v>0</v>
      </c>
      <c r="S232" s="59">
        <v>0</v>
      </c>
      <c r="T232" s="60" t="s">
        <v>32</v>
      </c>
      <c r="U232" s="6"/>
      <c r="V232" s="61"/>
      <c r="W232" s="62"/>
      <c r="X232" s="36"/>
      <c r="Y232" s="36"/>
      <c r="Z232" s="36"/>
      <c r="AB232" s="37"/>
      <c r="AC232" s="38"/>
      <c r="AD232" s="38"/>
      <c r="AE232" s="38"/>
      <c r="AF232" s="6"/>
      <c r="AG232" s="1"/>
      <c r="AZ232" s="133"/>
    </row>
    <row r="233" spans="1:52">
      <c r="A233" s="65" t="s">
        <v>482</v>
      </c>
      <c r="B233" s="55" t="s">
        <v>543</v>
      </c>
      <c r="C233" s="67" t="s">
        <v>544</v>
      </c>
      <c r="D233" s="57">
        <v>7.5927431400000005</v>
      </c>
      <c r="E233" s="58">
        <v>0</v>
      </c>
      <c r="F233" s="58">
        <f t="shared" si="68"/>
        <v>7.5927431400000005</v>
      </c>
      <c r="G233" s="57">
        <f t="shared" si="69"/>
        <v>7.5927431399999996</v>
      </c>
      <c r="H233" s="57">
        <f t="shared" si="69"/>
        <v>0</v>
      </c>
      <c r="I233" s="58">
        <v>0</v>
      </c>
      <c r="J233" s="58">
        <v>0</v>
      </c>
      <c r="K233" s="58">
        <v>0</v>
      </c>
      <c r="L233" s="57">
        <v>0</v>
      </c>
      <c r="M233" s="58">
        <v>0</v>
      </c>
      <c r="N233" s="57">
        <v>0</v>
      </c>
      <c r="O233" s="57">
        <v>7.5927431399999996</v>
      </c>
      <c r="P233" s="57">
        <v>0</v>
      </c>
      <c r="Q233" s="57">
        <f t="shared" si="70"/>
        <v>7.5927431400000005</v>
      </c>
      <c r="R233" s="57">
        <f t="shared" si="71"/>
        <v>0</v>
      </c>
      <c r="S233" s="59">
        <v>0</v>
      </c>
      <c r="T233" s="60" t="s">
        <v>32</v>
      </c>
      <c r="U233" s="6"/>
      <c r="V233" s="61"/>
      <c r="W233" s="62"/>
      <c r="X233" s="36"/>
      <c r="Y233" s="36"/>
      <c r="Z233" s="36"/>
      <c r="AB233" s="37"/>
      <c r="AC233" s="38"/>
      <c r="AD233" s="38"/>
      <c r="AE233" s="38"/>
      <c r="AF233" s="6"/>
      <c r="AG233" s="1"/>
      <c r="AZ233" s="133"/>
    </row>
    <row r="234" spans="1:52">
      <c r="A234" s="65" t="s">
        <v>482</v>
      </c>
      <c r="B234" s="55" t="s">
        <v>545</v>
      </c>
      <c r="C234" s="67" t="s">
        <v>546</v>
      </c>
      <c r="D234" s="57">
        <v>7.5737999999999994</v>
      </c>
      <c r="E234" s="58">
        <v>0</v>
      </c>
      <c r="F234" s="58">
        <f t="shared" si="68"/>
        <v>7.5737999999999994</v>
      </c>
      <c r="G234" s="57">
        <f t="shared" si="69"/>
        <v>7.5737999999999994</v>
      </c>
      <c r="H234" s="57">
        <f t="shared" si="69"/>
        <v>0</v>
      </c>
      <c r="I234" s="58">
        <v>0</v>
      </c>
      <c r="J234" s="58">
        <v>0</v>
      </c>
      <c r="K234" s="58">
        <v>0</v>
      </c>
      <c r="L234" s="57">
        <v>0</v>
      </c>
      <c r="M234" s="58">
        <v>0</v>
      </c>
      <c r="N234" s="57">
        <v>0</v>
      </c>
      <c r="O234" s="57">
        <v>7.5737999999999994</v>
      </c>
      <c r="P234" s="57">
        <v>0</v>
      </c>
      <c r="Q234" s="57">
        <f t="shared" si="70"/>
        <v>7.5737999999999994</v>
      </c>
      <c r="R234" s="57">
        <f t="shared" si="71"/>
        <v>0</v>
      </c>
      <c r="S234" s="59">
        <v>0</v>
      </c>
      <c r="T234" s="60" t="s">
        <v>32</v>
      </c>
      <c r="U234" s="6"/>
      <c r="V234" s="61"/>
      <c r="W234" s="62"/>
      <c r="X234" s="36"/>
      <c r="Y234" s="36"/>
      <c r="Z234" s="36"/>
      <c r="AB234" s="37"/>
      <c r="AC234" s="38"/>
      <c r="AD234" s="38"/>
      <c r="AE234" s="38"/>
      <c r="AF234" s="6"/>
      <c r="AG234" s="1"/>
      <c r="AZ234" s="133"/>
    </row>
    <row r="235" spans="1:52">
      <c r="A235" s="65" t="s">
        <v>482</v>
      </c>
      <c r="B235" s="55" t="s">
        <v>547</v>
      </c>
      <c r="C235" s="67" t="s">
        <v>548</v>
      </c>
      <c r="D235" s="57">
        <v>6.0058545360000002</v>
      </c>
      <c r="E235" s="58">
        <v>0</v>
      </c>
      <c r="F235" s="58">
        <f t="shared" si="68"/>
        <v>6.0058545360000002</v>
      </c>
      <c r="G235" s="57">
        <f t="shared" si="69"/>
        <v>6.0058545360000002</v>
      </c>
      <c r="H235" s="57">
        <f t="shared" si="69"/>
        <v>0</v>
      </c>
      <c r="I235" s="58">
        <v>0</v>
      </c>
      <c r="J235" s="58">
        <v>0</v>
      </c>
      <c r="K235" s="58">
        <v>0</v>
      </c>
      <c r="L235" s="57">
        <v>0</v>
      </c>
      <c r="M235" s="58">
        <v>0</v>
      </c>
      <c r="N235" s="57">
        <v>0</v>
      </c>
      <c r="O235" s="57">
        <v>6.0058545360000002</v>
      </c>
      <c r="P235" s="57">
        <v>0</v>
      </c>
      <c r="Q235" s="57">
        <f t="shared" si="70"/>
        <v>6.0058545360000002</v>
      </c>
      <c r="R235" s="57">
        <f t="shared" si="71"/>
        <v>0</v>
      </c>
      <c r="S235" s="59">
        <v>0</v>
      </c>
      <c r="T235" s="60" t="s">
        <v>32</v>
      </c>
      <c r="U235" s="6"/>
      <c r="V235" s="61"/>
      <c r="W235" s="62"/>
      <c r="X235" s="36"/>
      <c r="Y235" s="36"/>
      <c r="Z235" s="36"/>
      <c r="AB235" s="37"/>
      <c r="AC235" s="38"/>
      <c r="AD235" s="38"/>
      <c r="AE235" s="38"/>
      <c r="AF235" s="6"/>
      <c r="AG235" s="1"/>
      <c r="AZ235" s="133"/>
    </row>
    <row r="236" spans="1:52">
      <c r="A236" s="65" t="s">
        <v>482</v>
      </c>
      <c r="B236" s="55" t="s">
        <v>549</v>
      </c>
      <c r="C236" s="67" t="s">
        <v>550</v>
      </c>
      <c r="D236" s="57">
        <v>6.9865259999999987</v>
      </c>
      <c r="E236" s="58">
        <v>0</v>
      </c>
      <c r="F236" s="58">
        <f t="shared" si="68"/>
        <v>6.9865259999999987</v>
      </c>
      <c r="G236" s="57">
        <f t="shared" si="69"/>
        <v>6.9865259999999987</v>
      </c>
      <c r="H236" s="57">
        <f t="shared" si="69"/>
        <v>0</v>
      </c>
      <c r="I236" s="58">
        <v>0</v>
      </c>
      <c r="J236" s="58">
        <v>0</v>
      </c>
      <c r="K236" s="58">
        <v>0</v>
      </c>
      <c r="L236" s="57">
        <v>0</v>
      </c>
      <c r="M236" s="58">
        <v>0</v>
      </c>
      <c r="N236" s="57">
        <v>0</v>
      </c>
      <c r="O236" s="57">
        <v>6.9865259999999987</v>
      </c>
      <c r="P236" s="57">
        <v>0</v>
      </c>
      <c r="Q236" s="57">
        <f t="shared" si="70"/>
        <v>6.9865259999999987</v>
      </c>
      <c r="R236" s="57">
        <f t="shared" si="71"/>
        <v>0</v>
      </c>
      <c r="S236" s="59">
        <v>0</v>
      </c>
      <c r="T236" s="60" t="s">
        <v>32</v>
      </c>
      <c r="U236" s="6"/>
      <c r="V236" s="61"/>
      <c r="W236" s="62"/>
      <c r="X236" s="36"/>
      <c r="Y236" s="36"/>
      <c r="Z236" s="36"/>
      <c r="AB236" s="37"/>
      <c r="AC236" s="38"/>
      <c r="AD236" s="38"/>
      <c r="AE236" s="38"/>
      <c r="AF236" s="6"/>
      <c r="AG236" s="1"/>
      <c r="AZ236" s="133"/>
    </row>
    <row r="237" spans="1:52">
      <c r="A237" s="65" t="s">
        <v>482</v>
      </c>
      <c r="B237" s="55" t="s">
        <v>551</v>
      </c>
      <c r="C237" s="67" t="s">
        <v>552</v>
      </c>
      <c r="D237" s="57">
        <v>7.8125821559999995</v>
      </c>
      <c r="E237" s="58">
        <v>0</v>
      </c>
      <c r="F237" s="58">
        <f t="shared" si="68"/>
        <v>7.8125821559999995</v>
      </c>
      <c r="G237" s="57">
        <f t="shared" ref="G237:H267" si="73">I237+K237+M237+O237</f>
        <v>7.8125821559999995</v>
      </c>
      <c r="H237" s="57">
        <f t="shared" si="73"/>
        <v>0</v>
      </c>
      <c r="I237" s="58">
        <v>0</v>
      </c>
      <c r="J237" s="58">
        <v>0</v>
      </c>
      <c r="K237" s="58">
        <v>0</v>
      </c>
      <c r="L237" s="57">
        <v>0</v>
      </c>
      <c r="M237" s="58">
        <v>0</v>
      </c>
      <c r="N237" s="57">
        <v>0</v>
      </c>
      <c r="O237" s="57">
        <v>7.8125821559999995</v>
      </c>
      <c r="P237" s="57">
        <v>0</v>
      </c>
      <c r="Q237" s="57">
        <f t="shared" si="70"/>
        <v>7.8125821559999995</v>
      </c>
      <c r="R237" s="57">
        <f t="shared" si="71"/>
        <v>0</v>
      </c>
      <c r="S237" s="59">
        <v>0</v>
      </c>
      <c r="T237" s="60" t="s">
        <v>32</v>
      </c>
      <c r="U237" s="6"/>
      <c r="V237" s="61"/>
      <c r="W237" s="62"/>
      <c r="X237" s="36"/>
      <c r="Y237" s="36"/>
      <c r="Z237" s="36"/>
      <c r="AB237" s="37"/>
      <c r="AC237" s="38"/>
      <c r="AD237" s="38"/>
      <c r="AE237" s="38"/>
      <c r="AF237" s="6"/>
      <c r="AG237" s="1"/>
      <c r="AZ237" s="133"/>
    </row>
    <row r="238" spans="1:52">
      <c r="A238" s="65" t="s">
        <v>482</v>
      </c>
      <c r="B238" s="55" t="s">
        <v>553</v>
      </c>
      <c r="C238" s="67" t="s">
        <v>554</v>
      </c>
      <c r="D238" s="57">
        <v>7.9410314999999994</v>
      </c>
      <c r="E238" s="58">
        <v>0</v>
      </c>
      <c r="F238" s="58">
        <f t="shared" si="68"/>
        <v>7.9410314999999994</v>
      </c>
      <c r="G238" s="57">
        <f t="shared" si="73"/>
        <v>7.9410314999999994</v>
      </c>
      <c r="H238" s="57">
        <f t="shared" si="73"/>
        <v>0</v>
      </c>
      <c r="I238" s="58">
        <v>0</v>
      </c>
      <c r="J238" s="58">
        <v>0</v>
      </c>
      <c r="K238" s="58">
        <v>7.9410314999999994</v>
      </c>
      <c r="L238" s="57">
        <v>0</v>
      </c>
      <c r="M238" s="58">
        <v>0</v>
      </c>
      <c r="N238" s="57">
        <v>0</v>
      </c>
      <c r="O238" s="57">
        <v>0</v>
      </c>
      <c r="P238" s="57">
        <v>0</v>
      </c>
      <c r="Q238" s="57">
        <f t="shared" si="70"/>
        <v>7.9410314999999994</v>
      </c>
      <c r="R238" s="57">
        <f t="shared" si="71"/>
        <v>-7.9410314999999994</v>
      </c>
      <c r="S238" s="59">
        <f t="shared" si="72"/>
        <v>-1</v>
      </c>
      <c r="T238" s="60" t="s">
        <v>555</v>
      </c>
      <c r="U238" s="6"/>
      <c r="V238" s="61"/>
      <c r="W238" s="62"/>
      <c r="X238" s="36"/>
      <c r="Y238" s="36"/>
      <c r="Z238" s="36"/>
      <c r="AB238" s="37"/>
      <c r="AC238" s="38"/>
      <c r="AD238" s="38"/>
      <c r="AE238" s="38"/>
      <c r="AF238" s="6"/>
      <c r="AG238" s="1"/>
      <c r="AZ238" s="133"/>
    </row>
    <row r="239" spans="1:52" ht="31.5">
      <c r="A239" s="65" t="s">
        <v>482</v>
      </c>
      <c r="B239" s="55" t="s">
        <v>556</v>
      </c>
      <c r="C239" s="67" t="s">
        <v>557</v>
      </c>
      <c r="D239" s="57">
        <v>1.746021912</v>
      </c>
      <c r="E239" s="58">
        <v>0</v>
      </c>
      <c r="F239" s="58">
        <f t="shared" si="68"/>
        <v>1.746021912</v>
      </c>
      <c r="G239" s="57">
        <f t="shared" si="73"/>
        <v>1.746021912</v>
      </c>
      <c r="H239" s="57">
        <f t="shared" si="73"/>
        <v>1.498</v>
      </c>
      <c r="I239" s="58">
        <v>0</v>
      </c>
      <c r="J239" s="58">
        <v>0</v>
      </c>
      <c r="K239" s="58">
        <v>0</v>
      </c>
      <c r="L239" s="57">
        <v>1.498</v>
      </c>
      <c r="M239" s="58">
        <v>1.7460219099999998</v>
      </c>
      <c r="N239" s="57">
        <v>0</v>
      </c>
      <c r="O239" s="57">
        <v>2.000000165480742E-9</v>
      </c>
      <c r="P239" s="57">
        <v>0</v>
      </c>
      <c r="Q239" s="57">
        <f t="shared" si="70"/>
        <v>0.24802191200000001</v>
      </c>
      <c r="R239" s="57">
        <f t="shared" si="71"/>
        <v>1.498</v>
      </c>
      <c r="S239" s="59">
        <v>1</v>
      </c>
      <c r="T239" s="60" t="s">
        <v>81</v>
      </c>
      <c r="U239" s="6"/>
      <c r="V239" s="61"/>
      <c r="W239" s="62"/>
      <c r="X239" s="36"/>
      <c r="Y239" s="36"/>
      <c r="Z239" s="36"/>
      <c r="AB239" s="37"/>
      <c r="AC239" s="38"/>
      <c r="AD239" s="38"/>
      <c r="AE239" s="38"/>
      <c r="AF239" s="6"/>
      <c r="AG239" s="1"/>
      <c r="AZ239" s="133"/>
    </row>
    <row r="240" spans="1:52">
      <c r="A240" s="65" t="s">
        <v>482</v>
      </c>
      <c r="B240" s="55" t="s">
        <v>558</v>
      </c>
      <c r="C240" s="67" t="s">
        <v>559</v>
      </c>
      <c r="D240" s="57">
        <v>7.573855848</v>
      </c>
      <c r="E240" s="58">
        <v>0</v>
      </c>
      <c r="F240" s="58">
        <f t="shared" si="68"/>
        <v>7.573855848</v>
      </c>
      <c r="G240" s="57">
        <f t="shared" si="73"/>
        <v>7.573855848</v>
      </c>
      <c r="H240" s="57">
        <f t="shared" si="73"/>
        <v>0</v>
      </c>
      <c r="I240" s="58">
        <v>0</v>
      </c>
      <c r="J240" s="58">
        <v>0</v>
      </c>
      <c r="K240" s="58">
        <v>0</v>
      </c>
      <c r="L240" s="57">
        <v>0</v>
      </c>
      <c r="M240" s="58">
        <v>0</v>
      </c>
      <c r="N240" s="57">
        <v>0</v>
      </c>
      <c r="O240" s="57">
        <v>7.573855848</v>
      </c>
      <c r="P240" s="57">
        <v>0</v>
      </c>
      <c r="Q240" s="57">
        <f t="shared" si="70"/>
        <v>7.573855848</v>
      </c>
      <c r="R240" s="57">
        <f t="shared" si="71"/>
        <v>0</v>
      </c>
      <c r="S240" s="59">
        <v>0</v>
      </c>
      <c r="T240" s="60" t="s">
        <v>32</v>
      </c>
      <c r="U240" s="6"/>
      <c r="V240" s="61"/>
      <c r="W240" s="62"/>
      <c r="X240" s="36"/>
      <c r="Y240" s="36"/>
      <c r="Z240" s="36"/>
      <c r="AB240" s="37"/>
      <c r="AC240" s="38"/>
      <c r="AD240" s="38"/>
      <c r="AE240" s="38"/>
      <c r="AF240" s="6"/>
      <c r="AG240" s="1"/>
      <c r="AZ240" s="133"/>
    </row>
    <row r="241" spans="1:52">
      <c r="A241" s="65" t="s">
        <v>482</v>
      </c>
      <c r="B241" s="55" t="s">
        <v>560</v>
      </c>
      <c r="C241" s="67" t="s">
        <v>561</v>
      </c>
      <c r="D241" s="57">
        <v>2.8022576879999996</v>
      </c>
      <c r="E241" s="58">
        <v>0</v>
      </c>
      <c r="F241" s="58">
        <f t="shared" si="68"/>
        <v>2.8022576879999996</v>
      </c>
      <c r="G241" s="57">
        <f t="shared" si="73"/>
        <v>2.8022576879999996</v>
      </c>
      <c r="H241" s="57">
        <f t="shared" si="73"/>
        <v>0</v>
      </c>
      <c r="I241" s="58">
        <v>0</v>
      </c>
      <c r="J241" s="58">
        <v>0</v>
      </c>
      <c r="K241" s="58">
        <v>0</v>
      </c>
      <c r="L241" s="57">
        <v>0</v>
      </c>
      <c r="M241" s="58">
        <v>0</v>
      </c>
      <c r="N241" s="57">
        <v>0</v>
      </c>
      <c r="O241" s="57">
        <v>2.8022576879999996</v>
      </c>
      <c r="P241" s="57">
        <v>0</v>
      </c>
      <c r="Q241" s="57">
        <f t="shared" si="70"/>
        <v>2.8022576879999996</v>
      </c>
      <c r="R241" s="57">
        <f t="shared" si="71"/>
        <v>0</v>
      </c>
      <c r="S241" s="59">
        <v>0</v>
      </c>
      <c r="T241" s="60" t="s">
        <v>32</v>
      </c>
      <c r="U241" s="6"/>
      <c r="V241" s="61"/>
      <c r="W241" s="62"/>
      <c r="X241" s="36"/>
      <c r="Y241" s="36"/>
      <c r="Z241" s="36"/>
      <c r="AB241" s="37"/>
      <c r="AC241" s="38"/>
      <c r="AD241" s="38"/>
      <c r="AE241" s="38"/>
      <c r="AF241" s="6"/>
      <c r="AG241" s="1"/>
      <c r="AZ241" s="133"/>
    </row>
    <row r="242" spans="1:52">
      <c r="A242" s="65" t="s">
        <v>482</v>
      </c>
      <c r="B242" s="55" t="s">
        <v>562</v>
      </c>
      <c r="C242" s="67" t="s">
        <v>563</v>
      </c>
      <c r="D242" s="57">
        <v>21.750531372000001</v>
      </c>
      <c r="E242" s="58">
        <v>0</v>
      </c>
      <c r="F242" s="58">
        <f t="shared" si="68"/>
        <v>21.750531372000001</v>
      </c>
      <c r="G242" s="57">
        <f t="shared" si="73"/>
        <v>21.750531372000001</v>
      </c>
      <c r="H242" s="57">
        <f t="shared" si="73"/>
        <v>0</v>
      </c>
      <c r="I242" s="58">
        <v>0</v>
      </c>
      <c r="J242" s="58">
        <v>0</v>
      </c>
      <c r="K242" s="58">
        <v>0</v>
      </c>
      <c r="L242" s="57">
        <v>0</v>
      </c>
      <c r="M242" s="58">
        <v>0</v>
      </c>
      <c r="N242" s="57">
        <v>0</v>
      </c>
      <c r="O242" s="57">
        <v>21.750531372000001</v>
      </c>
      <c r="P242" s="57">
        <v>0</v>
      </c>
      <c r="Q242" s="57">
        <f t="shared" si="70"/>
        <v>21.750531372000001</v>
      </c>
      <c r="R242" s="57">
        <f t="shared" si="71"/>
        <v>0</v>
      </c>
      <c r="S242" s="59">
        <v>0</v>
      </c>
      <c r="T242" s="60" t="s">
        <v>32</v>
      </c>
      <c r="U242" s="6"/>
      <c r="V242" s="61"/>
      <c r="W242" s="62"/>
      <c r="X242" s="36"/>
      <c r="Y242" s="36"/>
      <c r="Z242" s="36"/>
      <c r="AB242" s="37"/>
      <c r="AC242" s="38"/>
      <c r="AD242" s="38"/>
      <c r="AE242" s="38"/>
      <c r="AF242" s="6"/>
      <c r="AG242" s="1"/>
      <c r="AZ242" s="133"/>
    </row>
    <row r="243" spans="1:52" ht="31.5">
      <c r="A243" s="65" t="s">
        <v>482</v>
      </c>
      <c r="B243" s="55" t="s">
        <v>564</v>
      </c>
      <c r="C243" s="67" t="s">
        <v>565</v>
      </c>
      <c r="D243" s="57">
        <v>3.4635592025337121</v>
      </c>
      <c r="E243" s="58">
        <v>0</v>
      </c>
      <c r="F243" s="58">
        <f t="shared" si="68"/>
        <v>3.4635592025337121</v>
      </c>
      <c r="G243" s="57">
        <f t="shared" si="73"/>
        <v>3.4635592025337121</v>
      </c>
      <c r="H243" s="57">
        <f t="shared" si="73"/>
        <v>0</v>
      </c>
      <c r="I243" s="58">
        <v>0</v>
      </c>
      <c r="J243" s="58">
        <v>0</v>
      </c>
      <c r="K243" s="58">
        <v>0</v>
      </c>
      <c r="L243" s="57">
        <v>0</v>
      </c>
      <c r="M243" s="58">
        <v>3.4635592079999999</v>
      </c>
      <c r="N243" s="57">
        <v>0</v>
      </c>
      <c r="O243" s="57">
        <v>-5.4662878667954828E-9</v>
      </c>
      <c r="P243" s="57">
        <v>0</v>
      </c>
      <c r="Q243" s="57">
        <f t="shared" si="70"/>
        <v>3.4635592025337121</v>
      </c>
      <c r="R243" s="57">
        <f t="shared" si="71"/>
        <v>0</v>
      </c>
      <c r="S243" s="59">
        <v>0</v>
      </c>
      <c r="T243" s="60" t="s">
        <v>32</v>
      </c>
      <c r="U243" s="6"/>
      <c r="V243" s="61"/>
      <c r="W243" s="62"/>
      <c r="X243" s="36"/>
      <c r="Y243" s="36"/>
      <c r="Z243" s="36"/>
      <c r="AB243" s="37"/>
      <c r="AC243" s="38"/>
      <c r="AD243" s="38"/>
      <c r="AE243" s="38"/>
      <c r="AF243" s="6"/>
      <c r="AG243" s="1"/>
      <c r="AZ243" s="133"/>
    </row>
    <row r="244" spans="1:52" ht="31.5">
      <c r="A244" s="65" t="s">
        <v>482</v>
      </c>
      <c r="B244" s="55" t="s">
        <v>566</v>
      </c>
      <c r="C244" s="67" t="s">
        <v>567</v>
      </c>
      <c r="D244" s="57">
        <v>22.282462559999995</v>
      </c>
      <c r="E244" s="58">
        <v>0</v>
      </c>
      <c r="F244" s="58">
        <f t="shared" si="68"/>
        <v>22.282462559999995</v>
      </c>
      <c r="G244" s="57">
        <f t="shared" si="73"/>
        <v>22.282462559999995</v>
      </c>
      <c r="H244" s="57">
        <f t="shared" si="73"/>
        <v>0</v>
      </c>
      <c r="I244" s="58">
        <v>0</v>
      </c>
      <c r="J244" s="58">
        <v>0</v>
      </c>
      <c r="K244" s="58">
        <v>0</v>
      </c>
      <c r="L244" s="57">
        <v>0</v>
      </c>
      <c r="M244" s="58">
        <v>22.282462559999995</v>
      </c>
      <c r="N244" s="57">
        <v>0</v>
      </c>
      <c r="O244" s="57">
        <v>0</v>
      </c>
      <c r="P244" s="57">
        <v>0</v>
      </c>
      <c r="Q244" s="57">
        <f t="shared" si="70"/>
        <v>22.282462559999995</v>
      </c>
      <c r="R244" s="57">
        <f t="shared" si="71"/>
        <v>0</v>
      </c>
      <c r="S244" s="59">
        <v>0</v>
      </c>
      <c r="T244" s="60" t="s">
        <v>32</v>
      </c>
      <c r="U244" s="6"/>
      <c r="V244" s="61"/>
      <c r="W244" s="62"/>
      <c r="X244" s="36"/>
      <c r="Y244" s="36"/>
      <c r="Z244" s="36"/>
      <c r="AB244" s="37"/>
      <c r="AC244" s="38"/>
      <c r="AD244" s="38"/>
      <c r="AE244" s="38"/>
      <c r="AF244" s="6"/>
      <c r="AG244" s="1"/>
      <c r="AZ244" s="133"/>
    </row>
    <row r="245" spans="1:52" ht="47.25">
      <c r="A245" s="65" t="s">
        <v>482</v>
      </c>
      <c r="B245" s="55" t="s">
        <v>568</v>
      </c>
      <c r="C245" s="67" t="s">
        <v>569</v>
      </c>
      <c r="D245" s="57">
        <v>2.3469892799999998</v>
      </c>
      <c r="E245" s="58">
        <v>0</v>
      </c>
      <c r="F245" s="58">
        <f t="shared" si="68"/>
        <v>2.3469892799999998</v>
      </c>
      <c r="G245" s="57">
        <f t="shared" si="73"/>
        <v>2.3469892799999998</v>
      </c>
      <c r="H245" s="57">
        <f t="shared" si="73"/>
        <v>0</v>
      </c>
      <c r="I245" s="58">
        <v>0</v>
      </c>
      <c r="J245" s="58">
        <v>0</v>
      </c>
      <c r="K245" s="58">
        <v>0</v>
      </c>
      <c r="L245" s="57">
        <v>0</v>
      </c>
      <c r="M245" s="58">
        <v>2.3469892799999998</v>
      </c>
      <c r="N245" s="57">
        <v>0</v>
      </c>
      <c r="O245" s="57">
        <v>0</v>
      </c>
      <c r="P245" s="57">
        <v>0</v>
      </c>
      <c r="Q245" s="57">
        <f t="shared" si="70"/>
        <v>2.3469892799999998</v>
      </c>
      <c r="R245" s="57">
        <f t="shared" si="71"/>
        <v>0</v>
      </c>
      <c r="S245" s="59">
        <v>0</v>
      </c>
      <c r="T245" s="60" t="s">
        <v>32</v>
      </c>
      <c r="U245" s="6"/>
      <c r="V245" s="61"/>
      <c r="W245" s="62"/>
      <c r="X245" s="36"/>
      <c r="Y245" s="36"/>
      <c r="Z245" s="36"/>
      <c r="AB245" s="37"/>
      <c r="AC245" s="38"/>
      <c r="AD245" s="38"/>
      <c r="AE245" s="38"/>
      <c r="AF245" s="6"/>
      <c r="AG245" s="1"/>
      <c r="AZ245" s="133"/>
    </row>
    <row r="246" spans="1:52" ht="47.25">
      <c r="A246" s="65" t="s">
        <v>482</v>
      </c>
      <c r="B246" s="55" t="s">
        <v>570</v>
      </c>
      <c r="C246" s="67" t="s">
        <v>571</v>
      </c>
      <c r="D246" s="57">
        <v>34.833115644000003</v>
      </c>
      <c r="E246" s="58">
        <v>7.8775000000000004</v>
      </c>
      <c r="F246" s="58">
        <f t="shared" si="68"/>
        <v>26.955615644000002</v>
      </c>
      <c r="G246" s="57">
        <f t="shared" si="73"/>
        <v>8.5091675519999992</v>
      </c>
      <c r="H246" s="57">
        <f t="shared" si="73"/>
        <v>0</v>
      </c>
      <c r="I246" s="58">
        <v>0</v>
      </c>
      <c r="J246" s="58">
        <v>0</v>
      </c>
      <c r="K246" s="58">
        <v>0</v>
      </c>
      <c r="L246" s="57">
        <v>0</v>
      </c>
      <c r="M246" s="58">
        <v>0</v>
      </c>
      <c r="N246" s="57">
        <v>0</v>
      </c>
      <c r="O246" s="57">
        <v>8.5091675519999992</v>
      </c>
      <c r="P246" s="57">
        <v>0</v>
      </c>
      <c r="Q246" s="57">
        <f t="shared" si="70"/>
        <v>26.955615644000002</v>
      </c>
      <c r="R246" s="57">
        <f t="shared" si="71"/>
        <v>0</v>
      </c>
      <c r="S246" s="59">
        <v>0</v>
      </c>
      <c r="T246" s="60" t="s">
        <v>32</v>
      </c>
      <c r="U246" s="6"/>
      <c r="V246" s="61"/>
      <c r="W246" s="62"/>
      <c r="X246" s="36"/>
      <c r="Y246" s="36"/>
      <c r="Z246" s="36"/>
      <c r="AB246" s="37"/>
      <c r="AC246" s="38"/>
      <c r="AD246" s="38"/>
      <c r="AE246" s="38"/>
      <c r="AF246" s="6"/>
      <c r="AG246" s="1"/>
      <c r="AZ246" s="133"/>
    </row>
    <row r="247" spans="1:52" ht="31.5">
      <c r="A247" s="65" t="s">
        <v>482</v>
      </c>
      <c r="B247" s="55" t="s">
        <v>572</v>
      </c>
      <c r="C247" s="67" t="s">
        <v>573</v>
      </c>
      <c r="D247" s="57">
        <v>0.68755701600000008</v>
      </c>
      <c r="E247" s="58">
        <v>0</v>
      </c>
      <c r="F247" s="58">
        <f t="shared" si="68"/>
        <v>0.68755701600000008</v>
      </c>
      <c r="G247" s="57">
        <f t="shared" si="73"/>
        <v>0.68755701600000008</v>
      </c>
      <c r="H247" s="57">
        <f t="shared" si="73"/>
        <v>0.68755200000000005</v>
      </c>
      <c r="I247" s="58">
        <v>0</v>
      </c>
      <c r="J247" s="58">
        <v>0</v>
      </c>
      <c r="K247" s="58">
        <v>0</v>
      </c>
      <c r="L247" s="57">
        <v>0.68755200000000005</v>
      </c>
      <c r="M247" s="58">
        <v>0</v>
      </c>
      <c r="N247" s="57">
        <v>0</v>
      </c>
      <c r="O247" s="57">
        <v>0.68755701600000008</v>
      </c>
      <c r="P247" s="57">
        <v>0</v>
      </c>
      <c r="Q247" s="57">
        <f t="shared" si="70"/>
        <v>5.0160000000243343E-6</v>
      </c>
      <c r="R247" s="57">
        <f t="shared" si="71"/>
        <v>0.68755200000000005</v>
      </c>
      <c r="S247" s="59">
        <v>1</v>
      </c>
      <c r="T247" s="60" t="s">
        <v>512</v>
      </c>
      <c r="U247" s="6"/>
      <c r="V247" s="61"/>
      <c r="W247" s="62"/>
      <c r="X247" s="36"/>
      <c r="Y247" s="36"/>
      <c r="Z247" s="36"/>
      <c r="AB247" s="37"/>
      <c r="AC247" s="38"/>
      <c r="AD247" s="38"/>
      <c r="AE247" s="38"/>
      <c r="AF247" s="6"/>
      <c r="AG247" s="1"/>
      <c r="AZ247" s="133"/>
    </row>
    <row r="248" spans="1:52" ht="47.25">
      <c r="A248" s="65" t="s">
        <v>482</v>
      </c>
      <c r="B248" s="55" t="s">
        <v>574</v>
      </c>
      <c r="C248" s="67" t="s">
        <v>575</v>
      </c>
      <c r="D248" s="57">
        <v>0.60636021600000001</v>
      </c>
      <c r="E248" s="58">
        <v>0</v>
      </c>
      <c r="F248" s="58">
        <f t="shared" si="68"/>
        <v>0.60636021600000001</v>
      </c>
      <c r="G248" s="57">
        <f t="shared" si="73"/>
        <v>0.60636021600000001</v>
      </c>
      <c r="H248" s="57">
        <f t="shared" si="73"/>
        <v>0</v>
      </c>
      <c r="I248" s="58">
        <v>0</v>
      </c>
      <c r="J248" s="58">
        <v>0</v>
      </c>
      <c r="K248" s="58">
        <v>0</v>
      </c>
      <c r="L248" s="71">
        <v>0</v>
      </c>
      <c r="M248" s="58">
        <v>0</v>
      </c>
      <c r="N248" s="71">
        <v>0</v>
      </c>
      <c r="O248" s="71">
        <v>0.60636021600000001</v>
      </c>
      <c r="P248" s="71">
        <v>0</v>
      </c>
      <c r="Q248" s="57">
        <f t="shared" si="70"/>
        <v>0.60636021600000001</v>
      </c>
      <c r="R248" s="57">
        <f t="shared" si="71"/>
        <v>0</v>
      </c>
      <c r="S248" s="59">
        <v>0</v>
      </c>
      <c r="T248" s="60" t="s">
        <v>32</v>
      </c>
      <c r="U248" s="6"/>
      <c r="V248" s="61"/>
      <c r="W248" s="62"/>
      <c r="X248" s="36"/>
      <c r="Y248" s="36"/>
      <c r="Z248" s="36"/>
      <c r="AB248" s="37"/>
      <c r="AC248" s="38"/>
      <c r="AD248" s="38"/>
      <c r="AE248" s="38"/>
      <c r="AF248" s="6"/>
      <c r="AG248" s="1"/>
      <c r="AZ248" s="133"/>
    </row>
    <row r="249" spans="1:52">
      <c r="A249" s="65" t="s">
        <v>482</v>
      </c>
      <c r="B249" s="55" t="s">
        <v>576</v>
      </c>
      <c r="C249" s="67" t="s">
        <v>577</v>
      </c>
      <c r="D249" s="57">
        <v>5.9137768439999991</v>
      </c>
      <c r="E249" s="58">
        <v>0</v>
      </c>
      <c r="F249" s="58">
        <f t="shared" si="68"/>
        <v>5.9137768439999991</v>
      </c>
      <c r="G249" s="57">
        <f t="shared" si="73"/>
        <v>5.913776844</v>
      </c>
      <c r="H249" s="57">
        <f t="shared" si="73"/>
        <v>0</v>
      </c>
      <c r="I249" s="58">
        <v>0</v>
      </c>
      <c r="J249" s="58">
        <v>0</v>
      </c>
      <c r="K249" s="58">
        <v>0</v>
      </c>
      <c r="L249" s="71">
        <v>0</v>
      </c>
      <c r="M249" s="58">
        <v>0</v>
      </c>
      <c r="N249" s="71">
        <v>0</v>
      </c>
      <c r="O249" s="71">
        <v>5.913776844</v>
      </c>
      <c r="P249" s="71">
        <v>0</v>
      </c>
      <c r="Q249" s="57">
        <f t="shared" si="70"/>
        <v>5.9137768439999991</v>
      </c>
      <c r="R249" s="57">
        <f t="shared" si="71"/>
        <v>0</v>
      </c>
      <c r="S249" s="59">
        <v>0</v>
      </c>
      <c r="T249" s="60" t="s">
        <v>32</v>
      </c>
      <c r="U249" s="6"/>
      <c r="V249" s="61"/>
      <c r="W249" s="62"/>
      <c r="X249" s="36"/>
      <c r="Y249" s="36"/>
      <c r="Z249" s="36"/>
      <c r="AB249" s="37"/>
      <c r="AC249" s="38"/>
      <c r="AD249" s="38"/>
      <c r="AE249" s="38"/>
      <c r="AF249" s="6"/>
      <c r="AG249" s="1"/>
      <c r="AZ249" s="133"/>
    </row>
    <row r="250" spans="1:52" ht="31.5">
      <c r="A250" s="65" t="s">
        <v>482</v>
      </c>
      <c r="B250" s="55" t="s">
        <v>578</v>
      </c>
      <c r="C250" s="67" t="s">
        <v>579</v>
      </c>
      <c r="D250" s="57">
        <v>0.53922335999999993</v>
      </c>
      <c r="E250" s="58">
        <v>0</v>
      </c>
      <c r="F250" s="58">
        <f t="shared" si="68"/>
        <v>0.53922335999999993</v>
      </c>
      <c r="G250" s="57">
        <f t="shared" si="73"/>
        <v>0.53922335999999993</v>
      </c>
      <c r="H250" s="57">
        <f t="shared" si="73"/>
        <v>0</v>
      </c>
      <c r="I250" s="58">
        <v>0</v>
      </c>
      <c r="J250" s="58">
        <v>0</v>
      </c>
      <c r="K250" s="58">
        <v>0</v>
      </c>
      <c r="L250" s="57">
        <v>0</v>
      </c>
      <c r="M250" s="58">
        <v>0</v>
      </c>
      <c r="N250" s="57">
        <v>0</v>
      </c>
      <c r="O250" s="57">
        <v>0.53922335999999993</v>
      </c>
      <c r="P250" s="57">
        <v>0</v>
      </c>
      <c r="Q250" s="57">
        <f t="shared" si="70"/>
        <v>0.53922335999999993</v>
      </c>
      <c r="R250" s="57">
        <f t="shared" si="71"/>
        <v>0</v>
      </c>
      <c r="S250" s="59">
        <v>0</v>
      </c>
      <c r="T250" s="60" t="s">
        <v>32</v>
      </c>
      <c r="U250" s="6"/>
      <c r="V250" s="61"/>
      <c r="W250" s="62"/>
      <c r="X250" s="36"/>
      <c r="Y250" s="36"/>
      <c r="Z250" s="36"/>
      <c r="AB250" s="37"/>
      <c r="AC250" s="38"/>
      <c r="AD250" s="38"/>
      <c r="AE250" s="38"/>
      <c r="AF250" s="6"/>
      <c r="AG250" s="1"/>
      <c r="AZ250" s="133"/>
    </row>
    <row r="251" spans="1:52" ht="31.5">
      <c r="A251" s="65" t="s">
        <v>482</v>
      </c>
      <c r="B251" s="55" t="s">
        <v>580</v>
      </c>
      <c r="C251" s="67" t="s">
        <v>581</v>
      </c>
      <c r="D251" s="57">
        <v>4.229253516</v>
      </c>
      <c r="E251" s="58">
        <v>0</v>
      </c>
      <c r="F251" s="58">
        <f t="shared" si="68"/>
        <v>4.229253516</v>
      </c>
      <c r="G251" s="57">
        <f t="shared" si="73"/>
        <v>4.229253516</v>
      </c>
      <c r="H251" s="57">
        <f t="shared" si="73"/>
        <v>0</v>
      </c>
      <c r="I251" s="58">
        <v>0</v>
      </c>
      <c r="J251" s="58">
        <v>0</v>
      </c>
      <c r="K251" s="58">
        <v>0</v>
      </c>
      <c r="L251" s="57">
        <v>0</v>
      </c>
      <c r="M251" s="58">
        <v>0</v>
      </c>
      <c r="N251" s="57">
        <v>0</v>
      </c>
      <c r="O251" s="57">
        <v>4.229253516</v>
      </c>
      <c r="P251" s="57">
        <v>0</v>
      </c>
      <c r="Q251" s="57">
        <f t="shared" si="70"/>
        <v>4.229253516</v>
      </c>
      <c r="R251" s="57">
        <f t="shared" si="71"/>
        <v>0</v>
      </c>
      <c r="S251" s="59">
        <v>0</v>
      </c>
      <c r="T251" s="60" t="s">
        <v>32</v>
      </c>
      <c r="U251" s="6"/>
      <c r="V251" s="61"/>
      <c r="W251" s="62"/>
      <c r="X251" s="36"/>
      <c r="Y251" s="36"/>
      <c r="Z251" s="36"/>
      <c r="AB251" s="37"/>
      <c r="AC251" s="38"/>
      <c r="AD251" s="38"/>
      <c r="AE251" s="38"/>
      <c r="AF251" s="6"/>
      <c r="AG251" s="1"/>
      <c r="AZ251" s="133"/>
    </row>
    <row r="252" spans="1:52" ht="29.25" customHeight="1">
      <c r="A252" s="65" t="s">
        <v>482</v>
      </c>
      <c r="B252" s="55" t="s">
        <v>582</v>
      </c>
      <c r="C252" s="67" t="s">
        <v>583</v>
      </c>
      <c r="D252" s="57">
        <v>1.1156434559999999</v>
      </c>
      <c r="E252" s="58">
        <v>0</v>
      </c>
      <c r="F252" s="58">
        <f t="shared" si="68"/>
        <v>1.1156434559999999</v>
      </c>
      <c r="G252" s="57">
        <f t="shared" si="73"/>
        <v>1.1156434559999999</v>
      </c>
      <c r="H252" s="57">
        <f t="shared" si="73"/>
        <v>1.1156400000000002</v>
      </c>
      <c r="I252" s="58">
        <v>0</v>
      </c>
      <c r="J252" s="58">
        <v>0</v>
      </c>
      <c r="K252" s="58">
        <v>0</v>
      </c>
      <c r="L252" s="57">
        <v>1.1156400000000002</v>
      </c>
      <c r="M252" s="58">
        <v>0</v>
      </c>
      <c r="N252" s="57">
        <v>0</v>
      </c>
      <c r="O252" s="72">
        <v>1.1156434559999999</v>
      </c>
      <c r="P252" s="57">
        <v>0</v>
      </c>
      <c r="Q252" s="57">
        <f t="shared" si="70"/>
        <v>3.4559999997352264E-6</v>
      </c>
      <c r="R252" s="57">
        <f t="shared" si="71"/>
        <v>1.1156400000000002</v>
      </c>
      <c r="S252" s="59">
        <v>1</v>
      </c>
      <c r="T252" s="60" t="s">
        <v>512</v>
      </c>
      <c r="U252" s="6"/>
      <c r="V252" s="61"/>
      <c r="W252" s="62"/>
      <c r="X252" s="36"/>
      <c r="Y252" s="36"/>
      <c r="Z252" s="36"/>
      <c r="AB252" s="37"/>
      <c r="AC252" s="38"/>
      <c r="AD252" s="38"/>
      <c r="AE252" s="38"/>
      <c r="AF252" s="6"/>
      <c r="AG252" s="1"/>
      <c r="AZ252" s="133"/>
    </row>
    <row r="253" spans="1:52" ht="31.5">
      <c r="A253" s="65" t="s">
        <v>482</v>
      </c>
      <c r="B253" s="55" t="s">
        <v>584</v>
      </c>
      <c r="C253" s="67" t="s">
        <v>585</v>
      </c>
      <c r="D253" s="57">
        <v>0.71875679999999997</v>
      </c>
      <c r="E253" s="58">
        <v>0</v>
      </c>
      <c r="F253" s="58">
        <f t="shared" si="68"/>
        <v>0.71875679999999997</v>
      </c>
      <c r="G253" s="57">
        <f t="shared" si="73"/>
        <v>0.71875679999999997</v>
      </c>
      <c r="H253" s="57">
        <f t="shared" si="73"/>
        <v>0</v>
      </c>
      <c r="I253" s="58">
        <v>0</v>
      </c>
      <c r="J253" s="58">
        <v>0</v>
      </c>
      <c r="K253" s="58">
        <v>0</v>
      </c>
      <c r="L253" s="71">
        <v>0</v>
      </c>
      <c r="M253" s="58">
        <v>0.71875679999999997</v>
      </c>
      <c r="N253" s="71">
        <v>0</v>
      </c>
      <c r="O253" s="75">
        <v>0</v>
      </c>
      <c r="P253" s="71">
        <v>0</v>
      </c>
      <c r="Q253" s="57">
        <f t="shared" si="70"/>
        <v>0.71875679999999997</v>
      </c>
      <c r="R253" s="57">
        <f t="shared" si="71"/>
        <v>0</v>
      </c>
      <c r="S253" s="59">
        <v>0</v>
      </c>
      <c r="T253" s="60" t="s">
        <v>32</v>
      </c>
      <c r="U253" s="6"/>
      <c r="V253" s="61"/>
      <c r="W253" s="62"/>
      <c r="X253" s="36"/>
      <c r="Y253" s="36"/>
      <c r="Z253" s="36"/>
      <c r="AB253" s="37"/>
      <c r="AC253" s="38"/>
      <c r="AD253" s="38"/>
      <c r="AE253" s="38"/>
      <c r="AF253" s="6"/>
      <c r="AG253" s="1"/>
      <c r="AZ253" s="133"/>
    </row>
    <row r="254" spans="1:52" ht="31.5">
      <c r="A254" s="65" t="s">
        <v>482</v>
      </c>
      <c r="B254" s="55" t="s">
        <v>586</v>
      </c>
      <c r="C254" s="67" t="s">
        <v>587</v>
      </c>
      <c r="D254" s="57">
        <v>0.13101599999999999</v>
      </c>
      <c r="E254" s="58">
        <v>0</v>
      </c>
      <c r="F254" s="58">
        <f t="shared" si="68"/>
        <v>0.13101599999999999</v>
      </c>
      <c r="G254" s="57">
        <f t="shared" si="73"/>
        <v>0.13101599999999999</v>
      </c>
      <c r="H254" s="57">
        <f t="shared" si="73"/>
        <v>0</v>
      </c>
      <c r="I254" s="58">
        <v>0</v>
      </c>
      <c r="J254" s="58">
        <v>0</v>
      </c>
      <c r="K254" s="58">
        <v>0</v>
      </c>
      <c r="L254" s="71">
        <v>0</v>
      </c>
      <c r="M254" s="58">
        <v>0.13101599999999999</v>
      </c>
      <c r="N254" s="71">
        <v>0</v>
      </c>
      <c r="O254" s="71">
        <v>0</v>
      </c>
      <c r="P254" s="71">
        <v>0</v>
      </c>
      <c r="Q254" s="57">
        <f t="shared" si="70"/>
        <v>0.13101599999999999</v>
      </c>
      <c r="R254" s="57">
        <f t="shared" si="71"/>
        <v>0</v>
      </c>
      <c r="S254" s="59">
        <v>0</v>
      </c>
      <c r="T254" s="60" t="s">
        <v>32</v>
      </c>
      <c r="U254" s="6"/>
      <c r="V254" s="61"/>
      <c r="W254" s="62"/>
      <c r="X254" s="36"/>
      <c r="Y254" s="36"/>
      <c r="Z254" s="36"/>
      <c r="AB254" s="37"/>
      <c r="AC254" s="38"/>
      <c r="AD254" s="38"/>
      <c r="AE254" s="38"/>
      <c r="AF254" s="6"/>
      <c r="AG254" s="1"/>
      <c r="AZ254" s="133"/>
    </row>
    <row r="255" spans="1:52" ht="47.25">
      <c r="A255" s="65" t="s">
        <v>482</v>
      </c>
      <c r="B255" s="55" t="s">
        <v>588</v>
      </c>
      <c r="C255" s="67" t="s">
        <v>589</v>
      </c>
      <c r="D255" s="57">
        <v>17.122032395999998</v>
      </c>
      <c r="E255" s="58">
        <v>1.8480000000000001</v>
      </c>
      <c r="F255" s="58">
        <f t="shared" si="68"/>
        <v>15.274032395999997</v>
      </c>
      <c r="G255" s="57">
        <f t="shared" si="73"/>
        <v>1.734381948</v>
      </c>
      <c r="H255" s="57">
        <f t="shared" si="73"/>
        <v>0</v>
      </c>
      <c r="I255" s="58">
        <v>0</v>
      </c>
      <c r="J255" s="58">
        <v>0</v>
      </c>
      <c r="K255" s="58">
        <v>0</v>
      </c>
      <c r="L255" s="57">
        <v>0</v>
      </c>
      <c r="M255" s="58">
        <v>0</v>
      </c>
      <c r="N255" s="57">
        <v>0</v>
      </c>
      <c r="O255" s="57">
        <v>1.734381948</v>
      </c>
      <c r="P255" s="57">
        <v>0</v>
      </c>
      <c r="Q255" s="57">
        <f t="shared" si="70"/>
        <v>15.274032395999997</v>
      </c>
      <c r="R255" s="57">
        <f t="shared" si="71"/>
        <v>0</v>
      </c>
      <c r="S255" s="59">
        <v>0</v>
      </c>
      <c r="T255" s="60" t="s">
        <v>32</v>
      </c>
      <c r="U255" s="6"/>
      <c r="V255" s="61"/>
      <c r="W255" s="62"/>
      <c r="X255" s="36"/>
      <c r="Y255" s="36"/>
      <c r="Z255" s="36"/>
      <c r="AB255" s="37"/>
      <c r="AC255" s="38"/>
      <c r="AD255" s="38"/>
      <c r="AE255" s="38"/>
      <c r="AF255" s="6"/>
      <c r="AG255" s="1"/>
      <c r="AZ255" s="133"/>
    </row>
    <row r="256" spans="1:52" ht="31.5">
      <c r="A256" s="65" t="s">
        <v>482</v>
      </c>
      <c r="B256" s="55" t="s">
        <v>590</v>
      </c>
      <c r="C256" s="67" t="s">
        <v>591</v>
      </c>
      <c r="D256" s="57">
        <v>100.16266813200001</v>
      </c>
      <c r="E256" s="58">
        <v>8.4167999999999985</v>
      </c>
      <c r="F256" s="58">
        <f t="shared" si="68"/>
        <v>91.745868132000012</v>
      </c>
      <c r="G256" s="57">
        <f t="shared" si="73"/>
        <v>15.816028596000001</v>
      </c>
      <c r="H256" s="71">
        <f t="shared" si="73"/>
        <v>0</v>
      </c>
      <c r="I256" s="58">
        <v>0</v>
      </c>
      <c r="J256" s="58">
        <v>0</v>
      </c>
      <c r="K256" s="58">
        <v>0</v>
      </c>
      <c r="L256" s="71">
        <v>0</v>
      </c>
      <c r="M256" s="58">
        <v>0</v>
      </c>
      <c r="N256" s="71">
        <v>0</v>
      </c>
      <c r="O256" s="71">
        <v>15.816028596000001</v>
      </c>
      <c r="P256" s="71">
        <v>0</v>
      </c>
      <c r="Q256" s="57">
        <f t="shared" si="70"/>
        <v>91.745868132000012</v>
      </c>
      <c r="R256" s="57">
        <f t="shared" si="71"/>
        <v>0</v>
      </c>
      <c r="S256" s="59">
        <v>0</v>
      </c>
      <c r="T256" s="60" t="s">
        <v>32</v>
      </c>
      <c r="U256" s="6"/>
      <c r="V256" s="61"/>
      <c r="W256" s="62"/>
      <c r="X256" s="36"/>
      <c r="Y256" s="36"/>
      <c r="Z256" s="36"/>
      <c r="AB256" s="37"/>
      <c r="AC256" s="38"/>
      <c r="AD256" s="38"/>
      <c r="AE256" s="38"/>
      <c r="AF256" s="6"/>
      <c r="AG256" s="1"/>
      <c r="AZ256" s="133"/>
    </row>
    <row r="257" spans="1:52">
      <c r="A257" s="65" t="s">
        <v>482</v>
      </c>
      <c r="B257" s="55" t="s">
        <v>592</v>
      </c>
      <c r="C257" s="67" t="s">
        <v>593</v>
      </c>
      <c r="D257" s="57">
        <v>1.616687124</v>
      </c>
      <c r="E257" s="58">
        <v>0</v>
      </c>
      <c r="F257" s="58">
        <f t="shared" si="68"/>
        <v>1.616687124</v>
      </c>
      <c r="G257" s="57">
        <f t="shared" si="73"/>
        <v>1.616687124</v>
      </c>
      <c r="H257" s="58">
        <f t="shared" si="73"/>
        <v>0</v>
      </c>
      <c r="I257" s="58">
        <v>0</v>
      </c>
      <c r="J257" s="58">
        <v>0</v>
      </c>
      <c r="K257" s="58">
        <v>0</v>
      </c>
      <c r="L257" s="58">
        <v>0</v>
      </c>
      <c r="M257" s="58">
        <v>0</v>
      </c>
      <c r="N257" s="58">
        <v>0</v>
      </c>
      <c r="O257" s="58">
        <v>1.616687124</v>
      </c>
      <c r="P257" s="58">
        <v>0</v>
      </c>
      <c r="Q257" s="57">
        <f t="shared" si="70"/>
        <v>1.616687124</v>
      </c>
      <c r="R257" s="57">
        <f t="shared" si="71"/>
        <v>0</v>
      </c>
      <c r="S257" s="59">
        <v>0</v>
      </c>
      <c r="T257" s="60" t="s">
        <v>32</v>
      </c>
      <c r="U257" s="6"/>
      <c r="V257" s="61"/>
      <c r="W257" s="62"/>
      <c r="X257" s="36"/>
      <c r="Y257" s="36"/>
      <c r="Z257" s="36"/>
      <c r="AB257" s="37"/>
      <c r="AC257" s="38"/>
      <c r="AD257" s="38"/>
      <c r="AE257" s="38"/>
      <c r="AF257" s="6"/>
      <c r="AG257" s="1"/>
      <c r="AZ257" s="133"/>
    </row>
    <row r="258" spans="1:52" ht="31.5">
      <c r="A258" s="65" t="s">
        <v>482</v>
      </c>
      <c r="B258" s="55" t="s">
        <v>594</v>
      </c>
      <c r="C258" s="67" t="s">
        <v>595</v>
      </c>
      <c r="D258" s="57">
        <v>0.47336599199999996</v>
      </c>
      <c r="E258" s="58">
        <v>0</v>
      </c>
      <c r="F258" s="58">
        <f t="shared" si="68"/>
        <v>0.47336599199999996</v>
      </c>
      <c r="G258" s="57">
        <f t="shared" si="73"/>
        <v>0.47336599199999996</v>
      </c>
      <c r="H258" s="57">
        <f t="shared" si="73"/>
        <v>0</v>
      </c>
      <c r="I258" s="58">
        <v>0</v>
      </c>
      <c r="J258" s="58">
        <v>0</v>
      </c>
      <c r="K258" s="58">
        <v>0</v>
      </c>
      <c r="L258" s="57">
        <v>0</v>
      </c>
      <c r="M258" s="58">
        <v>0</v>
      </c>
      <c r="N258" s="57">
        <v>0</v>
      </c>
      <c r="O258" s="57">
        <v>0.47336599199999996</v>
      </c>
      <c r="P258" s="57">
        <v>0</v>
      </c>
      <c r="Q258" s="57">
        <f t="shared" si="70"/>
        <v>0.47336599199999996</v>
      </c>
      <c r="R258" s="57">
        <f t="shared" si="71"/>
        <v>0</v>
      </c>
      <c r="S258" s="59">
        <v>0</v>
      </c>
      <c r="T258" s="60" t="s">
        <v>32</v>
      </c>
      <c r="U258" s="6"/>
      <c r="V258" s="61"/>
      <c r="W258" s="62"/>
      <c r="X258" s="36"/>
      <c r="Y258" s="36"/>
      <c r="Z258" s="36"/>
      <c r="AB258" s="37"/>
      <c r="AC258" s="38"/>
      <c r="AD258" s="38"/>
      <c r="AE258" s="38"/>
      <c r="AF258" s="6"/>
      <c r="AG258" s="1"/>
      <c r="AZ258" s="133"/>
    </row>
    <row r="259" spans="1:52">
      <c r="A259" s="65" t="s">
        <v>482</v>
      </c>
      <c r="B259" s="55" t="s">
        <v>596</v>
      </c>
      <c r="C259" s="67" t="s">
        <v>597</v>
      </c>
      <c r="D259" s="57">
        <v>0.17568</v>
      </c>
      <c r="E259" s="58">
        <v>0</v>
      </c>
      <c r="F259" s="58">
        <f t="shared" si="68"/>
        <v>0.17568</v>
      </c>
      <c r="G259" s="57">
        <f t="shared" si="73"/>
        <v>0.17568</v>
      </c>
      <c r="H259" s="57">
        <f t="shared" si="73"/>
        <v>0</v>
      </c>
      <c r="I259" s="58">
        <v>0</v>
      </c>
      <c r="J259" s="58">
        <v>0</v>
      </c>
      <c r="K259" s="58">
        <v>0</v>
      </c>
      <c r="L259" s="57">
        <v>0</v>
      </c>
      <c r="M259" s="58">
        <v>0</v>
      </c>
      <c r="N259" s="57">
        <v>0</v>
      </c>
      <c r="O259" s="57">
        <v>0.17568</v>
      </c>
      <c r="P259" s="57">
        <v>0</v>
      </c>
      <c r="Q259" s="57">
        <f t="shared" si="70"/>
        <v>0.17568</v>
      </c>
      <c r="R259" s="57">
        <f t="shared" si="71"/>
        <v>0</v>
      </c>
      <c r="S259" s="59">
        <v>0</v>
      </c>
      <c r="T259" s="60" t="s">
        <v>32</v>
      </c>
      <c r="U259" s="6"/>
      <c r="V259" s="61"/>
      <c r="W259" s="62"/>
      <c r="X259" s="36"/>
      <c r="Y259" s="36"/>
      <c r="Z259" s="36"/>
      <c r="AB259" s="37"/>
      <c r="AC259" s="38"/>
      <c r="AD259" s="38"/>
      <c r="AE259" s="38"/>
      <c r="AF259" s="6"/>
      <c r="AG259" s="1"/>
      <c r="AZ259" s="133"/>
    </row>
    <row r="260" spans="1:52" ht="31.5">
      <c r="A260" s="65" t="s">
        <v>482</v>
      </c>
      <c r="B260" s="55" t="s">
        <v>598</v>
      </c>
      <c r="C260" s="67" t="s">
        <v>599</v>
      </c>
      <c r="D260" s="57">
        <v>15.74268966</v>
      </c>
      <c r="E260" s="58">
        <v>15.501308330000001</v>
      </c>
      <c r="F260" s="58">
        <f t="shared" si="68"/>
        <v>0.24138132999999939</v>
      </c>
      <c r="G260" s="57">
        <f t="shared" si="73"/>
        <v>15.74268966</v>
      </c>
      <c r="H260" s="57">
        <f t="shared" si="73"/>
        <v>0</v>
      </c>
      <c r="I260" s="58">
        <v>15.74268966</v>
      </c>
      <c r="J260" s="58">
        <v>0</v>
      </c>
      <c r="K260" s="58">
        <v>0</v>
      </c>
      <c r="L260" s="57">
        <v>0</v>
      </c>
      <c r="M260" s="58">
        <v>0</v>
      </c>
      <c r="N260" s="57">
        <v>0</v>
      </c>
      <c r="O260" s="57">
        <v>0</v>
      </c>
      <c r="P260" s="57">
        <v>0</v>
      </c>
      <c r="Q260" s="57">
        <f t="shared" si="70"/>
        <v>0.24138132999999939</v>
      </c>
      <c r="R260" s="57">
        <f t="shared" si="71"/>
        <v>-15.74268966</v>
      </c>
      <c r="S260" s="59">
        <f t="shared" si="72"/>
        <v>-1</v>
      </c>
      <c r="T260" s="60" t="s">
        <v>600</v>
      </c>
      <c r="U260" s="6"/>
      <c r="V260" s="61"/>
      <c r="W260" s="62"/>
      <c r="X260" s="36"/>
      <c r="Y260" s="36"/>
      <c r="Z260" s="36"/>
      <c r="AB260" s="37"/>
      <c r="AC260" s="38"/>
      <c r="AD260" s="38"/>
      <c r="AE260" s="38"/>
      <c r="AF260" s="6"/>
      <c r="AG260" s="1"/>
      <c r="AZ260" s="133"/>
    </row>
    <row r="261" spans="1:52" ht="31.5">
      <c r="A261" s="65" t="s">
        <v>482</v>
      </c>
      <c r="B261" s="55" t="s">
        <v>601</v>
      </c>
      <c r="C261" s="67" t="s">
        <v>602</v>
      </c>
      <c r="D261" s="57">
        <v>14.621472875999999</v>
      </c>
      <c r="E261" s="58">
        <v>0</v>
      </c>
      <c r="F261" s="58">
        <f t="shared" si="68"/>
        <v>14.621472875999999</v>
      </c>
      <c r="G261" s="57">
        <f t="shared" si="73"/>
        <v>14.621472876</v>
      </c>
      <c r="H261" s="57">
        <f t="shared" si="73"/>
        <v>0</v>
      </c>
      <c r="I261" s="58">
        <v>0</v>
      </c>
      <c r="J261" s="58">
        <v>0</v>
      </c>
      <c r="K261" s="58">
        <v>0</v>
      </c>
      <c r="L261" s="57">
        <v>0</v>
      </c>
      <c r="M261" s="58">
        <v>0</v>
      </c>
      <c r="N261" s="57">
        <v>0</v>
      </c>
      <c r="O261" s="57">
        <v>14.621472876</v>
      </c>
      <c r="P261" s="57">
        <v>0</v>
      </c>
      <c r="Q261" s="57">
        <f t="shared" si="70"/>
        <v>14.621472875999999</v>
      </c>
      <c r="R261" s="57">
        <f t="shared" si="71"/>
        <v>0</v>
      </c>
      <c r="S261" s="59">
        <v>0</v>
      </c>
      <c r="T261" s="60" t="s">
        <v>32</v>
      </c>
      <c r="U261" s="6"/>
      <c r="V261" s="61"/>
      <c r="W261" s="62"/>
      <c r="X261" s="36"/>
      <c r="Y261" s="36"/>
      <c r="Z261" s="36"/>
      <c r="AB261" s="37"/>
      <c r="AC261" s="38"/>
      <c r="AD261" s="38"/>
      <c r="AE261" s="38"/>
      <c r="AF261" s="6"/>
      <c r="AG261" s="1"/>
      <c r="AZ261" s="133"/>
    </row>
    <row r="262" spans="1:52" ht="31.5">
      <c r="A262" s="65" t="s">
        <v>482</v>
      </c>
      <c r="B262" s="55" t="s">
        <v>603</v>
      </c>
      <c r="C262" s="67" t="s">
        <v>604</v>
      </c>
      <c r="D262" s="57">
        <v>67.42430139599999</v>
      </c>
      <c r="E262" s="58">
        <v>0</v>
      </c>
      <c r="F262" s="58">
        <f t="shared" si="68"/>
        <v>67.42430139599999</v>
      </c>
      <c r="G262" s="57">
        <f t="shared" si="73"/>
        <v>67.42430139599999</v>
      </c>
      <c r="H262" s="57">
        <f t="shared" si="73"/>
        <v>60.187467699999999</v>
      </c>
      <c r="I262" s="58">
        <v>0</v>
      </c>
      <c r="J262" s="58">
        <v>8.5708579999999993E-2</v>
      </c>
      <c r="K262" s="58">
        <v>0</v>
      </c>
      <c r="L262" s="57">
        <v>60.101759119999997</v>
      </c>
      <c r="M262" s="58">
        <v>67.42430139599999</v>
      </c>
      <c r="N262" s="57">
        <v>0</v>
      </c>
      <c r="O262" s="57">
        <v>0</v>
      </c>
      <c r="P262" s="57">
        <v>0</v>
      </c>
      <c r="Q262" s="57">
        <f t="shared" si="70"/>
        <v>7.2368336959999908</v>
      </c>
      <c r="R262" s="57">
        <f t="shared" si="71"/>
        <v>60.187467699999999</v>
      </c>
      <c r="S262" s="59">
        <v>1</v>
      </c>
      <c r="T262" s="60" t="s">
        <v>605</v>
      </c>
      <c r="U262" s="6"/>
      <c r="V262" s="61"/>
      <c r="W262" s="62"/>
      <c r="X262" s="36"/>
      <c r="Y262" s="36"/>
      <c r="Z262" s="36"/>
      <c r="AB262" s="37"/>
      <c r="AC262" s="38"/>
      <c r="AD262" s="38"/>
      <c r="AE262" s="38"/>
      <c r="AF262" s="6"/>
      <c r="AG262" s="1"/>
      <c r="AZ262" s="133"/>
    </row>
    <row r="263" spans="1:52" ht="31.5">
      <c r="A263" s="65" t="s">
        <v>482</v>
      </c>
      <c r="B263" s="55" t="s">
        <v>606</v>
      </c>
      <c r="C263" s="67" t="s">
        <v>607</v>
      </c>
      <c r="D263" s="57">
        <v>2.7113639999999997</v>
      </c>
      <c r="E263" s="58">
        <v>0</v>
      </c>
      <c r="F263" s="58">
        <f t="shared" si="68"/>
        <v>2.7113639999999997</v>
      </c>
      <c r="G263" s="57">
        <f t="shared" si="73"/>
        <v>2.7113640000000001</v>
      </c>
      <c r="H263" s="57">
        <f t="shared" si="73"/>
        <v>0</v>
      </c>
      <c r="I263" s="58">
        <v>0</v>
      </c>
      <c r="J263" s="58">
        <v>0</v>
      </c>
      <c r="K263" s="58">
        <v>2.7113640000000001</v>
      </c>
      <c r="L263" s="57">
        <v>0</v>
      </c>
      <c r="M263" s="58">
        <v>0</v>
      </c>
      <c r="N263" s="57">
        <v>0</v>
      </c>
      <c r="O263" s="57">
        <v>0</v>
      </c>
      <c r="P263" s="57">
        <v>0</v>
      </c>
      <c r="Q263" s="57">
        <f t="shared" si="70"/>
        <v>2.7113639999999997</v>
      </c>
      <c r="R263" s="57">
        <f t="shared" si="71"/>
        <v>-2.7113640000000001</v>
      </c>
      <c r="S263" s="59">
        <f t="shared" si="72"/>
        <v>-1</v>
      </c>
      <c r="T263" s="60" t="s">
        <v>499</v>
      </c>
      <c r="U263" s="6"/>
      <c r="V263" s="61"/>
      <c r="W263" s="62"/>
      <c r="X263" s="36"/>
      <c r="Y263" s="36"/>
      <c r="Z263" s="36"/>
      <c r="AB263" s="37"/>
      <c r="AC263" s="38"/>
      <c r="AD263" s="38"/>
      <c r="AE263" s="38"/>
      <c r="AF263" s="6"/>
      <c r="AG263" s="1"/>
      <c r="AZ263" s="133"/>
    </row>
    <row r="264" spans="1:52" ht="31.5">
      <c r="A264" s="65" t="s">
        <v>482</v>
      </c>
      <c r="B264" s="55" t="s">
        <v>608</v>
      </c>
      <c r="C264" s="67" t="s">
        <v>609</v>
      </c>
      <c r="D264" s="57">
        <v>0.183257268</v>
      </c>
      <c r="E264" s="58">
        <v>0</v>
      </c>
      <c r="F264" s="58">
        <f t="shared" si="68"/>
        <v>0.183257268</v>
      </c>
      <c r="G264" s="57">
        <f t="shared" si="73"/>
        <v>0.183257268</v>
      </c>
      <c r="H264" s="57">
        <f t="shared" si="73"/>
        <v>0</v>
      </c>
      <c r="I264" s="58">
        <v>0</v>
      </c>
      <c r="J264" s="58">
        <v>0</v>
      </c>
      <c r="K264" s="58">
        <v>0</v>
      </c>
      <c r="L264" s="57">
        <v>0</v>
      </c>
      <c r="M264" s="58">
        <v>0</v>
      </c>
      <c r="N264" s="57">
        <v>0</v>
      </c>
      <c r="O264" s="57">
        <v>0.183257268</v>
      </c>
      <c r="P264" s="57">
        <v>0</v>
      </c>
      <c r="Q264" s="57">
        <f t="shared" si="70"/>
        <v>0.183257268</v>
      </c>
      <c r="R264" s="57">
        <f t="shared" si="71"/>
        <v>0</v>
      </c>
      <c r="S264" s="59">
        <v>0</v>
      </c>
      <c r="T264" s="60" t="s">
        <v>32</v>
      </c>
      <c r="U264" s="6"/>
      <c r="V264" s="61"/>
      <c r="W264" s="62"/>
      <c r="X264" s="36"/>
      <c r="Y264" s="36"/>
      <c r="Z264" s="36"/>
      <c r="AB264" s="37"/>
      <c r="AC264" s="38"/>
      <c r="AD264" s="38"/>
      <c r="AE264" s="38"/>
      <c r="AF264" s="6"/>
      <c r="AG264" s="1"/>
      <c r="AZ264" s="133"/>
    </row>
    <row r="265" spans="1:52">
      <c r="A265" s="65" t="s">
        <v>482</v>
      </c>
      <c r="B265" s="55" t="s">
        <v>610</v>
      </c>
      <c r="C265" s="67" t="s">
        <v>611</v>
      </c>
      <c r="D265" s="57">
        <v>0.52835933999999996</v>
      </c>
      <c r="E265" s="58">
        <v>0</v>
      </c>
      <c r="F265" s="58">
        <f t="shared" si="68"/>
        <v>0.52835933999999996</v>
      </c>
      <c r="G265" s="57">
        <f t="shared" si="73"/>
        <v>0.52835933999999996</v>
      </c>
      <c r="H265" s="57">
        <f t="shared" si="73"/>
        <v>0</v>
      </c>
      <c r="I265" s="58">
        <v>0</v>
      </c>
      <c r="J265" s="58">
        <v>0</v>
      </c>
      <c r="K265" s="58">
        <v>0.52835933999999996</v>
      </c>
      <c r="L265" s="57">
        <v>0</v>
      </c>
      <c r="M265" s="58">
        <v>0</v>
      </c>
      <c r="N265" s="57">
        <v>0</v>
      </c>
      <c r="O265" s="72">
        <v>0</v>
      </c>
      <c r="P265" s="57">
        <v>0</v>
      </c>
      <c r="Q265" s="57">
        <f t="shared" si="70"/>
        <v>0.52835933999999996</v>
      </c>
      <c r="R265" s="57">
        <f t="shared" si="71"/>
        <v>-0.52835933999999996</v>
      </c>
      <c r="S265" s="59">
        <f t="shared" si="72"/>
        <v>-1</v>
      </c>
      <c r="T265" s="60" t="s">
        <v>612</v>
      </c>
      <c r="U265" s="6"/>
      <c r="V265" s="61"/>
      <c r="W265" s="62"/>
      <c r="X265" s="36"/>
      <c r="Y265" s="36"/>
      <c r="Z265" s="36"/>
      <c r="AB265" s="37"/>
      <c r="AC265" s="38"/>
      <c r="AD265" s="38"/>
      <c r="AE265" s="38"/>
      <c r="AF265" s="6"/>
      <c r="AG265" s="1"/>
      <c r="AZ265" s="133"/>
    </row>
    <row r="266" spans="1:52" ht="31.5">
      <c r="A266" s="65" t="s">
        <v>482</v>
      </c>
      <c r="B266" s="55" t="s">
        <v>613</v>
      </c>
      <c r="C266" s="67" t="s">
        <v>614</v>
      </c>
      <c r="D266" s="57">
        <v>1.9905066119999999</v>
      </c>
      <c r="E266" s="58">
        <v>0</v>
      </c>
      <c r="F266" s="58">
        <f t="shared" si="68"/>
        <v>1.9905066119999999</v>
      </c>
      <c r="G266" s="57">
        <f t="shared" si="73"/>
        <v>1.9905066119999999</v>
      </c>
      <c r="H266" s="57">
        <f t="shared" si="73"/>
        <v>0</v>
      </c>
      <c r="I266" s="58">
        <v>0</v>
      </c>
      <c r="J266" s="58">
        <v>0</v>
      </c>
      <c r="K266" s="58">
        <v>1.9905066119999999</v>
      </c>
      <c r="L266" s="57">
        <v>0</v>
      </c>
      <c r="M266" s="58">
        <v>0</v>
      </c>
      <c r="N266" s="57">
        <v>0</v>
      </c>
      <c r="O266" s="72">
        <v>0</v>
      </c>
      <c r="P266" s="57">
        <v>0</v>
      </c>
      <c r="Q266" s="57">
        <f t="shared" si="70"/>
        <v>1.9905066119999999</v>
      </c>
      <c r="R266" s="57">
        <f t="shared" si="71"/>
        <v>-1.9905066119999999</v>
      </c>
      <c r="S266" s="59">
        <f t="shared" si="72"/>
        <v>-1</v>
      </c>
      <c r="T266" s="60" t="s">
        <v>612</v>
      </c>
      <c r="U266" s="6"/>
      <c r="V266" s="61"/>
      <c r="W266" s="62"/>
      <c r="X266" s="36"/>
      <c r="Y266" s="36"/>
      <c r="Z266" s="36"/>
      <c r="AB266" s="37"/>
      <c r="AC266" s="38"/>
      <c r="AD266" s="38"/>
      <c r="AE266" s="38"/>
      <c r="AF266" s="6"/>
      <c r="AG266" s="1"/>
      <c r="AZ266" s="133"/>
    </row>
    <row r="267" spans="1:52" ht="31.5">
      <c r="A267" s="65" t="s">
        <v>482</v>
      </c>
      <c r="B267" s="55" t="s">
        <v>615</v>
      </c>
      <c r="C267" s="67" t="s">
        <v>616</v>
      </c>
      <c r="D267" s="57">
        <v>15.710326344</v>
      </c>
      <c r="E267" s="58">
        <v>0</v>
      </c>
      <c r="F267" s="58">
        <f t="shared" si="68"/>
        <v>15.710326344</v>
      </c>
      <c r="G267" s="57">
        <f t="shared" si="73"/>
        <v>15.710326344</v>
      </c>
      <c r="H267" s="57">
        <f t="shared" si="73"/>
        <v>0</v>
      </c>
      <c r="I267" s="58">
        <v>0</v>
      </c>
      <c r="J267" s="58">
        <v>0</v>
      </c>
      <c r="K267" s="58">
        <v>0</v>
      </c>
      <c r="L267" s="71">
        <v>0</v>
      </c>
      <c r="M267" s="58">
        <v>0</v>
      </c>
      <c r="N267" s="71">
        <v>0</v>
      </c>
      <c r="O267" s="71">
        <v>15.710326344</v>
      </c>
      <c r="P267" s="71">
        <v>0</v>
      </c>
      <c r="Q267" s="57">
        <f t="shared" si="70"/>
        <v>15.710326344</v>
      </c>
      <c r="R267" s="57">
        <f t="shared" si="71"/>
        <v>0</v>
      </c>
      <c r="S267" s="59">
        <v>0</v>
      </c>
      <c r="T267" s="60" t="s">
        <v>32</v>
      </c>
      <c r="U267" s="6"/>
      <c r="V267" s="61"/>
      <c r="W267" s="62"/>
      <c r="X267" s="36"/>
      <c r="Y267" s="36"/>
      <c r="Z267" s="36"/>
      <c r="AB267" s="37"/>
      <c r="AC267" s="38"/>
      <c r="AD267" s="38"/>
      <c r="AE267" s="38"/>
      <c r="AF267" s="6"/>
      <c r="AG267" s="1"/>
      <c r="AZ267" s="133"/>
    </row>
    <row r="268" spans="1:52" ht="47.25">
      <c r="A268" s="65" t="s">
        <v>482</v>
      </c>
      <c r="B268" s="55" t="s">
        <v>617</v>
      </c>
      <c r="C268" s="67" t="s">
        <v>618</v>
      </c>
      <c r="D268" s="57">
        <v>8.4</v>
      </c>
      <c r="E268" s="58">
        <v>0</v>
      </c>
      <c r="F268" s="58">
        <f t="shared" si="68"/>
        <v>8.4</v>
      </c>
      <c r="G268" s="57" t="s">
        <v>32</v>
      </c>
      <c r="H268" s="57">
        <f t="shared" ref="H268:H331" si="74">J268+L268+N268+P268</f>
        <v>8.4</v>
      </c>
      <c r="I268" s="58" t="s">
        <v>32</v>
      </c>
      <c r="J268" s="58">
        <v>8.4</v>
      </c>
      <c r="K268" s="58">
        <v>0</v>
      </c>
      <c r="L268" s="71">
        <v>0</v>
      </c>
      <c r="M268" s="58">
        <v>0</v>
      </c>
      <c r="N268" s="71">
        <v>0</v>
      </c>
      <c r="O268" s="71">
        <v>0</v>
      </c>
      <c r="P268" s="71">
        <v>0</v>
      </c>
      <c r="Q268" s="57">
        <f t="shared" si="70"/>
        <v>0</v>
      </c>
      <c r="R268" s="57" t="s">
        <v>32</v>
      </c>
      <c r="S268" s="59" t="s">
        <v>32</v>
      </c>
      <c r="T268" s="79" t="s">
        <v>619</v>
      </c>
      <c r="U268" s="6"/>
      <c r="V268" s="61"/>
      <c r="W268" s="62"/>
      <c r="X268" s="36"/>
      <c r="Y268" s="36"/>
      <c r="Z268" s="36"/>
      <c r="AB268" s="37"/>
      <c r="AC268" s="38"/>
      <c r="AD268" s="38"/>
      <c r="AE268" s="38"/>
      <c r="AF268" s="6"/>
      <c r="AG268" s="1"/>
      <c r="AZ268" s="133"/>
    </row>
    <row r="269" spans="1:52" ht="31.5">
      <c r="A269" s="65" t="s">
        <v>482</v>
      </c>
      <c r="B269" s="55" t="s">
        <v>620</v>
      </c>
      <c r="C269" s="67" t="s">
        <v>621</v>
      </c>
      <c r="D269" s="57">
        <v>6.15</v>
      </c>
      <c r="E269" s="58">
        <v>0</v>
      </c>
      <c r="F269" s="58">
        <f>D269-E269</f>
        <v>6.15</v>
      </c>
      <c r="G269" s="57" t="s">
        <v>32</v>
      </c>
      <c r="H269" s="57">
        <f t="shared" si="74"/>
        <v>6.8159999999999998</v>
      </c>
      <c r="I269" s="58" t="s">
        <v>32</v>
      </c>
      <c r="J269" s="58">
        <v>6.8159999999999998</v>
      </c>
      <c r="K269" s="58" t="s">
        <v>32</v>
      </c>
      <c r="L269" s="71">
        <v>0</v>
      </c>
      <c r="M269" s="58" t="s">
        <v>32</v>
      </c>
      <c r="N269" s="71">
        <v>0</v>
      </c>
      <c r="O269" s="71" t="s">
        <v>32</v>
      </c>
      <c r="P269" s="71">
        <v>0</v>
      </c>
      <c r="Q269" s="57">
        <f>F269-H269</f>
        <v>-0.66599999999999948</v>
      </c>
      <c r="R269" s="57" t="s">
        <v>32</v>
      </c>
      <c r="S269" s="59" t="s">
        <v>32</v>
      </c>
      <c r="T269" s="81" t="s">
        <v>622</v>
      </c>
      <c r="U269" s="6"/>
      <c r="V269" s="61"/>
      <c r="W269" s="62"/>
      <c r="X269" s="36"/>
      <c r="Y269" s="36"/>
      <c r="Z269" s="36"/>
      <c r="AB269" s="37"/>
      <c r="AC269" s="38"/>
      <c r="AD269" s="38"/>
      <c r="AE269" s="38"/>
      <c r="AF269" s="6"/>
      <c r="AG269" s="1"/>
      <c r="AZ269" s="133"/>
    </row>
    <row r="270" spans="1:52" ht="31.5">
      <c r="A270" s="65" t="s">
        <v>482</v>
      </c>
      <c r="B270" s="55" t="s">
        <v>623</v>
      </c>
      <c r="C270" s="67" t="s">
        <v>624</v>
      </c>
      <c r="D270" s="57" t="s">
        <v>32</v>
      </c>
      <c r="E270" s="58" t="s">
        <v>32</v>
      </c>
      <c r="F270" s="58" t="s">
        <v>32</v>
      </c>
      <c r="G270" s="57" t="s">
        <v>32</v>
      </c>
      <c r="H270" s="57">
        <f t="shared" si="74"/>
        <v>19.830621799999999</v>
      </c>
      <c r="I270" s="58" t="s">
        <v>32</v>
      </c>
      <c r="J270" s="58">
        <v>0</v>
      </c>
      <c r="K270" s="58" t="s">
        <v>32</v>
      </c>
      <c r="L270" s="71">
        <v>19.830621799999999</v>
      </c>
      <c r="M270" s="58" t="s">
        <v>32</v>
      </c>
      <c r="N270" s="71">
        <v>0</v>
      </c>
      <c r="O270" s="71" t="s">
        <v>32</v>
      </c>
      <c r="P270" s="71">
        <v>0</v>
      </c>
      <c r="Q270" s="57" t="s">
        <v>32</v>
      </c>
      <c r="R270" s="57" t="s">
        <v>32</v>
      </c>
      <c r="S270" s="59" t="s">
        <v>32</v>
      </c>
      <c r="T270" s="81" t="s">
        <v>622</v>
      </c>
      <c r="U270" s="6"/>
      <c r="V270" s="61"/>
      <c r="W270" s="62"/>
      <c r="X270" s="36"/>
      <c r="Y270" s="36"/>
      <c r="Z270" s="36"/>
      <c r="AB270" s="37"/>
      <c r="AC270" s="38"/>
      <c r="AD270" s="38"/>
      <c r="AE270" s="38"/>
      <c r="AF270" s="6"/>
      <c r="AG270" s="1"/>
      <c r="AZ270" s="133"/>
    </row>
    <row r="271" spans="1:52" ht="31.5">
      <c r="A271" s="65" t="s">
        <v>482</v>
      </c>
      <c r="B271" s="55" t="s">
        <v>625</v>
      </c>
      <c r="C271" s="67" t="s">
        <v>626</v>
      </c>
      <c r="D271" s="57">
        <v>9.0207239999999995</v>
      </c>
      <c r="E271" s="58">
        <v>0</v>
      </c>
      <c r="F271" s="58">
        <f t="shared" ref="F271:F279" si="75">D271-E271</f>
        <v>9.0207239999999995</v>
      </c>
      <c r="G271" s="57" t="s">
        <v>32</v>
      </c>
      <c r="H271" s="57">
        <f t="shared" si="74"/>
        <v>9.8759999999999994</v>
      </c>
      <c r="I271" s="58" t="s">
        <v>32</v>
      </c>
      <c r="J271" s="58">
        <v>9.8759999999999994</v>
      </c>
      <c r="K271" s="58" t="s">
        <v>32</v>
      </c>
      <c r="L271" s="71">
        <v>0</v>
      </c>
      <c r="M271" s="58" t="s">
        <v>32</v>
      </c>
      <c r="N271" s="71">
        <v>0</v>
      </c>
      <c r="O271" s="71" t="s">
        <v>32</v>
      </c>
      <c r="P271" s="71">
        <v>0</v>
      </c>
      <c r="Q271" s="57">
        <f t="shared" ref="Q271:Q286" si="76">F271-H271</f>
        <v>-0.85527599999999993</v>
      </c>
      <c r="R271" s="57" t="s">
        <v>32</v>
      </c>
      <c r="S271" s="59" t="s">
        <v>32</v>
      </c>
      <c r="T271" s="81" t="s">
        <v>622</v>
      </c>
      <c r="U271" s="6"/>
      <c r="V271" s="61"/>
      <c r="W271" s="62"/>
      <c r="X271" s="36"/>
      <c r="Y271" s="36"/>
      <c r="Z271" s="36"/>
      <c r="AB271" s="37"/>
      <c r="AC271" s="38"/>
      <c r="AD271" s="38"/>
      <c r="AE271" s="38"/>
      <c r="AF271" s="6"/>
      <c r="AG271" s="1"/>
      <c r="AZ271" s="133"/>
    </row>
    <row r="272" spans="1:52" ht="31.5">
      <c r="A272" s="65" t="s">
        <v>482</v>
      </c>
      <c r="B272" s="55" t="s">
        <v>627</v>
      </c>
      <c r="C272" s="67" t="s">
        <v>628</v>
      </c>
      <c r="D272" s="57">
        <v>0.39804239999999996</v>
      </c>
      <c r="E272" s="58">
        <v>0.378</v>
      </c>
      <c r="F272" s="58">
        <f t="shared" si="75"/>
        <v>2.004239999999996E-2</v>
      </c>
      <c r="G272" s="57" t="s">
        <v>32</v>
      </c>
      <c r="H272" s="57">
        <f t="shared" si="74"/>
        <v>0</v>
      </c>
      <c r="I272" s="58" t="s">
        <v>32</v>
      </c>
      <c r="J272" s="58">
        <v>0</v>
      </c>
      <c r="K272" s="58" t="s">
        <v>32</v>
      </c>
      <c r="L272" s="71">
        <v>0</v>
      </c>
      <c r="M272" s="58" t="s">
        <v>32</v>
      </c>
      <c r="N272" s="71">
        <v>0</v>
      </c>
      <c r="O272" s="71" t="s">
        <v>32</v>
      </c>
      <c r="P272" s="71">
        <v>0</v>
      </c>
      <c r="Q272" s="57">
        <f t="shared" si="76"/>
        <v>2.004239999999996E-2</v>
      </c>
      <c r="R272" s="57" t="s">
        <v>32</v>
      </c>
      <c r="S272" s="59" t="s">
        <v>32</v>
      </c>
      <c r="T272" s="81" t="s">
        <v>629</v>
      </c>
      <c r="U272" s="6"/>
      <c r="V272" s="61"/>
      <c r="W272" s="62"/>
      <c r="X272" s="36"/>
      <c r="Y272" s="36"/>
      <c r="Z272" s="36"/>
      <c r="AB272" s="37"/>
      <c r="AC272" s="38"/>
      <c r="AD272" s="38"/>
      <c r="AE272" s="38"/>
      <c r="AF272" s="6"/>
      <c r="AG272" s="1"/>
      <c r="AZ272" s="133"/>
    </row>
    <row r="273" spans="1:52" ht="63">
      <c r="A273" s="65" t="s">
        <v>482</v>
      </c>
      <c r="B273" s="55" t="s">
        <v>630</v>
      </c>
      <c r="C273" s="67" t="s">
        <v>631</v>
      </c>
      <c r="D273" s="57">
        <v>0.25545039600000002</v>
      </c>
      <c r="E273" s="58">
        <v>0</v>
      </c>
      <c r="F273" s="58">
        <f t="shared" si="75"/>
        <v>0.25545039600000002</v>
      </c>
      <c r="G273" s="57" t="s">
        <v>32</v>
      </c>
      <c r="H273" s="57">
        <f t="shared" si="74"/>
        <v>0.20800320000000003</v>
      </c>
      <c r="I273" s="58" t="s">
        <v>32</v>
      </c>
      <c r="J273" s="58">
        <v>0.20800320000000003</v>
      </c>
      <c r="K273" s="58" t="s">
        <v>32</v>
      </c>
      <c r="L273" s="71">
        <v>0</v>
      </c>
      <c r="M273" s="58" t="s">
        <v>32</v>
      </c>
      <c r="N273" s="71">
        <v>0</v>
      </c>
      <c r="O273" s="71" t="s">
        <v>32</v>
      </c>
      <c r="P273" s="71">
        <v>0</v>
      </c>
      <c r="Q273" s="57">
        <f t="shared" si="76"/>
        <v>4.7447195999999997E-2</v>
      </c>
      <c r="R273" s="57" t="s">
        <v>32</v>
      </c>
      <c r="S273" s="59" t="s">
        <v>32</v>
      </c>
      <c r="T273" s="90" t="s">
        <v>632</v>
      </c>
      <c r="U273" s="6"/>
      <c r="V273" s="61"/>
      <c r="W273" s="62"/>
      <c r="X273" s="36"/>
      <c r="Y273" s="36"/>
      <c r="Z273" s="36"/>
      <c r="AB273" s="37"/>
      <c r="AC273" s="38"/>
      <c r="AD273" s="38"/>
      <c r="AE273" s="38"/>
      <c r="AF273" s="6"/>
      <c r="AG273" s="1"/>
      <c r="AZ273" s="133"/>
    </row>
    <row r="274" spans="1:52" ht="63">
      <c r="A274" s="65" t="s">
        <v>482</v>
      </c>
      <c r="B274" s="55" t="s">
        <v>633</v>
      </c>
      <c r="C274" s="67" t="s">
        <v>634</v>
      </c>
      <c r="D274" s="57">
        <v>0.44338884000000001</v>
      </c>
      <c r="E274" s="58">
        <v>0.2424</v>
      </c>
      <c r="F274" s="58">
        <f t="shared" si="75"/>
        <v>0.20098884</v>
      </c>
      <c r="G274" s="57" t="s">
        <v>32</v>
      </c>
      <c r="H274" s="57">
        <f t="shared" si="74"/>
        <v>0.6048</v>
      </c>
      <c r="I274" s="58" t="s">
        <v>32</v>
      </c>
      <c r="J274" s="58">
        <v>0.6048</v>
      </c>
      <c r="K274" s="58" t="s">
        <v>32</v>
      </c>
      <c r="L274" s="71">
        <v>0</v>
      </c>
      <c r="M274" s="58" t="s">
        <v>32</v>
      </c>
      <c r="N274" s="71">
        <v>0</v>
      </c>
      <c r="O274" s="71" t="s">
        <v>32</v>
      </c>
      <c r="P274" s="71">
        <v>0</v>
      </c>
      <c r="Q274" s="57">
        <f t="shared" si="76"/>
        <v>-0.40381116</v>
      </c>
      <c r="R274" s="57" t="s">
        <v>32</v>
      </c>
      <c r="S274" s="59" t="s">
        <v>32</v>
      </c>
      <c r="T274" s="89" t="s">
        <v>632</v>
      </c>
      <c r="U274" s="6"/>
      <c r="V274" s="61"/>
      <c r="W274" s="62"/>
      <c r="X274" s="36"/>
      <c r="Y274" s="36"/>
      <c r="Z274" s="36"/>
      <c r="AB274" s="37"/>
      <c r="AC274" s="38"/>
      <c r="AD274" s="38"/>
      <c r="AE274" s="38"/>
      <c r="AF274" s="6"/>
      <c r="AG274" s="1"/>
      <c r="AZ274" s="133"/>
    </row>
    <row r="275" spans="1:52" ht="37.5">
      <c r="A275" s="65" t="s">
        <v>482</v>
      </c>
      <c r="B275" s="55" t="s">
        <v>635</v>
      </c>
      <c r="C275" s="67" t="s">
        <v>636</v>
      </c>
      <c r="D275" s="57">
        <v>3.5808</v>
      </c>
      <c r="E275" s="58">
        <v>1.8000780000000001</v>
      </c>
      <c r="F275" s="58">
        <f t="shared" si="75"/>
        <v>1.7807219999999999</v>
      </c>
      <c r="G275" s="57" t="s">
        <v>32</v>
      </c>
      <c r="H275" s="57">
        <f t="shared" si="74"/>
        <v>1.8000780000000001</v>
      </c>
      <c r="I275" s="58" t="s">
        <v>32</v>
      </c>
      <c r="J275" s="58">
        <v>1.8000780000000001</v>
      </c>
      <c r="K275" s="58" t="s">
        <v>32</v>
      </c>
      <c r="L275" s="71">
        <v>0</v>
      </c>
      <c r="M275" s="58" t="s">
        <v>32</v>
      </c>
      <c r="N275" s="71">
        <v>0</v>
      </c>
      <c r="O275" s="71" t="s">
        <v>32</v>
      </c>
      <c r="P275" s="71">
        <v>0</v>
      </c>
      <c r="Q275" s="57">
        <f t="shared" si="76"/>
        <v>-1.9356000000000151E-2</v>
      </c>
      <c r="R275" s="57" t="s">
        <v>32</v>
      </c>
      <c r="S275" s="59" t="s">
        <v>32</v>
      </c>
      <c r="T275" s="91" t="s">
        <v>619</v>
      </c>
      <c r="U275" s="6"/>
      <c r="V275" s="61"/>
      <c r="W275" s="62"/>
      <c r="X275" s="36"/>
      <c r="Y275" s="36"/>
      <c r="Z275" s="36"/>
      <c r="AB275" s="37"/>
      <c r="AC275" s="38"/>
      <c r="AD275" s="38"/>
      <c r="AE275" s="38"/>
      <c r="AF275" s="6"/>
      <c r="AG275" s="1"/>
      <c r="AZ275" s="133"/>
    </row>
    <row r="276" spans="1:52" ht="37.5">
      <c r="A276" s="65" t="s">
        <v>482</v>
      </c>
      <c r="B276" s="55" t="s">
        <v>637</v>
      </c>
      <c r="C276" s="67" t="s">
        <v>638</v>
      </c>
      <c r="D276" s="57">
        <v>10.54</v>
      </c>
      <c r="E276" s="58">
        <v>0</v>
      </c>
      <c r="F276" s="58">
        <f t="shared" si="75"/>
        <v>10.54</v>
      </c>
      <c r="G276" s="57" t="s">
        <v>32</v>
      </c>
      <c r="H276" s="57">
        <f t="shared" si="74"/>
        <v>11.64</v>
      </c>
      <c r="I276" s="58" t="s">
        <v>32</v>
      </c>
      <c r="J276" s="58">
        <v>0</v>
      </c>
      <c r="K276" s="58" t="s">
        <v>32</v>
      </c>
      <c r="L276" s="71">
        <v>11.64</v>
      </c>
      <c r="M276" s="58" t="s">
        <v>32</v>
      </c>
      <c r="N276" s="71">
        <v>0</v>
      </c>
      <c r="O276" s="71" t="s">
        <v>32</v>
      </c>
      <c r="P276" s="71">
        <v>0</v>
      </c>
      <c r="Q276" s="57">
        <f t="shared" si="76"/>
        <v>-1.1000000000000014</v>
      </c>
      <c r="R276" s="57" t="s">
        <v>32</v>
      </c>
      <c r="S276" s="59" t="s">
        <v>32</v>
      </c>
      <c r="T276" s="91" t="s">
        <v>619</v>
      </c>
      <c r="U276" s="6"/>
      <c r="V276" s="61"/>
      <c r="W276" s="62"/>
      <c r="X276" s="36"/>
      <c r="Y276" s="36"/>
      <c r="Z276" s="36"/>
      <c r="AB276" s="37"/>
      <c r="AC276" s="38"/>
      <c r="AD276" s="38"/>
      <c r="AE276" s="38"/>
      <c r="AF276" s="6"/>
      <c r="AG276" s="1"/>
      <c r="AZ276" s="133"/>
    </row>
    <row r="277" spans="1:52" ht="37.5">
      <c r="A277" s="65" t="s">
        <v>482</v>
      </c>
      <c r="B277" s="55" t="s">
        <v>639</v>
      </c>
      <c r="C277" s="67" t="s">
        <v>640</v>
      </c>
      <c r="D277" s="57">
        <v>4.4299641600000008</v>
      </c>
      <c r="E277" s="58">
        <v>0</v>
      </c>
      <c r="F277" s="58">
        <f t="shared" si="75"/>
        <v>4.4299641600000008</v>
      </c>
      <c r="G277" s="57" t="s">
        <v>32</v>
      </c>
      <c r="H277" s="57">
        <f t="shared" si="74"/>
        <v>2.2400016000000003</v>
      </c>
      <c r="I277" s="58" t="s">
        <v>32</v>
      </c>
      <c r="J277" s="58">
        <v>2.2400016000000003</v>
      </c>
      <c r="K277" s="58" t="s">
        <v>32</v>
      </c>
      <c r="L277" s="71">
        <v>0</v>
      </c>
      <c r="M277" s="58" t="s">
        <v>32</v>
      </c>
      <c r="N277" s="71">
        <v>0</v>
      </c>
      <c r="O277" s="71" t="s">
        <v>32</v>
      </c>
      <c r="P277" s="71">
        <v>0</v>
      </c>
      <c r="Q277" s="57">
        <f t="shared" si="76"/>
        <v>2.1899625600000006</v>
      </c>
      <c r="R277" s="57" t="s">
        <v>32</v>
      </c>
      <c r="S277" s="59" t="s">
        <v>32</v>
      </c>
      <c r="T277" s="91" t="s">
        <v>619</v>
      </c>
      <c r="U277" s="6"/>
      <c r="V277" s="61"/>
      <c r="W277" s="62"/>
      <c r="X277" s="36"/>
      <c r="Y277" s="36"/>
      <c r="Z277" s="36"/>
      <c r="AB277" s="37"/>
      <c r="AC277" s="38"/>
      <c r="AD277" s="38"/>
      <c r="AE277" s="38"/>
      <c r="AF277" s="6"/>
      <c r="AG277" s="1"/>
      <c r="AZ277" s="133"/>
    </row>
    <row r="278" spans="1:52" ht="31.5">
      <c r="A278" s="65" t="s">
        <v>482</v>
      </c>
      <c r="B278" s="55" t="s">
        <v>641</v>
      </c>
      <c r="C278" s="67" t="s">
        <v>642</v>
      </c>
      <c r="D278" s="57">
        <v>3.2190152640000003</v>
      </c>
      <c r="E278" s="58">
        <v>0</v>
      </c>
      <c r="F278" s="58">
        <f t="shared" si="75"/>
        <v>3.2190152640000003</v>
      </c>
      <c r="G278" s="57" t="s">
        <v>32</v>
      </c>
      <c r="H278" s="57">
        <f t="shared" si="74"/>
        <v>3.8039999999999998</v>
      </c>
      <c r="I278" s="58" t="s">
        <v>32</v>
      </c>
      <c r="J278" s="58">
        <v>3.8039999999999998</v>
      </c>
      <c r="K278" s="58" t="s">
        <v>32</v>
      </c>
      <c r="L278" s="71">
        <v>0</v>
      </c>
      <c r="M278" s="58" t="s">
        <v>32</v>
      </c>
      <c r="N278" s="71">
        <v>0</v>
      </c>
      <c r="O278" s="71" t="s">
        <v>32</v>
      </c>
      <c r="P278" s="71">
        <v>0</v>
      </c>
      <c r="Q278" s="57">
        <f t="shared" si="76"/>
        <v>-0.58498473599999956</v>
      </c>
      <c r="R278" s="57" t="s">
        <v>32</v>
      </c>
      <c r="S278" s="59" t="s">
        <v>32</v>
      </c>
      <c r="T278" s="79" t="s">
        <v>643</v>
      </c>
      <c r="U278" s="6"/>
      <c r="V278" s="61"/>
      <c r="W278" s="62"/>
      <c r="X278" s="36"/>
      <c r="Y278" s="36"/>
      <c r="Z278" s="36"/>
      <c r="AB278" s="37"/>
      <c r="AC278" s="38"/>
      <c r="AD278" s="38"/>
      <c r="AE278" s="38"/>
      <c r="AF278" s="6"/>
      <c r="AG278" s="1"/>
      <c r="AZ278" s="133"/>
    </row>
    <row r="279" spans="1:52" ht="33" customHeight="1">
      <c r="A279" s="65" t="s">
        <v>482</v>
      </c>
      <c r="B279" s="55" t="s">
        <v>644</v>
      </c>
      <c r="C279" s="67" t="s">
        <v>645</v>
      </c>
      <c r="D279" s="57">
        <v>8.9909402879999991</v>
      </c>
      <c r="E279" s="58">
        <v>0</v>
      </c>
      <c r="F279" s="58">
        <f t="shared" si="75"/>
        <v>8.9909402879999991</v>
      </c>
      <c r="G279" s="57" t="s">
        <v>32</v>
      </c>
      <c r="H279" s="57">
        <f t="shared" si="74"/>
        <v>7.9791833299999997</v>
      </c>
      <c r="I279" s="58" t="s">
        <v>32</v>
      </c>
      <c r="J279" s="58">
        <v>7.9791833299999997</v>
      </c>
      <c r="K279" s="58" t="s">
        <v>32</v>
      </c>
      <c r="L279" s="71">
        <v>0</v>
      </c>
      <c r="M279" s="58" t="s">
        <v>32</v>
      </c>
      <c r="N279" s="71">
        <v>0</v>
      </c>
      <c r="O279" s="71" t="s">
        <v>32</v>
      </c>
      <c r="P279" s="71">
        <v>0</v>
      </c>
      <c r="Q279" s="57">
        <f t="shared" si="76"/>
        <v>1.0117569579999994</v>
      </c>
      <c r="R279" s="57" t="s">
        <v>32</v>
      </c>
      <c r="S279" s="59" t="s">
        <v>32</v>
      </c>
      <c r="T279" s="66" t="s">
        <v>646</v>
      </c>
      <c r="U279" s="6"/>
      <c r="V279" s="61"/>
      <c r="W279" s="62"/>
      <c r="X279" s="36"/>
      <c r="Y279" s="36"/>
      <c r="Z279" s="36"/>
      <c r="AB279" s="37"/>
      <c r="AC279" s="38"/>
      <c r="AD279" s="38"/>
      <c r="AE279" s="38"/>
      <c r="AF279" s="6"/>
      <c r="AG279" s="1"/>
      <c r="AZ279" s="133"/>
    </row>
    <row r="280" spans="1:52" ht="55.5" customHeight="1">
      <c r="A280" s="98" t="s">
        <v>482</v>
      </c>
      <c r="B280" s="134" t="s">
        <v>647</v>
      </c>
      <c r="C280" s="135" t="s">
        <v>648</v>
      </c>
      <c r="D280" s="57">
        <v>2.1467409480000001</v>
      </c>
      <c r="E280" s="58">
        <v>0</v>
      </c>
      <c r="F280" s="58">
        <f>D280-E280</f>
        <v>2.1467409480000001</v>
      </c>
      <c r="G280" s="57" t="s">
        <v>32</v>
      </c>
      <c r="H280" s="57">
        <f t="shared" si="74"/>
        <v>2.1433499999999999</v>
      </c>
      <c r="I280" s="58" t="s">
        <v>32</v>
      </c>
      <c r="J280" s="58">
        <v>0</v>
      </c>
      <c r="K280" s="58" t="s">
        <v>32</v>
      </c>
      <c r="L280" s="71">
        <v>2.1433499999999999</v>
      </c>
      <c r="M280" s="58" t="s">
        <v>32</v>
      </c>
      <c r="N280" s="71">
        <v>0</v>
      </c>
      <c r="O280" s="71" t="s">
        <v>32</v>
      </c>
      <c r="P280" s="71">
        <v>0</v>
      </c>
      <c r="Q280" s="57">
        <f>F280-H280</f>
        <v>3.3909480000002823E-3</v>
      </c>
      <c r="R280" s="57" t="s">
        <v>32</v>
      </c>
      <c r="S280" s="59" t="s">
        <v>32</v>
      </c>
      <c r="T280" s="89" t="s">
        <v>632</v>
      </c>
      <c r="U280" s="6"/>
      <c r="V280" s="61"/>
      <c r="W280" s="62"/>
      <c r="X280" s="36"/>
      <c r="Y280" s="36"/>
      <c r="Z280" s="36"/>
      <c r="AB280" s="37"/>
      <c r="AC280" s="38"/>
      <c r="AD280" s="38"/>
      <c r="AE280" s="38"/>
      <c r="AF280" s="6"/>
      <c r="AG280" s="1"/>
      <c r="AZ280" s="133"/>
    </row>
    <row r="281" spans="1:52" ht="50.25" customHeight="1">
      <c r="A281" s="98" t="s">
        <v>482</v>
      </c>
      <c r="B281" s="134" t="s">
        <v>649</v>
      </c>
      <c r="C281" s="135" t="s">
        <v>650</v>
      </c>
      <c r="D281" s="57">
        <v>0.74462843999999995</v>
      </c>
      <c r="E281" s="58">
        <v>0</v>
      </c>
      <c r="F281" s="58">
        <f>D281-E281</f>
        <v>0.74462843999999995</v>
      </c>
      <c r="G281" s="57" t="s">
        <v>32</v>
      </c>
      <c r="H281" s="57">
        <f t="shared" si="74"/>
        <v>1.02996</v>
      </c>
      <c r="I281" s="58" t="s">
        <v>32</v>
      </c>
      <c r="J281" s="58">
        <v>0</v>
      </c>
      <c r="K281" s="58" t="s">
        <v>32</v>
      </c>
      <c r="L281" s="71">
        <v>1.02996</v>
      </c>
      <c r="M281" s="58" t="s">
        <v>32</v>
      </c>
      <c r="N281" s="71">
        <v>0</v>
      </c>
      <c r="O281" s="71" t="s">
        <v>32</v>
      </c>
      <c r="P281" s="71">
        <v>0</v>
      </c>
      <c r="Q281" s="57">
        <f>F281-H281</f>
        <v>-0.28533156000000004</v>
      </c>
      <c r="R281" s="57" t="s">
        <v>32</v>
      </c>
      <c r="S281" s="59" t="s">
        <v>32</v>
      </c>
      <c r="T281" s="92" t="s">
        <v>651</v>
      </c>
      <c r="U281" s="6"/>
      <c r="V281" s="61"/>
      <c r="W281" s="62"/>
      <c r="X281" s="36"/>
      <c r="Y281" s="36"/>
      <c r="Z281" s="36"/>
      <c r="AB281" s="37"/>
      <c r="AC281" s="38"/>
      <c r="AD281" s="38"/>
      <c r="AE281" s="38"/>
      <c r="AF281" s="6"/>
      <c r="AG281" s="1"/>
      <c r="AZ281" s="133"/>
    </row>
    <row r="282" spans="1:52" ht="78.75">
      <c r="A282" s="65" t="s">
        <v>482</v>
      </c>
      <c r="B282" s="55" t="s">
        <v>652</v>
      </c>
      <c r="C282" s="67" t="s">
        <v>653</v>
      </c>
      <c r="D282" s="57">
        <v>73.05</v>
      </c>
      <c r="E282" s="58">
        <v>73.050000000000011</v>
      </c>
      <c r="F282" s="58">
        <f t="shared" si="68"/>
        <v>0</v>
      </c>
      <c r="G282" s="57">
        <f>I282+K282+M282+O282</f>
        <v>0.96</v>
      </c>
      <c r="H282" s="57">
        <f t="shared" si="74"/>
        <v>0</v>
      </c>
      <c r="I282" s="58">
        <v>0.96</v>
      </c>
      <c r="J282" s="58">
        <v>0</v>
      </c>
      <c r="K282" s="58">
        <v>0</v>
      </c>
      <c r="L282" s="71">
        <v>0</v>
      </c>
      <c r="M282" s="58">
        <v>0</v>
      </c>
      <c r="N282" s="71">
        <v>0</v>
      </c>
      <c r="O282" s="71">
        <v>0</v>
      </c>
      <c r="P282" s="71">
        <v>0</v>
      </c>
      <c r="Q282" s="57">
        <f t="shared" si="76"/>
        <v>0</v>
      </c>
      <c r="R282" s="57">
        <f>H282-(I282+K282)</f>
        <v>-0.96</v>
      </c>
      <c r="S282" s="59">
        <f>R282/(I282+K282)</f>
        <v>-1</v>
      </c>
      <c r="T282" s="79" t="s">
        <v>654</v>
      </c>
      <c r="U282" s="6"/>
      <c r="V282" s="61"/>
      <c r="W282" s="62"/>
      <c r="X282" s="36"/>
      <c r="Y282" s="36"/>
      <c r="Z282" s="36"/>
      <c r="AB282" s="37"/>
      <c r="AC282" s="38"/>
      <c r="AD282" s="38"/>
      <c r="AE282" s="38"/>
      <c r="AF282" s="6"/>
      <c r="AG282" s="1"/>
      <c r="AZ282" s="133"/>
    </row>
    <row r="283" spans="1:52" ht="63">
      <c r="A283" s="65" t="s">
        <v>482</v>
      </c>
      <c r="B283" s="55" t="s">
        <v>655</v>
      </c>
      <c r="C283" s="67" t="s">
        <v>656</v>
      </c>
      <c r="D283" s="57">
        <v>96</v>
      </c>
      <c r="E283" s="58">
        <v>23.898</v>
      </c>
      <c r="F283" s="58">
        <f>D283-E283</f>
        <v>72.102000000000004</v>
      </c>
      <c r="G283" s="57">
        <f>I283+K283+M283+O283</f>
        <v>12</v>
      </c>
      <c r="H283" s="57">
        <f t="shared" si="74"/>
        <v>1.56</v>
      </c>
      <c r="I283" s="58">
        <v>0</v>
      </c>
      <c r="J283" s="58">
        <v>0</v>
      </c>
      <c r="K283" s="58">
        <v>2.4</v>
      </c>
      <c r="L283" s="57">
        <v>1.56</v>
      </c>
      <c r="M283" s="58">
        <v>6</v>
      </c>
      <c r="N283" s="57">
        <v>0</v>
      </c>
      <c r="O283" s="57">
        <v>3.6</v>
      </c>
      <c r="P283" s="57">
        <v>0</v>
      </c>
      <c r="Q283" s="57">
        <f t="shared" si="76"/>
        <v>70.542000000000002</v>
      </c>
      <c r="R283" s="57">
        <f>H283-(I283+K283)</f>
        <v>-0.83999999999999986</v>
      </c>
      <c r="S283" s="59">
        <f>R283/(I283+K283)</f>
        <v>-0.35</v>
      </c>
      <c r="T283" s="60" t="s">
        <v>657</v>
      </c>
      <c r="U283" s="6"/>
      <c r="V283" s="61"/>
      <c r="W283" s="62"/>
      <c r="X283" s="36"/>
      <c r="Y283" s="36"/>
      <c r="Z283" s="36"/>
      <c r="AB283" s="37"/>
      <c r="AC283" s="38"/>
      <c r="AD283" s="38"/>
      <c r="AE283" s="38"/>
      <c r="AF283" s="6"/>
      <c r="AG283" s="1"/>
      <c r="AZ283" s="133"/>
    </row>
    <row r="284" spans="1:52" ht="47.25">
      <c r="A284" s="65" t="s">
        <v>482</v>
      </c>
      <c r="B284" s="55" t="s">
        <v>658</v>
      </c>
      <c r="C284" s="67" t="s">
        <v>659</v>
      </c>
      <c r="D284" s="57">
        <v>81.960000000000008</v>
      </c>
      <c r="E284" s="58">
        <v>38.94</v>
      </c>
      <c r="F284" s="58">
        <f>D284-E284</f>
        <v>43.02000000000001</v>
      </c>
      <c r="G284" s="57">
        <f>I284+K284+M284+O284</f>
        <v>63.96</v>
      </c>
      <c r="H284" s="57">
        <f t="shared" si="74"/>
        <v>11.964</v>
      </c>
      <c r="I284" s="58">
        <v>0</v>
      </c>
      <c r="J284" s="58">
        <v>11.964</v>
      </c>
      <c r="K284" s="58">
        <v>6.3959999999999999</v>
      </c>
      <c r="L284" s="57">
        <v>0</v>
      </c>
      <c r="M284" s="58">
        <v>57.564</v>
      </c>
      <c r="N284" s="57">
        <v>0</v>
      </c>
      <c r="O284" s="57">
        <v>0</v>
      </c>
      <c r="P284" s="57">
        <v>0</v>
      </c>
      <c r="Q284" s="57">
        <f t="shared" si="76"/>
        <v>31.056000000000012</v>
      </c>
      <c r="R284" s="57">
        <f>H284-(I284+K284)</f>
        <v>5.5680000000000005</v>
      </c>
      <c r="S284" s="59">
        <f>R284/(I284+K284)</f>
        <v>0.8705440900562853</v>
      </c>
      <c r="T284" s="60" t="s">
        <v>660</v>
      </c>
      <c r="U284" s="6"/>
      <c r="V284" s="61"/>
      <c r="W284" s="62"/>
      <c r="X284" s="36"/>
      <c r="Y284" s="36"/>
      <c r="Z284" s="36"/>
      <c r="AB284" s="37"/>
      <c r="AC284" s="38"/>
      <c r="AD284" s="38"/>
      <c r="AE284" s="38"/>
      <c r="AF284" s="6"/>
      <c r="AG284" s="1"/>
      <c r="AZ284" s="133"/>
    </row>
    <row r="285" spans="1:52" ht="60.75" customHeight="1">
      <c r="A285" s="65" t="s">
        <v>482</v>
      </c>
      <c r="B285" s="55" t="s">
        <v>661</v>
      </c>
      <c r="C285" s="67" t="s">
        <v>662</v>
      </c>
      <c r="D285" s="57">
        <v>45.6</v>
      </c>
      <c r="E285" s="58">
        <v>0</v>
      </c>
      <c r="F285" s="58">
        <f>D285-E285</f>
        <v>45.6</v>
      </c>
      <c r="G285" s="57">
        <f>I285+K285+M285+O285</f>
        <v>33.6</v>
      </c>
      <c r="H285" s="57">
        <f t="shared" si="74"/>
        <v>0</v>
      </c>
      <c r="I285" s="58">
        <v>0</v>
      </c>
      <c r="J285" s="58">
        <v>0</v>
      </c>
      <c r="K285" s="58">
        <v>0</v>
      </c>
      <c r="L285" s="57">
        <v>0</v>
      </c>
      <c r="M285" s="58">
        <v>0</v>
      </c>
      <c r="N285" s="57">
        <v>0</v>
      </c>
      <c r="O285" s="72">
        <v>33.6</v>
      </c>
      <c r="P285" s="57">
        <v>0</v>
      </c>
      <c r="Q285" s="57">
        <f t="shared" si="76"/>
        <v>45.6</v>
      </c>
      <c r="R285" s="57">
        <f>H285-(I285+K285)</f>
        <v>0</v>
      </c>
      <c r="S285" s="59">
        <v>0</v>
      </c>
      <c r="T285" s="60" t="s">
        <v>32</v>
      </c>
      <c r="U285" s="6"/>
      <c r="V285" s="61"/>
      <c r="W285" s="62"/>
      <c r="X285" s="36"/>
      <c r="Y285" s="36"/>
      <c r="Z285" s="36"/>
      <c r="AB285" s="37"/>
      <c r="AC285" s="38"/>
      <c r="AD285" s="38"/>
      <c r="AE285" s="38"/>
      <c r="AF285" s="6"/>
      <c r="AG285" s="1"/>
      <c r="AZ285" s="133"/>
    </row>
    <row r="286" spans="1:52" ht="47.25">
      <c r="A286" s="65" t="s">
        <v>482</v>
      </c>
      <c r="B286" s="55" t="s">
        <v>663</v>
      </c>
      <c r="C286" s="67" t="s">
        <v>664</v>
      </c>
      <c r="D286" s="57">
        <v>18.63</v>
      </c>
      <c r="E286" s="58">
        <v>0.6</v>
      </c>
      <c r="F286" s="58">
        <f>D286-E286</f>
        <v>18.029999999999998</v>
      </c>
      <c r="G286" s="57" t="s">
        <v>32</v>
      </c>
      <c r="H286" s="57">
        <f t="shared" si="74"/>
        <v>5.7</v>
      </c>
      <c r="I286" s="58" t="s">
        <v>32</v>
      </c>
      <c r="J286" s="58">
        <v>5.7</v>
      </c>
      <c r="K286" s="58" t="s">
        <v>32</v>
      </c>
      <c r="L286" s="71">
        <v>0</v>
      </c>
      <c r="M286" s="58" t="s">
        <v>32</v>
      </c>
      <c r="N286" s="71">
        <v>0</v>
      </c>
      <c r="O286" s="75" t="s">
        <v>32</v>
      </c>
      <c r="P286" s="71">
        <v>0</v>
      </c>
      <c r="Q286" s="57">
        <f t="shared" si="76"/>
        <v>12.329999999999998</v>
      </c>
      <c r="R286" s="57" t="s">
        <v>32</v>
      </c>
      <c r="S286" s="59" t="s">
        <v>32</v>
      </c>
      <c r="T286" s="60" t="s">
        <v>665</v>
      </c>
      <c r="U286" s="6"/>
      <c r="V286" s="61"/>
      <c r="W286" s="62"/>
      <c r="X286" s="36"/>
      <c r="Y286" s="36"/>
      <c r="Z286" s="36"/>
      <c r="AB286" s="37"/>
      <c r="AC286" s="38"/>
      <c r="AD286" s="38"/>
      <c r="AE286" s="38"/>
      <c r="AF286" s="6"/>
      <c r="AG286" s="1"/>
      <c r="AZ286" s="133"/>
    </row>
    <row r="287" spans="1:52" ht="81" customHeight="1">
      <c r="A287" s="65" t="s">
        <v>482</v>
      </c>
      <c r="B287" s="55" t="s">
        <v>666</v>
      </c>
      <c r="C287" s="67" t="s">
        <v>667</v>
      </c>
      <c r="D287" s="57" t="s">
        <v>32</v>
      </c>
      <c r="E287" s="58" t="s">
        <v>32</v>
      </c>
      <c r="F287" s="58" t="s">
        <v>32</v>
      </c>
      <c r="G287" s="57" t="s">
        <v>32</v>
      </c>
      <c r="H287" s="57">
        <f t="shared" si="74"/>
        <v>0.107</v>
      </c>
      <c r="I287" s="58" t="s">
        <v>32</v>
      </c>
      <c r="J287" s="58">
        <v>0.107</v>
      </c>
      <c r="K287" s="58" t="s">
        <v>32</v>
      </c>
      <c r="L287" s="71">
        <v>0</v>
      </c>
      <c r="M287" s="58" t="s">
        <v>32</v>
      </c>
      <c r="N287" s="71">
        <v>0</v>
      </c>
      <c r="O287" s="75" t="s">
        <v>32</v>
      </c>
      <c r="P287" s="71">
        <v>0</v>
      </c>
      <c r="Q287" s="57" t="s">
        <v>32</v>
      </c>
      <c r="R287" s="57" t="s">
        <v>32</v>
      </c>
      <c r="S287" s="59" t="s">
        <v>32</v>
      </c>
      <c r="T287" s="93" t="s">
        <v>668</v>
      </c>
      <c r="U287" s="6"/>
      <c r="V287" s="61"/>
      <c r="W287" s="62"/>
      <c r="X287" s="36"/>
      <c r="Y287" s="36"/>
      <c r="Z287" s="36"/>
      <c r="AB287" s="37"/>
      <c r="AC287" s="38"/>
      <c r="AD287" s="38"/>
      <c r="AE287" s="38"/>
      <c r="AF287" s="6"/>
      <c r="AG287" s="1"/>
      <c r="AZ287" s="133"/>
    </row>
    <row r="288" spans="1:52" ht="31.5">
      <c r="A288" s="65" t="s">
        <v>482</v>
      </c>
      <c r="B288" s="55" t="s">
        <v>669</v>
      </c>
      <c r="C288" s="67" t="s">
        <v>670</v>
      </c>
      <c r="D288" s="57" t="s">
        <v>32</v>
      </c>
      <c r="E288" s="58">
        <v>0.8538</v>
      </c>
      <c r="F288" s="58" t="s">
        <v>32</v>
      </c>
      <c r="G288" s="57" t="s">
        <v>32</v>
      </c>
      <c r="H288" s="57">
        <f t="shared" si="74"/>
        <v>2.2750666000000002</v>
      </c>
      <c r="I288" s="58" t="s">
        <v>32</v>
      </c>
      <c r="J288" s="58">
        <v>1.9900666</v>
      </c>
      <c r="K288" s="58" t="s">
        <v>32</v>
      </c>
      <c r="L288" s="71">
        <v>0.28499999999999998</v>
      </c>
      <c r="M288" s="58" t="s">
        <v>32</v>
      </c>
      <c r="N288" s="71">
        <v>0</v>
      </c>
      <c r="O288" s="75" t="s">
        <v>32</v>
      </c>
      <c r="P288" s="71">
        <v>0</v>
      </c>
      <c r="Q288" s="57" t="s">
        <v>32</v>
      </c>
      <c r="R288" s="57" t="s">
        <v>32</v>
      </c>
      <c r="S288" s="59" t="s">
        <v>32</v>
      </c>
      <c r="T288" s="93" t="s">
        <v>668</v>
      </c>
      <c r="U288" s="6"/>
      <c r="V288" s="61"/>
      <c r="W288" s="62"/>
      <c r="X288" s="36"/>
      <c r="Y288" s="36"/>
      <c r="Z288" s="36"/>
      <c r="AB288" s="37"/>
      <c r="AC288" s="38"/>
      <c r="AD288" s="38"/>
      <c r="AE288" s="38"/>
      <c r="AF288" s="6"/>
      <c r="AG288" s="1"/>
      <c r="AZ288" s="133"/>
    </row>
    <row r="289" spans="1:52" ht="47.25">
      <c r="A289" s="65" t="s">
        <v>482</v>
      </c>
      <c r="B289" s="55" t="s">
        <v>671</v>
      </c>
      <c r="C289" s="67" t="s">
        <v>672</v>
      </c>
      <c r="D289" s="57" t="s">
        <v>32</v>
      </c>
      <c r="E289" s="58">
        <v>0.28386120000000004</v>
      </c>
      <c r="F289" s="58" t="s">
        <v>32</v>
      </c>
      <c r="G289" s="57" t="s">
        <v>32</v>
      </c>
      <c r="H289" s="57">
        <f t="shared" si="74"/>
        <v>0.59152517999999998</v>
      </c>
      <c r="I289" s="58" t="s">
        <v>32</v>
      </c>
      <c r="J289" s="58">
        <v>0.46872517999999996</v>
      </c>
      <c r="K289" s="58" t="s">
        <v>32</v>
      </c>
      <c r="L289" s="71">
        <v>0.12279999999999999</v>
      </c>
      <c r="M289" s="58" t="s">
        <v>32</v>
      </c>
      <c r="N289" s="71">
        <v>0</v>
      </c>
      <c r="O289" s="75" t="s">
        <v>32</v>
      </c>
      <c r="P289" s="71">
        <v>0</v>
      </c>
      <c r="Q289" s="57" t="s">
        <v>32</v>
      </c>
      <c r="R289" s="57" t="s">
        <v>32</v>
      </c>
      <c r="S289" s="59" t="s">
        <v>32</v>
      </c>
      <c r="T289" s="93" t="s">
        <v>668</v>
      </c>
      <c r="U289" s="6"/>
      <c r="V289" s="61"/>
      <c r="W289" s="62"/>
      <c r="X289" s="36"/>
      <c r="Y289" s="36"/>
      <c r="Z289" s="36"/>
      <c r="AB289" s="37"/>
      <c r="AC289" s="38"/>
      <c r="AD289" s="38"/>
      <c r="AE289" s="38"/>
      <c r="AF289" s="6"/>
      <c r="AG289" s="1"/>
      <c r="AZ289" s="133"/>
    </row>
    <row r="290" spans="1:52" ht="31.5">
      <c r="A290" s="65" t="s">
        <v>482</v>
      </c>
      <c r="B290" s="55" t="s">
        <v>673</v>
      </c>
      <c r="C290" s="67" t="s">
        <v>674</v>
      </c>
      <c r="D290" s="57" t="s">
        <v>32</v>
      </c>
      <c r="E290" s="58">
        <v>0.158</v>
      </c>
      <c r="F290" s="58" t="s">
        <v>32</v>
      </c>
      <c r="G290" s="57" t="s">
        <v>32</v>
      </c>
      <c r="H290" s="57">
        <f t="shared" si="74"/>
        <v>0</v>
      </c>
      <c r="I290" s="58" t="s">
        <v>32</v>
      </c>
      <c r="J290" s="58">
        <v>0</v>
      </c>
      <c r="K290" s="58" t="s">
        <v>32</v>
      </c>
      <c r="L290" s="71">
        <v>0</v>
      </c>
      <c r="M290" s="58" t="s">
        <v>32</v>
      </c>
      <c r="N290" s="71">
        <v>0</v>
      </c>
      <c r="O290" s="75" t="s">
        <v>32</v>
      </c>
      <c r="P290" s="71">
        <v>0</v>
      </c>
      <c r="Q290" s="57" t="s">
        <v>32</v>
      </c>
      <c r="R290" s="57" t="s">
        <v>32</v>
      </c>
      <c r="S290" s="59" t="s">
        <v>32</v>
      </c>
      <c r="T290" s="93" t="s">
        <v>668</v>
      </c>
      <c r="U290" s="6"/>
      <c r="V290" s="61"/>
      <c r="W290" s="62"/>
      <c r="X290" s="36"/>
      <c r="Y290" s="36"/>
      <c r="Z290" s="36"/>
      <c r="AB290" s="37"/>
      <c r="AC290" s="38"/>
      <c r="AD290" s="38"/>
      <c r="AE290" s="38"/>
      <c r="AF290" s="6"/>
      <c r="AG290" s="1"/>
      <c r="AZ290" s="133"/>
    </row>
    <row r="291" spans="1:52" ht="31.5">
      <c r="A291" s="65" t="s">
        <v>482</v>
      </c>
      <c r="B291" s="55" t="s">
        <v>675</v>
      </c>
      <c r="C291" s="67" t="s">
        <v>676</v>
      </c>
      <c r="D291" s="57" t="s">
        <v>32</v>
      </c>
      <c r="E291" s="58">
        <v>1.8942429999999999</v>
      </c>
      <c r="F291" s="58" t="s">
        <v>32</v>
      </c>
      <c r="G291" s="57" t="s">
        <v>32</v>
      </c>
      <c r="H291" s="57">
        <f t="shared" si="74"/>
        <v>0.21306839999999999</v>
      </c>
      <c r="I291" s="58" t="s">
        <v>32</v>
      </c>
      <c r="J291" s="58">
        <v>0.21306839999999999</v>
      </c>
      <c r="K291" s="58" t="s">
        <v>32</v>
      </c>
      <c r="L291" s="71">
        <v>0</v>
      </c>
      <c r="M291" s="58" t="s">
        <v>32</v>
      </c>
      <c r="N291" s="71">
        <v>0</v>
      </c>
      <c r="O291" s="75" t="s">
        <v>32</v>
      </c>
      <c r="P291" s="71">
        <v>0</v>
      </c>
      <c r="Q291" s="57" t="s">
        <v>32</v>
      </c>
      <c r="R291" s="57" t="s">
        <v>32</v>
      </c>
      <c r="S291" s="59" t="s">
        <v>32</v>
      </c>
      <c r="T291" s="93" t="s">
        <v>668</v>
      </c>
      <c r="U291" s="6"/>
      <c r="V291" s="61"/>
      <c r="W291" s="62"/>
      <c r="X291" s="36"/>
      <c r="Y291" s="36"/>
      <c r="Z291" s="36"/>
      <c r="AB291" s="37"/>
      <c r="AC291" s="38"/>
      <c r="AD291" s="38"/>
      <c r="AE291" s="38"/>
      <c r="AF291" s="6"/>
      <c r="AG291" s="1"/>
      <c r="AZ291" s="133"/>
    </row>
    <row r="292" spans="1:52" ht="31.5">
      <c r="A292" s="65" t="s">
        <v>482</v>
      </c>
      <c r="B292" s="55" t="s">
        <v>677</v>
      </c>
      <c r="C292" s="67" t="s">
        <v>678</v>
      </c>
      <c r="D292" s="57" t="s">
        <v>32</v>
      </c>
      <c r="E292" s="58">
        <v>0.92067499999999991</v>
      </c>
      <c r="F292" s="58" t="s">
        <v>32</v>
      </c>
      <c r="G292" s="57" t="s">
        <v>32</v>
      </c>
      <c r="H292" s="57">
        <f t="shared" si="74"/>
        <v>0.10351919999999999</v>
      </c>
      <c r="I292" s="58" t="s">
        <v>32</v>
      </c>
      <c r="J292" s="58">
        <v>0.10351919999999999</v>
      </c>
      <c r="K292" s="58" t="s">
        <v>32</v>
      </c>
      <c r="L292" s="71">
        <v>0</v>
      </c>
      <c r="M292" s="58" t="s">
        <v>32</v>
      </c>
      <c r="N292" s="71">
        <v>0</v>
      </c>
      <c r="O292" s="75" t="s">
        <v>32</v>
      </c>
      <c r="P292" s="71">
        <v>0</v>
      </c>
      <c r="Q292" s="57" t="s">
        <v>32</v>
      </c>
      <c r="R292" s="57" t="s">
        <v>32</v>
      </c>
      <c r="S292" s="59" t="s">
        <v>32</v>
      </c>
      <c r="T292" s="93" t="s">
        <v>668</v>
      </c>
      <c r="U292" s="6"/>
      <c r="V292" s="61"/>
      <c r="W292" s="62"/>
      <c r="X292" s="36"/>
      <c r="Y292" s="36"/>
      <c r="Z292" s="36"/>
      <c r="AB292" s="37"/>
      <c r="AC292" s="38"/>
      <c r="AD292" s="38"/>
      <c r="AE292" s="38"/>
      <c r="AF292" s="6"/>
      <c r="AG292" s="1"/>
      <c r="AZ292" s="133"/>
    </row>
    <row r="293" spans="1:52" ht="31.5">
      <c r="A293" s="65" t="s">
        <v>482</v>
      </c>
      <c r="B293" s="55" t="s">
        <v>679</v>
      </c>
      <c r="C293" s="67" t="s">
        <v>680</v>
      </c>
      <c r="D293" s="57" t="s">
        <v>32</v>
      </c>
      <c r="E293" s="58" t="s">
        <v>32</v>
      </c>
      <c r="F293" s="58" t="s">
        <v>32</v>
      </c>
      <c r="G293" s="57" t="s">
        <v>32</v>
      </c>
      <c r="H293" s="57">
        <f t="shared" si="74"/>
        <v>0.111</v>
      </c>
      <c r="I293" s="58" t="s">
        <v>32</v>
      </c>
      <c r="J293" s="58">
        <v>0.111</v>
      </c>
      <c r="K293" s="58" t="s">
        <v>32</v>
      </c>
      <c r="L293" s="71">
        <v>0</v>
      </c>
      <c r="M293" s="58" t="s">
        <v>32</v>
      </c>
      <c r="N293" s="71">
        <v>0</v>
      </c>
      <c r="O293" s="75" t="s">
        <v>32</v>
      </c>
      <c r="P293" s="71">
        <v>0</v>
      </c>
      <c r="Q293" s="57" t="s">
        <v>32</v>
      </c>
      <c r="R293" s="57" t="s">
        <v>32</v>
      </c>
      <c r="S293" s="59" t="s">
        <v>32</v>
      </c>
      <c r="T293" s="93" t="s">
        <v>668</v>
      </c>
      <c r="U293" s="6"/>
      <c r="V293" s="61"/>
      <c r="W293" s="62"/>
      <c r="X293" s="36"/>
      <c r="Y293" s="36"/>
      <c r="Z293" s="36"/>
      <c r="AB293" s="37"/>
      <c r="AC293" s="38"/>
      <c r="AD293" s="38"/>
      <c r="AE293" s="38"/>
      <c r="AF293" s="6"/>
      <c r="AG293" s="1"/>
      <c r="AZ293" s="133"/>
    </row>
    <row r="294" spans="1:52" ht="31.5">
      <c r="A294" s="65" t="s">
        <v>482</v>
      </c>
      <c r="B294" s="55" t="s">
        <v>681</v>
      </c>
      <c r="C294" s="67" t="s">
        <v>682</v>
      </c>
      <c r="D294" s="57" t="s">
        <v>32</v>
      </c>
      <c r="E294" s="58">
        <v>0.8538</v>
      </c>
      <c r="F294" s="58" t="s">
        <v>32</v>
      </c>
      <c r="G294" s="57" t="s">
        <v>32</v>
      </c>
      <c r="H294" s="57">
        <f t="shared" si="74"/>
        <v>2.2750666000000002</v>
      </c>
      <c r="I294" s="58" t="s">
        <v>32</v>
      </c>
      <c r="J294" s="58">
        <v>1.9900666</v>
      </c>
      <c r="K294" s="58" t="s">
        <v>32</v>
      </c>
      <c r="L294" s="71">
        <v>0.28499999999999998</v>
      </c>
      <c r="M294" s="58" t="s">
        <v>32</v>
      </c>
      <c r="N294" s="71">
        <v>0</v>
      </c>
      <c r="O294" s="75" t="s">
        <v>32</v>
      </c>
      <c r="P294" s="71">
        <v>0</v>
      </c>
      <c r="Q294" s="57" t="s">
        <v>32</v>
      </c>
      <c r="R294" s="57" t="s">
        <v>32</v>
      </c>
      <c r="S294" s="59" t="s">
        <v>32</v>
      </c>
      <c r="T294" s="93" t="s">
        <v>668</v>
      </c>
      <c r="U294" s="6"/>
      <c r="V294" s="61"/>
      <c r="W294" s="62"/>
      <c r="X294" s="36"/>
      <c r="Y294" s="36"/>
      <c r="Z294" s="36"/>
      <c r="AB294" s="37"/>
      <c r="AC294" s="38"/>
      <c r="AD294" s="38"/>
      <c r="AE294" s="38"/>
      <c r="AF294" s="6"/>
      <c r="AG294" s="1"/>
      <c r="AZ294" s="133"/>
    </row>
    <row r="295" spans="1:52" ht="31.5">
      <c r="A295" s="65" t="s">
        <v>482</v>
      </c>
      <c r="B295" s="55" t="s">
        <v>683</v>
      </c>
      <c r="C295" s="67" t="s">
        <v>684</v>
      </c>
      <c r="D295" s="57" t="s">
        <v>32</v>
      </c>
      <c r="E295" s="58">
        <v>10</v>
      </c>
      <c r="F295" s="58" t="s">
        <v>32</v>
      </c>
      <c r="G295" s="57" t="s">
        <v>32</v>
      </c>
      <c r="H295" s="57">
        <f t="shared" si="74"/>
        <v>3.3319619999999999</v>
      </c>
      <c r="I295" s="58" t="s">
        <v>32</v>
      </c>
      <c r="J295" s="58">
        <v>1.9894151999999998</v>
      </c>
      <c r="K295" s="58" t="s">
        <v>32</v>
      </c>
      <c r="L295" s="71">
        <v>1.3425468</v>
      </c>
      <c r="M295" s="58" t="s">
        <v>32</v>
      </c>
      <c r="N295" s="71">
        <v>0</v>
      </c>
      <c r="O295" s="75" t="s">
        <v>32</v>
      </c>
      <c r="P295" s="71">
        <v>0</v>
      </c>
      <c r="Q295" s="57" t="s">
        <v>32</v>
      </c>
      <c r="R295" s="57" t="s">
        <v>32</v>
      </c>
      <c r="S295" s="59" t="s">
        <v>32</v>
      </c>
      <c r="T295" s="93" t="s">
        <v>668</v>
      </c>
      <c r="U295" s="6"/>
      <c r="V295" s="61"/>
      <c r="W295" s="62"/>
      <c r="X295" s="36"/>
      <c r="Y295" s="36"/>
      <c r="Z295" s="36"/>
      <c r="AB295" s="37"/>
      <c r="AC295" s="38"/>
      <c r="AD295" s="38"/>
      <c r="AE295" s="38"/>
      <c r="AF295" s="6"/>
      <c r="AG295" s="1"/>
      <c r="AZ295" s="133"/>
    </row>
    <row r="296" spans="1:52" ht="31.5">
      <c r="A296" s="65" t="s">
        <v>482</v>
      </c>
      <c r="B296" s="55" t="s">
        <v>685</v>
      </c>
      <c r="C296" s="67" t="s">
        <v>686</v>
      </c>
      <c r="D296" s="57" t="s">
        <v>32</v>
      </c>
      <c r="E296" s="58">
        <v>2.5</v>
      </c>
      <c r="F296" s="58" t="s">
        <v>32</v>
      </c>
      <c r="G296" s="57" t="s">
        <v>32</v>
      </c>
      <c r="H296" s="57">
        <f t="shared" si="74"/>
        <v>2.5307712799999997</v>
      </c>
      <c r="I296" s="58" t="s">
        <v>32</v>
      </c>
      <c r="J296" s="58">
        <v>1.9894151999999998</v>
      </c>
      <c r="K296" s="58" t="s">
        <v>32</v>
      </c>
      <c r="L296" s="71">
        <v>0.54135607999999991</v>
      </c>
      <c r="M296" s="58" t="s">
        <v>32</v>
      </c>
      <c r="N296" s="71">
        <v>0</v>
      </c>
      <c r="O296" s="75" t="s">
        <v>32</v>
      </c>
      <c r="P296" s="71">
        <v>0</v>
      </c>
      <c r="Q296" s="57" t="s">
        <v>32</v>
      </c>
      <c r="R296" s="57" t="s">
        <v>32</v>
      </c>
      <c r="S296" s="59" t="s">
        <v>32</v>
      </c>
      <c r="T296" s="93" t="s">
        <v>668</v>
      </c>
      <c r="U296" s="6"/>
      <c r="V296" s="61"/>
      <c r="W296" s="62"/>
      <c r="X296" s="36"/>
      <c r="Y296" s="36"/>
      <c r="Z296" s="36"/>
      <c r="AB296" s="37"/>
      <c r="AC296" s="38"/>
      <c r="AD296" s="38"/>
      <c r="AE296" s="38"/>
      <c r="AF296" s="6"/>
      <c r="AG296" s="1"/>
      <c r="AZ296" s="133"/>
    </row>
    <row r="297" spans="1:52" ht="47.25">
      <c r="A297" s="65" t="s">
        <v>482</v>
      </c>
      <c r="B297" s="55" t="s">
        <v>687</v>
      </c>
      <c r="C297" s="67" t="s">
        <v>688</v>
      </c>
      <c r="D297" s="57" t="s">
        <v>32</v>
      </c>
      <c r="E297" s="58">
        <v>0.28386119999999998</v>
      </c>
      <c r="F297" s="58" t="s">
        <v>32</v>
      </c>
      <c r="G297" s="57" t="s">
        <v>32</v>
      </c>
      <c r="H297" s="57">
        <f t="shared" si="74"/>
        <v>0.59152517999999998</v>
      </c>
      <c r="I297" s="58" t="s">
        <v>32</v>
      </c>
      <c r="J297" s="58">
        <v>0.46872517999999996</v>
      </c>
      <c r="K297" s="58" t="s">
        <v>32</v>
      </c>
      <c r="L297" s="71">
        <v>0.12279999999999999</v>
      </c>
      <c r="M297" s="58" t="s">
        <v>32</v>
      </c>
      <c r="N297" s="71">
        <v>0</v>
      </c>
      <c r="O297" s="75" t="s">
        <v>32</v>
      </c>
      <c r="P297" s="71">
        <v>0</v>
      </c>
      <c r="Q297" s="57" t="s">
        <v>32</v>
      </c>
      <c r="R297" s="57" t="s">
        <v>32</v>
      </c>
      <c r="S297" s="59" t="s">
        <v>32</v>
      </c>
      <c r="T297" s="93" t="s">
        <v>668</v>
      </c>
      <c r="U297" s="6"/>
      <c r="V297" s="61"/>
      <c r="W297" s="62"/>
      <c r="X297" s="36"/>
      <c r="Y297" s="36"/>
      <c r="Z297" s="36"/>
      <c r="AB297" s="37"/>
      <c r="AC297" s="38"/>
      <c r="AD297" s="38"/>
      <c r="AE297" s="38"/>
      <c r="AF297" s="6"/>
      <c r="AG297" s="1"/>
      <c r="AZ297" s="133"/>
    </row>
    <row r="298" spans="1:52" ht="31.5">
      <c r="A298" s="65" t="s">
        <v>482</v>
      </c>
      <c r="B298" s="55" t="s">
        <v>689</v>
      </c>
      <c r="C298" s="67" t="s">
        <v>690</v>
      </c>
      <c r="D298" s="57" t="s">
        <v>32</v>
      </c>
      <c r="E298" s="58">
        <v>0.16400000000000001</v>
      </c>
      <c r="F298" s="58" t="s">
        <v>32</v>
      </c>
      <c r="G298" s="57" t="s">
        <v>32</v>
      </c>
      <c r="H298" s="57">
        <f t="shared" si="74"/>
        <v>0</v>
      </c>
      <c r="I298" s="58" t="s">
        <v>32</v>
      </c>
      <c r="J298" s="58">
        <v>0</v>
      </c>
      <c r="K298" s="58" t="s">
        <v>32</v>
      </c>
      <c r="L298" s="71">
        <v>0</v>
      </c>
      <c r="M298" s="58" t="s">
        <v>32</v>
      </c>
      <c r="N298" s="71">
        <v>0</v>
      </c>
      <c r="O298" s="75" t="s">
        <v>32</v>
      </c>
      <c r="P298" s="71">
        <v>0</v>
      </c>
      <c r="Q298" s="57" t="s">
        <v>32</v>
      </c>
      <c r="R298" s="57" t="s">
        <v>32</v>
      </c>
      <c r="S298" s="59" t="s">
        <v>32</v>
      </c>
      <c r="T298" s="93" t="s">
        <v>668</v>
      </c>
      <c r="U298" s="6"/>
      <c r="V298" s="61"/>
      <c r="W298" s="62"/>
      <c r="X298" s="36"/>
      <c r="Y298" s="36"/>
      <c r="Z298" s="36"/>
      <c r="AB298" s="37"/>
      <c r="AC298" s="38"/>
      <c r="AD298" s="38"/>
      <c r="AE298" s="38"/>
      <c r="AF298" s="6"/>
      <c r="AG298" s="1"/>
      <c r="AZ298" s="133"/>
    </row>
    <row r="299" spans="1:52" ht="31.5">
      <c r="A299" s="65" t="s">
        <v>482</v>
      </c>
      <c r="B299" s="55" t="s">
        <v>691</v>
      </c>
      <c r="C299" s="67" t="s">
        <v>692</v>
      </c>
      <c r="D299" s="57" t="s">
        <v>32</v>
      </c>
      <c r="E299" s="58">
        <v>1.9661010000000001</v>
      </c>
      <c r="F299" s="58" t="s">
        <v>32</v>
      </c>
      <c r="G299" s="57" t="s">
        <v>32</v>
      </c>
      <c r="H299" s="57">
        <f t="shared" si="74"/>
        <v>0.22110839999999998</v>
      </c>
      <c r="I299" s="58" t="s">
        <v>32</v>
      </c>
      <c r="J299" s="58">
        <v>0.22110839999999998</v>
      </c>
      <c r="K299" s="58" t="s">
        <v>32</v>
      </c>
      <c r="L299" s="71">
        <v>0</v>
      </c>
      <c r="M299" s="58" t="s">
        <v>32</v>
      </c>
      <c r="N299" s="71">
        <v>0</v>
      </c>
      <c r="O299" s="75" t="s">
        <v>32</v>
      </c>
      <c r="P299" s="71">
        <v>0</v>
      </c>
      <c r="Q299" s="57" t="s">
        <v>32</v>
      </c>
      <c r="R299" s="57" t="s">
        <v>32</v>
      </c>
      <c r="S299" s="59" t="s">
        <v>32</v>
      </c>
      <c r="T299" s="93" t="s">
        <v>668</v>
      </c>
      <c r="U299" s="6"/>
      <c r="V299" s="61"/>
      <c r="W299" s="62"/>
      <c r="X299" s="36"/>
      <c r="Y299" s="36"/>
      <c r="Z299" s="36"/>
      <c r="AB299" s="37"/>
      <c r="AC299" s="38"/>
      <c r="AD299" s="38"/>
      <c r="AE299" s="38"/>
      <c r="AF299" s="6"/>
      <c r="AG299" s="1"/>
      <c r="AZ299" s="133"/>
    </row>
    <row r="300" spans="1:52" ht="47.25">
      <c r="A300" s="65" t="s">
        <v>482</v>
      </c>
      <c r="B300" s="55" t="s">
        <v>693</v>
      </c>
      <c r="C300" s="67" t="s">
        <v>694</v>
      </c>
      <c r="D300" s="57" t="s">
        <v>32</v>
      </c>
      <c r="E300" s="58">
        <v>0.28386119999999998</v>
      </c>
      <c r="F300" s="58" t="s">
        <v>32</v>
      </c>
      <c r="G300" s="57" t="s">
        <v>32</v>
      </c>
      <c r="H300" s="57">
        <f t="shared" si="74"/>
        <v>0.59152517999999998</v>
      </c>
      <c r="I300" s="58" t="s">
        <v>32</v>
      </c>
      <c r="J300" s="58">
        <v>0.46872517999999996</v>
      </c>
      <c r="K300" s="58" t="s">
        <v>32</v>
      </c>
      <c r="L300" s="71">
        <v>0.12279999999999999</v>
      </c>
      <c r="M300" s="58" t="s">
        <v>32</v>
      </c>
      <c r="N300" s="71">
        <v>0</v>
      </c>
      <c r="O300" s="75" t="s">
        <v>32</v>
      </c>
      <c r="P300" s="71">
        <v>0</v>
      </c>
      <c r="Q300" s="57" t="s">
        <v>32</v>
      </c>
      <c r="R300" s="57" t="s">
        <v>32</v>
      </c>
      <c r="S300" s="59" t="s">
        <v>32</v>
      </c>
      <c r="T300" s="93" t="s">
        <v>668</v>
      </c>
      <c r="U300" s="6"/>
      <c r="V300" s="61"/>
      <c r="W300" s="62"/>
      <c r="X300" s="36"/>
      <c r="Y300" s="36"/>
      <c r="Z300" s="36"/>
      <c r="AB300" s="37"/>
      <c r="AC300" s="38"/>
      <c r="AD300" s="38"/>
      <c r="AE300" s="38"/>
      <c r="AF300" s="6"/>
      <c r="AG300" s="1"/>
      <c r="AZ300" s="133"/>
    </row>
    <row r="301" spans="1:52" ht="31.5">
      <c r="A301" s="65" t="s">
        <v>482</v>
      </c>
      <c r="B301" s="55" t="s">
        <v>695</v>
      </c>
      <c r="C301" s="67" t="s">
        <v>696</v>
      </c>
      <c r="D301" s="57" t="s">
        <v>32</v>
      </c>
      <c r="E301" s="58">
        <v>1.7420439999999999</v>
      </c>
      <c r="F301" s="58" t="s">
        <v>32</v>
      </c>
      <c r="G301" s="57" t="s">
        <v>32</v>
      </c>
      <c r="H301" s="57">
        <f t="shared" si="74"/>
        <v>0.19598160000000001</v>
      </c>
      <c r="I301" s="58" t="s">
        <v>32</v>
      </c>
      <c r="J301" s="58">
        <v>0.19598160000000001</v>
      </c>
      <c r="K301" s="58" t="s">
        <v>32</v>
      </c>
      <c r="L301" s="71">
        <v>0</v>
      </c>
      <c r="M301" s="58" t="s">
        <v>32</v>
      </c>
      <c r="N301" s="71">
        <v>0</v>
      </c>
      <c r="O301" s="75" t="s">
        <v>32</v>
      </c>
      <c r="P301" s="71">
        <v>0</v>
      </c>
      <c r="Q301" s="57" t="s">
        <v>32</v>
      </c>
      <c r="R301" s="57" t="s">
        <v>32</v>
      </c>
      <c r="S301" s="59" t="s">
        <v>32</v>
      </c>
      <c r="T301" s="93" t="s">
        <v>668</v>
      </c>
      <c r="U301" s="6"/>
      <c r="V301" s="61"/>
      <c r="W301" s="62"/>
      <c r="X301" s="36"/>
      <c r="Y301" s="36"/>
      <c r="Z301" s="36"/>
      <c r="AB301" s="37"/>
      <c r="AC301" s="38"/>
      <c r="AD301" s="38"/>
      <c r="AE301" s="38"/>
      <c r="AF301" s="6"/>
      <c r="AG301" s="1"/>
      <c r="AZ301" s="133"/>
    </row>
    <row r="302" spans="1:52" ht="31.5">
      <c r="A302" s="65" t="s">
        <v>482</v>
      </c>
      <c r="B302" s="55" t="s">
        <v>697</v>
      </c>
      <c r="C302" s="67" t="s">
        <v>698</v>
      </c>
      <c r="D302" s="57" t="s">
        <v>32</v>
      </c>
      <c r="E302" s="58">
        <v>0.14499999999999999</v>
      </c>
      <c r="F302" s="58" t="s">
        <v>32</v>
      </c>
      <c r="G302" s="57" t="s">
        <v>32</v>
      </c>
      <c r="H302" s="57">
        <f t="shared" si="74"/>
        <v>0</v>
      </c>
      <c r="I302" s="58" t="s">
        <v>32</v>
      </c>
      <c r="J302" s="58">
        <v>0</v>
      </c>
      <c r="K302" s="58" t="s">
        <v>32</v>
      </c>
      <c r="L302" s="71">
        <v>0</v>
      </c>
      <c r="M302" s="58" t="s">
        <v>32</v>
      </c>
      <c r="N302" s="71">
        <v>0</v>
      </c>
      <c r="O302" s="75" t="s">
        <v>32</v>
      </c>
      <c r="P302" s="71">
        <v>0</v>
      </c>
      <c r="Q302" s="57" t="s">
        <v>32</v>
      </c>
      <c r="R302" s="57" t="s">
        <v>32</v>
      </c>
      <c r="S302" s="59" t="s">
        <v>32</v>
      </c>
      <c r="T302" s="93" t="s">
        <v>668</v>
      </c>
      <c r="U302" s="6"/>
      <c r="V302" s="61"/>
      <c r="W302" s="62"/>
      <c r="X302" s="36"/>
      <c r="Y302" s="36"/>
      <c r="Z302" s="36"/>
      <c r="AB302" s="37"/>
      <c r="AC302" s="38"/>
      <c r="AD302" s="38"/>
      <c r="AE302" s="38"/>
      <c r="AF302" s="6"/>
      <c r="AG302" s="1"/>
      <c r="AZ302" s="133"/>
    </row>
    <row r="303" spans="1:52" ht="31.5">
      <c r="A303" s="65" t="s">
        <v>482</v>
      </c>
      <c r="B303" s="55" t="s">
        <v>699</v>
      </c>
      <c r="C303" s="67" t="s">
        <v>700</v>
      </c>
      <c r="D303" s="57" t="s">
        <v>32</v>
      </c>
      <c r="E303" s="58">
        <v>0.11</v>
      </c>
      <c r="F303" s="58" t="s">
        <v>32</v>
      </c>
      <c r="G303" s="57" t="s">
        <v>32</v>
      </c>
      <c r="H303" s="57">
        <f t="shared" si="74"/>
        <v>0</v>
      </c>
      <c r="I303" s="58" t="s">
        <v>32</v>
      </c>
      <c r="J303" s="58">
        <v>0</v>
      </c>
      <c r="K303" s="58" t="s">
        <v>32</v>
      </c>
      <c r="L303" s="71">
        <v>0</v>
      </c>
      <c r="M303" s="58" t="s">
        <v>32</v>
      </c>
      <c r="N303" s="71">
        <v>0</v>
      </c>
      <c r="O303" s="75" t="s">
        <v>32</v>
      </c>
      <c r="P303" s="71">
        <v>0</v>
      </c>
      <c r="Q303" s="57" t="s">
        <v>32</v>
      </c>
      <c r="R303" s="57" t="s">
        <v>32</v>
      </c>
      <c r="S303" s="59" t="s">
        <v>32</v>
      </c>
      <c r="T303" s="93" t="s">
        <v>668</v>
      </c>
      <c r="U303" s="6"/>
      <c r="V303" s="61"/>
      <c r="W303" s="62"/>
      <c r="X303" s="36"/>
      <c r="Y303" s="36"/>
      <c r="Z303" s="36"/>
      <c r="AB303" s="37"/>
      <c r="AC303" s="38"/>
      <c r="AD303" s="38"/>
      <c r="AE303" s="38"/>
      <c r="AF303" s="6"/>
      <c r="AG303" s="1"/>
      <c r="AZ303" s="133"/>
    </row>
    <row r="304" spans="1:52" ht="31.5">
      <c r="A304" s="65" t="s">
        <v>482</v>
      </c>
      <c r="B304" s="55" t="s">
        <v>701</v>
      </c>
      <c r="C304" s="67" t="s">
        <v>702</v>
      </c>
      <c r="D304" s="57" t="s">
        <v>32</v>
      </c>
      <c r="E304" s="58">
        <v>1.7019222099999998</v>
      </c>
      <c r="F304" s="58" t="s">
        <v>32</v>
      </c>
      <c r="G304" s="57" t="s">
        <v>32</v>
      </c>
      <c r="H304" s="57">
        <f t="shared" si="74"/>
        <v>4.54613362</v>
      </c>
      <c r="I304" s="58" t="s">
        <v>32</v>
      </c>
      <c r="J304" s="58">
        <v>3.9801337000000001</v>
      </c>
      <c r="K304" s="58" t="s">
        <v>32</v>
      </c>
      <c r="L304" s="71">
        <v>0.5659999200000001</v>
      </c>
      <c r="M304" s="58" t="s">
        <v>32</v>
      </c>
      <c r="N304" s="71">
        <v>0</v>
      </c>
      <c r="O304" s="75" t="s">
        <v>32</v>
      </c>
      <c r="P304" s="71">
        <v>0</v>
      </c>
      <c r="Q304" s="57" t="s">
        <v>32</v>
      </c>
      <c r="R304" s="57" t="s">
        <v>32</v>
      </c>
      <c r="S304" s="59" t="s">
        <v>32</v>
      </c>
      <c r="T304" s="93" t="s">
        <v>668</v>
      </c>
      <c r="U304" s="6"/>
      <c r="V304" s="61"/>
      <c r="W304" s="62"/>
      <c r="X304" s="36"/>
      <c r="Y304" s="36"/>
      <c r="Z304" s="36"/>
      <c r="AB304" s="37"/>
      <c r="AC304" s="38"/>
      <c r="AD304" s="38"/>
      <c r="AE304" s="38"/>
      <c r="AF304" s="6"/>
      <c r="AG304" s="1"/>
      <c r="AZ304" s="133"/>
    </row>
    <row r="305" spans="1:52" ht="31.5">
      <c r="A305" s="65" t="s">
        <v>482</v>
      </c>
      <c r="B305" s="55" t="s">
        <v>703</v>
      </c>
      <c r="C305" s="67" t="s">
        <v>704</v>
      </c>
      <c r="D305" s="57" t="s">
        <v>32</v>
      </c>
      <c r="E305" s="58">
        <v>0.8538</v>
      </c>
      <c r="F305" s="58" t="s">
        <v>32</v>
      </c>
      <c r="G305" s="57" t="s">
        <v>32</v>
      </c>
      <c r="H305" s="57">
        <f t="shared" si="74"/>
        <v>2.2750666000000002</v>
      </c>
      <c r="I305" s="58" t="s">
        <v>32</v>
      </c>
      <c r="J305" s="58">
        <v>1.9900666</v>
      </c>
      <c r="K305" s="58" t="s">
        <v>32</v>
      </c>
      <c r="L305" s="71">
        <v>0.28499999999999998</v>
      </c>
      <c r="M305" s="58" t="s">
        <v>32</v>
      </c>
      <c r="N305" s="71">
        <v>0</v>
      </c>
      <c r="O305" s="75" t="s">
        <v>32</v>
      </c>
      <c r="P305" s="71">
        <v>0</v>
      </c>
      <c r="Q305" s="57" t="s">
        <v>32</v>
      </c>
      <c r="R305" s="57" t="s">
        <v>32</v>
      </c>
      <c r="S305" s="59" t="s">
        <v>32</v>
      </c>
      <c r="T305" s="93" t="s">
        <v>668</v>
      </c>
      <c r="U305" s="6"/>
      <c r="V305" s="61"/>
      <c r="W305" s="62"/>
      <c r="X305" s="36"/>
      <c r="Y305" s="36"/>
      <c r="Z305" s="36"/>
      <c r="AB305" s="37"/>
      <c r="AC305" s="38"/>
      <c r="AD305" s="38"/>
      <c r="AE305" s="38"/>
      <c r="AF305" s="6"/>
      <c r="AG305" s="1"/>
      <c r="AZ305" s="133"/>
    </row>
    <row r="306" spans="1:52" ht="47.25">
      <c r="A306" s="65" t="s">
        <v>482</v>
      </c>
      <c r="B306" s="55" t="s">
        <v>705</v>
      </c>
      <c r="C306" s="67" t="s">
        <v>706</v>
      </c>
      <c r="D306" s="57" t="s">
        <v>32</v>
      </c>
      <c r="E306" s="58">
        <v>0.28386119999999998</v>
      </c>
      <c r="F306" s="58" t="s">
        <v>32</v>
      </c>
      <c r="G306" s="57" t="s">
        <v>32</v>
      </c>
      <c r="H306" s="57">
        <f t="shared" si="74"/>
        <v>0.59152517999999998</v>
      </c>
      <c r="I306" s="58" t="s">
        <v>32</v>
      </c>
      <c r="J306" s="58">
        <v>0.46872517999999996</v>
      </c>
      <c r="K306" s="58" t="s">
        <v>32</v>
      </c>
      <c r="L306" s="71">
        <v>0.12279999999999999</v>
      </c>
      <c r="M306" s="58" t="s">
        <v>32</v>
      </c>
      <c r="N306" s="71">
        <v>0</v>
      </c>
      <c r="O306" s="75" t="s">
        <v>32</v>
      </c>
      <c r="P306" s="71">
        <v>0</v>
      </c>
      <c r="Q306" s="57" t="s">
        <v>32</v>
      </c>
      <c r="R306" s="57" t="s">
        <v>32</v>
      </c>
      <c r="S306" s="59" t="s">
        <v>32</v>
      </c>
      <c r="T306" s="93" t="s">
        <v>668</v>
      </c>
      <c r="U306" s="6"/>
      <c r="V306" s="61"/>
      <c r="W306" s="62"/>
      <c r="X306" s="36"/>
      <c r="Y306" s="36"/>
      <c r="Z306" s="36"/>
      <c r="AB306" s="37"/>
      <c r="AC306" s="38"/>
      <c r="AD306" s="38"/>
      <c r="AE306" s="38"/>
      <c r="AF306" s="6"/>
      <c r="AG306" s="1"/>
      <c r="AZ306" s="133"/>
    </row>
    <row r="307" spans="1:52" ht="31.5">
      <c r="A307" s="65" t="s">
        <v>482</v>
      </c>
      <c r="B307" s="55" t="s">
        <v>707</v>
      </c>
      <c r="C307" s="67" t="s">
        <v>708</v>
      </c>
      <c r="D307" s="57" t="s">
        <v>32</v>
      </c>
      <c r="E307" s="58">
        <v>1.3223769999999999</v>
      </c>
      <c r="F307" s="58" t="s">
        <v>32</v>
      </c>
      <c r="G307" s="57" t="s">
        <v>32</v>
      </c>
      <c r="H307" s="57">
        <f t="shared" si="74"/>
        <v>0.14874600000000002</v>
      </c>
      <c r="I307" s="58" t="s">
        <v>32</v>
      </c>
      <c r="J307" s="58">
        <v>0.14874600000000002</v>
      </c>
      <c r="K307" s="58" t="s">
        <v>32</v>
      </c>
      <c r="L307" s="71">
        <v>0</v>
      </c>
      <c r="M307" s="58" t="s">
        <v>32</v>
      </c>
      <c r="N307" s="71">
        <v>0</v>
      </c>
      <c r="O307" s="75" t="s">
        <v>32</v>
      </c>
      <c r="P307" s="71">
        <v>0</v>
      </c>
      <c r="Q307" s="57" t="s">
        <v>32</v>
      </c>
      <c r="R307" s="57" t="s">
        <v>32</v>
      </c>
      <c r="S307" s="59" t="s">
        <v>32</v>
      </c>
      <c r="T307" s="93" t="s">
        <v>668</v>
      </c>
      <c r="U307" s="6"/>
      <c r="V307" s="61"/>
      <c r="W307" s="62"/>
      <c r="X307" s="36"/>
      <c r="Y307" s="36"/>
      <c r="Z307" s="36"/>
      <c r="AB307" s="37"/>
      <c r="AC307" s="38"/>
      <c r="AD307" s="38"/>
      <c r="AE307" s="38"/>
      <c r="AF307" s="6"/>
      <c r="AG307" s="1"/>
      <c r="AZ307" s="133"/>
    </row>
    <row r="308" spans="1:52" ht="31.5">
      <c r="A308" s="65" t="s">
        <v>482</v>
      </c>
      <c r="B308" s="55" t="s">
        <v>709</v>
      </c>
      <c r="C308" s="67" t="s">
        <v>710</v>
      </c>
      <c r="D308" s="57" t="s">
        <v>32</v>
      </c>
      <c r="E308" s="58">
        <v>0.8538</v>
      </c>
      <c r="F308" s="58" t="s">
        <v>32</v>
      </c>
      <c r="G308" s="57" t="s">
        <v>32</v>
      </c>
      <c r="H308" s="57">
        <f t="shared" si="74"/>
        <v>2.2750666000000002</v>
      </c>
      <c r="I308" s="58" t="s">
        <v>32</v>
      </c>
      <c r="J308" s="58">
        <v>1.9900666</v>
      </c>
      <c r="K308" s="58" t="s">
        <v>32</v>
      </c>
      <c r="L308" s="71">
        <v>0.28499999999999998</v>
      </c>
      <c r="M308" s="58" t="s">
        <v>32</v>
      </c>
      <c r="N308" s="71">
        <v>0</v>
      </c>
      <c r="O308" s="75" t="s">
        <v>32</v>
      </c>
      <c r="P308" s="71">
        <v>0</v>
      </c>
      <c r="Q308" s="57" t="s">
        <v>32</v>
      </c>
      <c r="R308" s="57" t="s">
        <v>32</v>
      </c>
      <c r="S308" s="59" t="s">
        <v>32</v>
      </c>
      <c r="T308" s="93" t="s">
        <v>668</v>
      </c>
      <c r="U308" s="6"/>
      <c r="V308" s="61"/>
      <c r="W308" s="62"/>
      <c r="X308" s="36"/>
      <c r="Y308" s="36"/>
      <c r="Z308" s="36"/>
      <c r="AB308" s="37"/>
      <c r="AC308" s="38"/>
      <c r="AD308" s="38"/>
      <c r="AE308" s="38"/>
      <c r="AF308" s="6"/>
      <c r="AG308" s="1"/>
      <c r="AZ308" s="133"/>
    </row>
    <row r="309" spans="1:52" ht="31.5">
      <c r="A309" s="65" t="s">
        <v>482</v>
      </c>
      <c r="B309" s="55" t="s">
        <v>711</v>
      </c>
      <c r="C309" s="67" t="s">
        <v>712</v>
      </c>
      <c r="D309" s="57" t="s">
        <v>32</v>
      </c>
      <c r="E309" s="58">
        <v>10</v>
      </c>
      <c r="F309" s="58" t="s">
        <v>32</v>
      </c>
      <c r="G309" s="57" t="s">
        <v>32</v>
      </c>
      <c r="H309" s="57">
        <f t="shared" si="74"/>
        <v>4.4987931999999997</v>
      </c>
      <c r="I309" s="58" t="s">
        <v>32</v>
      </c>
      <c r="J309" s="58">
        <v>3.5519203799999999</v>
      </c>
      <c r="K309" s="58" t="s">
        <v>32</v>
      </c>
      <c r="L309" s="71">
        <v>0.94687282000000006</v>
      </c>
      <c r="M309" s="58" t="s">
        <v>32</v>
      </c>
      <c r="N309" s="71">
        <v>0</v>
      </c>
      <c r="O309" s="75" t="s">
        <v>32</v>
      </c>
      <c r="P309" s="71">
        <v>0</v>
      </c>
      <c r="Q309" s="57" t="s">
        <v>32</v>
      </c>
      <c r="R309" s="57" t="s">
        <v>32</v>
      </c>
      <c r="S309" s="59" t="s">
        <v>32</v>
      </c>
      <c r="T309" s="93" t="s">
        <v>668</v>
      </c>
      <c r="U309" s="6"/>
      <c r="V309" s="61"/>
      <c r="W309" s="62"/>
      <c r="X309" s="36"/>
      <c r="Y309" s="36"/>
      <c r="Z309" s="36"/>
      <c r="AB309" s="37"/>
      <c r="AC309" s="38"/>
      <c r="AD309" s="38"/>
      <c r="AE309" s="38"/>
      <c r="AF309" s="6"/>
      <c r="AG309" s="1"/>
      <c r="AZ309" s="133"/>
    </row>
    <row r="310" spans="1:52" ht="31.5">
      <c r="A310" s="65" t="s">
        <v>482</v>
      </c>
      <c r="B310" s="55" t="s">
        <v>713</v>
      </c>
      <c r="C310" s="67" t="s">
        <v>714</v>
      </c>
      <c r="D310" s="57" t="s">
        <v>32</v>
      </c>
      <c r="E310" s="58">
        <v>2.5</v>
      </c>
      <c r="F310" s="58" t="s">
        <v>32</v>
      </c>
      <c r="G310" s="57" t="s">
        <v>32</v>
      </c>
      <c r="H310" s="57">
        <f t="shared" si="74"/>
        <v>3.6788127900000003</v>
      </c>
      <c r="I310" s="58" t="s">
        <v>32</v>
      </c>
      <c r="J310" s="58">
        <v>3.0831951900000005</v>
      </c>
      <c r="K310" s="58" t="s">
        <v>32</v>
      </c>
      <c r="L310" s="71">
        <v>0.59561759999999997</v>
      </c>
      <c r="M310" s="58" t="s">
        <v>32</v>
      </c>
      <c r="N310" s="71">
        <v>0</v>
      </c>
      <c r="O310" s="75" t="s">
        <v>32</v>
      </c>
      <c r="P310" s="71">
        <v>0</v>
      </c>
      <c r="Q310" s="57" t="s">
        <v>32</v>
      </c>
      <c r="R310" s="57" t="s">
        <v>32</v>
      </c>
      <c r="S310" s="59" t="s">
        <v>32</v>
      </c>
      <c r="T310" s="93" t="s">
        <v>668</v>
      </c>
      <c r="U310" s="6"/>
      <c r="V310" s="61"/>
      <c r="W310" s="62"/>
      <c r="X310" s="36"/>
      <c r="Y310" s="36"/>
      <c r="Z310" s="36"/>
      <c r="AB310" s="37"/>
      <c r="AC310" s="38"/>
      <c r="AD310" s="38"/>
      <c r="AE310" s="38"/>
      <c r="AF310" s="6"/>
      <c r="AG310" s="1"/>
      <c r="AZ310" s="133"/>
    </row>
    <row r="311" spans="1:52" ht="31.5">
      <c r="A311" s="65" t="s">
        <v>482</v>
      </c>
      <c r="B311" s="55" t="s">
        <v>715</v>
      </c>
      <c r="C311" s="67" t="s">
        <v>716</v>
      </c>
      <c r="D311" s="57" t="s">
        <v>32</v>
      </c>
      <c r="E311" s="58">
        <v>1.153214</v>
      </c>
      <c r="F311" s="58" t="s">
        <v>32</v>
      </c>
      <c r="G311" s="57" t="s">
        <v>32</v>
      </c>
      <c r="H311" s="57">
        <f t="shared" si="74"/>
        <v>0.1296504</v>
      </c>
      <c r="I311" s="58" t="s">
        <v>32</v>
      </c>
      <c r="J311" s="58">
        <v>0.1296504</v>
      </c>
      <c r="K311" s="58" t="s">
        <v>32</v>
      </c>
      <c r="L311" s="71">
        <v>0</v>
      </c>
      <c r="M311" s="58" t="s">
        <v>32</v>
      </c>
      <c r="N311" s="71">
        <v>0</v>
      </c>
      <c r="O311" s="75" t="s">
        <v>32</v>
      </c>
      <c r="P311" s="71">
        <v>0</v>
      </c>
      <c r="Q311" s="57" t="s">
        <v>32</v>
      </c>
      <c r="R311" s="57" t="s">
        <v>32</v>
      </c>
      <c r="S311" s="59" t="s">
        <v>32</v>
      </c>
      <c r="T311" s="93" t="s">
        <v>668</v>
      </c>
      <c r="U311" s="6"/>
      <c r="V311" s="61"/>
      <c r="W311" s="62"/>
      <c r="X311" s="36"/>
      <c r="Y311" s="36"/>
      <c r="Z311" s="36"/>
      <c r="AB311" s="37"/>
      <c r="AC311" s="38"/>
      <c r="AD311" s="38"/>
      <c r="AE311" s="38"/>
      <c r="AF311" s="6"/>
      <c r="AG311" s="1"/>
      <c r="AZ311" s="133"/>
    </row>
    <row r="312" spans="1:52" ht="31.5">
      <c r="A312" s="65" t="s">
        <v>482</v>
      </c>
      <c r="B312" s="55" t="s">
        <v>717</v>
      </c>
      <c r="C312" s="67" t="s">
        <v>718</v>
      </c>
      <c r="D312" s="57" t="s">
        <v>32</v>
      </c>
      <c r="E312" s="58">
        <v>0.8538</v>
      </c>
      <c r="F312" s="58" t="s">
        <v>32</v>
      </c>
      <c r="G312" s="57" t="s">
        <v>32</v>
      </c>
      <c r="H312" s="57">
        <f t="shared" si="74"/>
        <v>2.2750666000000002</v>
      </c>
      <c r="I312" s="58" t="s">
        <v>32</v>
      </c>
      <c r="J312" s="58">
        <v>1.9900666</v>
      </c>
      <c r="K312" s="58" t="s">
        <v>32</v>
      </c>
      <c r="L312" s="71">
        <v>0.28499999999999998</v>
      </c>
      <c r="M312" s="58" t="s">
        <v>32</v>
      </c>
      <c r="N312" s="71">
        <v>0</v>
      </c>
      <c r="O312" s="75" t="s">
        <v>32</v>
      </c>
      <c r="P312" s="71">
        <v>0</v>
      </c>
      <c r="Q312" s="57" t="s">
        <v>32</v>
      </c>
      <c r="R312" s="57" t="s">
        <v>32</v>
      </c>
      <c r="S312" s="59" t="s">
        <v>32</v>
      </c>
      <c r="T312" s="93" t="s">
        <v>668</v>
      </c>
      <c r="U312" s="6"/>
      <c r="V312" s="61"/>
      <c r="W312" s="62"/>
      <c r="X312" s="36"/>
      <c r="Y312" s="36"/>
      <c r="Z312" s="36"/>
      <c r="AB312" s="37"/>
      <c r="AC312" s="38"/>
      <c r="AD312" s="38"/>
      <c r="AE312" s="38"/>
      <c r="AF312" s="6"/>
      <c r="AG312" s="1"/>
      <c r="AZ312" s="133"/>
    </row>
    <row r="313" spans="1:52" ht="31.5">
      <c r="A313" s="65" t="s">
        <v>482</v>
      </c>
      <c r="B313" s="55" t="s">
        <v>719</v>
      </c>
      <c r="C313" s="67" t="s">
        <v>720</v>
      </c>
      <c r="D313" s="57" t="s">
        <v>32</v>
      </c>
      <c r="E313" s="58" t="s">
        <v>32</v>
      </c>
      <c r="F313" s="58" t="s">
        <v>32</v>
      </c>
      <c r="G313" s="57" t="s">
        <v>32</v>
      </c>
      <c r="H313" s="57">
        <f t="shared" si="74"/>
        <v>14.530189479999999</v>
      </c>
      <c r="I313" s="58" t="s">
        <v>32</v>
      </c>
      <c r="J313" s="58">
        <v>12.099177879999999</v>
      </c>
      <c r="K313" s="58" t="s">
        <v>32</v>
      </c>
      <c r="L313" s="71">
        <v>2.4310116000000002</v>
      </c>
      <c r="M313" s="58" t="s">
        <v>32</v>
      </c>
      <c r="N313" s="71">
        <v>0</v>
      </c>
      <c r="O313" s="75" t="s">
        <v>32</v>
      </c>
      <c r="P313" s="71">
        <v>0</v>
      </c>
      <c r="Q313" s="57" t="s">
        <v>32</v>
      </c>
      <c r="R313" s="57" t="s">
        <v>32</v>
      </c>
      <c r="S313" s="59" t="s">
        <v>32</v>
      </c>
      <c r="T313" s="93" t="s">
        <v>668</v>
      </c>
      <c r="U313" s="6"/>
      <c r="V313" s="61"/>
      <c r="W313" s="62"/>
      <c r="X313" s="36"/>
      <c r="Y313" s="36"/>
      <c r="Z313" s="36"/>
      <c r="AB313" s="37"/>
      <c r="AC313" s="38"/>
      <c r="AD313" s="38"/>
      <c r="AE313" s="38"/>
      <c r="AF313" s="6"/>
      <c r="AG313" s="1"/>
      <c r="AZ313" s="133"/>
    </row>
    <row r="314" spans="1:52" ht="31.5">
      <c r="A314" s="65" t="s">
        <v>482</v>
      </c>
      <c r="B314" s="55" t="s">
        <v>721</v>
      </c>
      <c r="C314" s="67" t="s">
        <v>722</v>
      </c>
      <c r="D314" s="57" t="s">
        <v>32</v>
      </c>
      <c r="E314" s="58" t="s">
        <v>32</v>
      </c>
      <c r="F314" s="58" t="s">
        <v>32</v>
      </c>
      <c r="G314" s="57" t="s">
        <v>32</v>
      </c>
      <c r="H314" s="57">
        <f t="shared" si="74"/>
        <v>5.6768930800000001</v>
      </c>
      <c r="I314" s="58" t="s">
        <v>32</v>
      </c>
      <c r="J314" s="58">
        <v>4.5991778800000001</v>
      </c>
      <c r="K314" s="58" t="s">
        <v>32</v>
      </c>
      <c r="L314" s="71">
        <v>1.0777152000000001</v>
      </c>
      <c r="M314" s="58" t="s">
        <v>32</v>
      </c>
      <c r="N314" s="71">
        <v>0</v>
      </c>
      <c r="O314" s="75" t="s">
        <v>32</v>
      </c>
      <c r="P314" s="71">
        <v>0</v>
      </c>
      <c r="Q314" s="57" t="s">
        <v>32</v>
      </c>
      <c r="R314" s="57" t="s">
        <v>32</v>
      </c>
      <c r="S314" s="59" t="s">
        <v>32</v>
      </c>
      <c r="T314" s="93" t="s">
        <v>668</v>
      </c>
      <c r="U314" s="6"/>
      <c r="V314" s="61"/>
      <c r="W314" s="62"/>
      <c r="X314" s="36"/>
      <c r="Y314" s="36"/>
      <c r="Z314" s="36"/>
      <c r="AB314" s="37"/>
      <c r="AC314" s="38"/>
      <c r="AD314" s="38"/>
      <c r="AE314" s="38"/>
      <c r="AF314" s="6"/>
      <c r="AG314" s="1"/>
      <c r="AZ314" s="133"/>
    </row>
    <row r="315" spans="1:52" ht="47.25">
      <c r="A315" s="65" t="s">
        <v>482</v>
      </c>
      <c r="B315" s="55" t="s">
        <v>723</v>
      </c>
      <c r="C315" s="67" t="s">
        <v>724</v>
      </c>
      <c r="D315" s="57" t="s">
        <v>32</v>
      </c>
      <c r="E315" s="58">
        <v>0.28386119999999998</v>
      </c>
      <c r="F315" s="58" t="s">
        <v>32</v>
      </c>
      <c r="G315" s="57" t="s">
        <v>32</v>
      </c>
      <c r="H315" s="57">
        <f t="shared" si="74"/>
        <v>0.59152517999999998</v>
      </c>
      <c r="I315" s="58" t="s">
        <v>32</v>
      </c>
      <c r="J315" s="58">
        <v>0.46872517999999996</v>
      </c>
      <c r="K315" s="58" t="s">
        <v>32</v>
      </c>
      <c r="L315" s="71">
        <v>0.12279999999999999</v>
      </c>
      <c r="M315" s="58" t="s">
        <v>32</v>
      </c>
      <c r="N315" s="71">
        <v>0</v>
      </c>
      <c r="O315" s="75" t="s">
        <v>32</v>
      </c>
      <c r="P315" s="71">
        <v>0</v>
      </c>
      <c r="Q315" s="57" t="s">
        <v>32</v>
      </c>
      <c r="R315" s="57" t="s">
        <v>32</v>
      </c>
      <c r="S315" s="59" t="s">
        <v>32</v>
      </c>
      <c r="T315" s="93" t="s">
        <v>668</v>
      </c>
      <c r="U315" s="6"/>
      <c r="V315" s="61"/>
      <c r="W315" s="62"/>
      <c r="X315" s="36"/>
      <c r="Y315" s="36"/>
      <c r="Z315" s="36"/>
      <c r="AB315" s="37"/>
      <c r="AC315" s="38"/>
      <c r="AD315" s="38"/>
      <c r="AE315" s="38"/>
      <c r="AF315" s="6"/>
      <c r="AG315" s="1"/>
      <c r="AZ315" s="133"/>
    </row>
    <row r="316" spans="1:52" ht="31.5">
      <c r="A316" s="65" t="s">
        <v>482</v>
      </c>
      <c r="B316" s="55" t="s">
        <v>725</v>
      </c>
      <c r="C316" s="67" t="s">
        <v>726</v>
      </c>
      <c r="D316" s="57" t="s">
        <v>32</v>
      </c>
      <c r="E316" s="58">
        <v>0.14799999999999999</v>
      </c>
      <c r="F316" s="58" t="s">
        <v>32</v>
      </c>
      <c r="G316" s="57" t="s">
        <v>32</v>
      </c>
      <c r="H316" s="57">
        <f t="shared" si="74"/>
        <v>0</v>
      </c>
      <c r="I316" s="58" t="s">
        <v>32</v>
      </c>
      <c r="J316" s="58">
        <v>0</v>
      </c>
      <c r="K316" s="58" t="s">
        <v>32</v>
      </c>
      <c r="L316" s="71">
        <v>0</v>
      </c>
      <c r="M316" s="58" t="s">
        <v>32</v>
      </c>
      <c r="N316" s="71">
        <v>0</v>
      </c>
      <c r="O316" s="75" t="s">
        <v>32</v>
      </c>
      <c r="P316" s="71">
        <v>0</v>
      </c>
      <c r="Q316" s="57" t="s">
        <v>32</v>
      </c>
      <c r="R316" s="57" t="s">
        <v>32</v>
      </c>
      <c r="S316" s="59" t="s">
        <v>32</v>
      </c>
      <c r="T316" s="93" t="s">
        <v>668</v>
      </c>
      <c r="U316" s="6"/>
      <c r="V316" s="61"/>
      <c r="W316" s="62"/>
      <c r="X316" s="36"/>
      <c r="Y316" s="36"/>
      <c r="Z316" s="36"/>
      <c r="AB316" s="37"/>
      <c r="AC316" s="38"/>
      <c r="AD316" s="38"/>
      <c r="AE316" s="38"/>
      <c r="AF316" s="6"/>
      <c r="AG316" s="1"/>
      <c r="AZ316" s="133"/>
    </row>
    <row r="317" spans="1:52" ht="31.5">
      <c r="A317" s="65" t="s">
        <v>482</v>
      </c>
      <c r="B317" s="55" t="s">
        <v>727</v>
      </c>
      <c r="C317" s="67" t="s">
        <v>728</v>
      </c>
      <c r="D317" s="57" t="s">
        <v>32</v>
      </c>
      <c r="E317" s="58">
        <v>1.777973</v>
      </c>
      <c r="F317" s="58" t="s">
        <v>32</v>
      </c>
      <c r="G317" s="57" t="s">
        <v>32</v>
      </c>
      <c r="H317" s="57">
        <f t="shared" si="74"/>
        <v>0.20000279999999998</v>
      </c>
      <c r="I317" s="58" t="s">
        <v>32</v>
      </c>
      <c r="J317" s="58">
        <v>0.20000279999999998</v>
      </c>
      <c r="K317" s="58" t="s">
        <v>32</v>
      </c>
      <c r="L317" s="71">
        <v>0</v>
      </c>
      <c r="M317" s="58" t="s">
        <v>32</v>
      </c>
      <c r="N317" s="71">
        <v>0</v>
      </c>
      <c r="O317" s="75" t="s">
        <v>32</v>
      </c>
      <c r="P317" s="71">
        <v>0</v>
      </c>
      <c r="Q317" s="57" t="s">
        <v>32</v>
      </c>
      <c r="R317" s="57" t="s">
        <v>32</v>
      </c>
      <c r="S317" s="59" t="s">
        <v>32</v>
      </c>
      <c r="T317" s="93" t="s">
        <v>668</v>
      </c>
      <c r="U317" s="6"/>
      <c r="V317" s="61"/>
      <c r="W317" s="62"/>
      <c r="X317" s="36"/>
      <c r="Y317" s="36"/>
      <c r="Z317" s="36"/>
      <c r="AB317" s="37"/>
      <c r="AC317" s="38"/>
      <c r="AD317" s="38"/>
      <c r="AE317" s="38"/>
      <c r="AF317" s="6"/>
      <c r="AG317" s="1"/>
      <c r="AZ317" s="133"/>
    </row>
    <row r="318" spans="1:52" ht="31.5">
      <c r="A318" s="65" t="s">
        <v>482</v>
      </c>
      <c r="B318" s="55" t="s">
        <v>729</v>
      </c>
      <c r="C318" s="67" t="s">
        <v>730</v>
      </c>
      <c r="D318" s="57" t="s">
        <v>32</v>
      </c>
      <c r="E318" s="58">
        <v>0.13</v>
      </c>
      <c r="F318" s="58" t="s">
        <v>32</v>
      </c>
      <c r="G318" s="57" t="s">
        <v>32</v>
      </c>
      <c r="H318" s="57">
        <f t="shared" si="74"/>
        <v>0</v>
      </c>
      <c r="I318" s="58" t="s">
        <v>32</v>
      </c>
      <c r="J318" s="58">
        <v>0</v>
      </c>
      <c r="K318" s="58" t="s">
        <v>32</v>
      </c>
      <c r="L318" s="71">
        <v>0</v>
      </c>
      <c r="M318" s="58" t="s">
        <v>32</v>
      </c>
      <c r="N318" s="71">
        <v>0</v>
      </c>
      <c r="O318" s="75" t="s">
        <v>32</v>
      </c>
      <c r="P318" s="71">
        <v>0</v>
      </c>
      <c r="Q318" s="57" t="s">
        <v>32</v>
      </c>
      <c r="R318" s="57" t="s">
        <v>32</v>
      </c>
      <c r="S318" s="59" t="s">
        <v>32</v>
      </c>
      <c r="T318" s="93" t="s">
        <v>668</v>
      </c>
      <c r="U318" s="6"/>
      <c r="V318" s="61"/>
      <c r="W318" s="62"/>
      <c r="X318" s="36"/>
      <c r="Y318" s="36"/>
      <c r="Z318" s="36"/>
      <c r="AB318" s="37"/>
      <c r="AC318" s="38"/>
      <c r="AD318" s="38"/>
      <c r="AE318" s="38"/>
      <c r="AF318" s="6"/>
      <c r="AG318" s="1"/>
      <c r="AZ318" s="133"/>
    </row>
    <row r="319" spans="1:52" ht="31.5">
      <c r="A319" s="65" t="s">
        <v>482</v>
      </c>
      <c r="B319" s="55" t="s">
        <v>731</v>
      </c>
      <c r="C319" s="67" t="s">
        <v>732</v>
      </c>
      <c r="D319" s="57" t="s">
        <v>32</v>
      </c>
      <c r="E319" s="58">
        <v>1.554916</v>
      </c>
      <c r="F319" s="58" t="s">
        <v>32</v>
      </c>
      <c r="G319" s="57" t="s">
        <v>32</v>
      </c>
      <c r="H319" s="57">
        <f t="shared" si="74"/>
        <v>0.17487719999999998</v>
      </c>
      <c r="I319" s="58" t="s">
        <v>32</v>
      </c>
      <c r="J319" s="58">
        <v>0.17487719999999998</v>
      </c>
      <c r="K319" s="58" t="s">
        <v>32</v>
      </c>
      <c r="L319" s="71">
        <v>0</v>
      </c>
      <c r="M319" s="58" t="s">
        <v>32</v>
      </c>
      <c r="N319" s="71">
        <v>0</v>
      </c>
      <c r="O319" s="75" t="s">
        <v>32</v>
      </c>
      <c r="P319" s="71">
        <v>0</v>
      </c>
      <c r="Q319" s="57" t="s">
        <v>32</v>
      </c>
      <c r="R319" s="57" t="s">
        <v>32</v>
      </c>
      <c r="S319" s="59" t="s">
        <v>32</v>
      </c>
      <c r="T319" s="93" t="s">
        <v>668</v>
      </c>
      <c r="U319" s="6"/>
      <c r="V319" s="61"/>
      <c r="W319" s="62"/>
      <c r="X319" s="36"/>
      <c r="Y319" s="36"/>
      <c r="Z319" s="36"/>
      <c r="AB319" s="37"/>
      <c r="AC319" s="38"/>
      <c r="AD319" s="38"/>
      <c r="AE319" s="38"/>
      <c r="AF319" s="6"/>
      <c r="AG319" s="1"/>
      <c r="AZ319" s="133"/>
    </row>
    <row r="320" spans="1:52" ht="31.5">
      <c r="A320" s="65" t="s">
        <v>482</v>
      </c>
      <c r="B320" s="55" t="s">
        <v>733</v>
      </c>
      <c r="C320" s="67" t="s">
        <v>734</v>
      </c>
      <c r="D320" s="57" t="s">
        <v>32</v>
      </c>
      <c r="E320" s="58">
        <v>0.10199999999999999</v>
      </c>
      <c r="F320" s="58" t="s">
        <v>32</v>
      </c>
      <c r="G320" s="57" t="s">
        <v>32</v>
      </c>
      <c r="H320" s="57">
        <f t="shared" si="74"/>
        <v>0</v>
      </c>
      <c r="I320" s="58" t="s">
        <v>32</v>
      </c>
      <c r="J320" s="58">
        <v>0</v>
      </c>
      <c r="K320" s="58" t="s">
        <v>32</v>
      </c>
      <c r="L320" s="71">
        <v>0</v>
      </c>
      <c r="M320" s="58" t="s">
        <v>32</v>
      </c>
      <c r="N320" s="71">
        <v>0</v>
      </c>
      <c r="O320" s="75" t="s">
        <v>32</v>
      </c>
      <c r="P320" s="71">
        <v>0</v>
      </c>
      <c r="Q320" s="57" t="s">
        <v>32</v>
      </c>
      <c r="R320" s="57" t="s">
        <v>32</v>
      </c>
      <c r="S320" s="59" t="s">
        <v>32</v>
      </c>
      <c r="T320" s="93" t="s">
        <v>668</v>
      </c>
      <c r="U320" s="6"/>
      <c r="V320" s="61"/>
      <c r="W320" s="62"/>
      <c r="X320" s="36"/>
      <c r="Y320" s="36"/>
      <c r="Z320" s="36"/>
      <c r="AB320" s="37"/>
      <c r="AC320" s="38"/>
      <c r="AD320" s="38"/>
      <c r="AE320" s="38"/>
      <c r="AF320" s="6"/>
      <c r="AG320" s="1"/>
      <c r="AZ320" s="133"/>
    </row>
    <row r="321" spans="1:52" ht="31.5">
      <c r="A321" s="65" t="s">
        <v>482</v>
      </c>
      <c r="B321" s="55" t="s">
        <v>735</v>
      </c>
      <c r="C321" s="67" t="s">
        <v>736</v>
      </c>
      <c r="D321" s="57" t="s">
        <v>32</v>
      </c>
      <c r="E321" s="58">
        <v>1.224072</v>
      </c>
      <c r="F321" s="58" t="s">
        <v>32</v>
      </c>
      <c r="G321" s="57" t="s">
        <v>32</v>
      </c>
      <c r="H321" s="57">
        <f t="shared" si="74"/>
        <v>0.13769040000000002</v>
      </c>
      <c r="I321" s="58" t="s">
        <v>32</v>
      </c>
      <c r="J321" s="58">
        <v>0.13769040000000002</v>
      </c>
      <c r="K321" s="58" t="s">
        <v>32</v>
      </c>
      <c r="L321" s="71">
        <v>0</v>
      </c>
      <c r="M321" s="58" t="s">
        <v>32</v>
      </c>
      <c r="N321" s="71">
        <v>0</v>
      </c>
      <c r="O321" s="75" t="s">
        <v>32</v>
      </c>
      <c r="P321" s="71">
        <v>0</v>
      </c>
      <c r="Q321" s="57" t="s">
        <v>32</v>
      </c>
      <c r="R321" s="57" t="s">
        <v>32</v>
      </c>
      <c r="S321" s="59" t="s">
        <v>32</v>
      </c>
      <c r="T321" s="93" t="s">
        <v>668</v>
      </c>
      <c r="U321" s="6"/>
      <c r="V321" s="61"/>
      <c r="W321" s="62"/>
      <c r="X321" s="36"/>
      <c r="Y321" s="36"/>
      <c r="Z321" s="36"/>
      <c r="AB321" s="37"/>
      <c r="AC321" s="38"/>
      <c r="AD321" s="38"/>
      <c r="AE321" s="38"/>
      <c r="AF321" s="6"/>
      <c r="AG321" s="1"/>
      <c r="AZ321" s="133"/>
    </row>
    <row r="322" spans="1:52" ht="31.5">
      <c r="A322" s="65" t="s">
        <v>482</v>
      </c>
      <c r="B322" s="55" t="s">
        <v>737</v>
      </c>
      <c r="C322" s="67" t="s">
        <v>738</v>
      </c>
      <c r="D322" s="57" t="s">
        <v>32</v>
      </c>
      <c r="E322" s="58" t="s">
        <v>32</v>
      </c>
      <c r="F322" s="58" t="s">
        <v>32</v>
      </c>
      <c r="G322" s="57" t="s">
        <v>32</v>
      </c>
      <c r="H322" s="57">
        <f t="shared" si="74"/>
        <v>0.29399999999999998</v>
      </c>
      <c r="I322" s="58" t="s">
        <v>32</v>
      </c>
      <c r="J322" s="58">
        <v>0.29399999999999998</v>
      </c>
      <c r="K322" s="58" t="s">
        <v>32</v>
      </c>
      <c r="L322" s="71">
        <v>0</v>
      </c>
      <c r="M322" s="58" t="s">
        <v>32</v>
      </c>
      <c r="N322" s="71">
        <v>0</v>
      </c>
      <c r="O322" s="75" t="s">
        <v>32</v>
      </c>
      <c r="P322" s="71">
        <v>0</v>
      </c>
      <c r="Q322" s="57" t="s">
        <v>32</v>
      </c>
      <c r="R322" s="57" t="s">
        <v>32</v>
      </c>
      <c r="S322" s="59" t="s">
        <v>32</v>
      </c>
      <c r="T322" s="93" t="s">
        <v>668</v>
      </c>
      <c r="U322" s="6"/>
      <c r="V322" s="61"/>
      <c r="W322" s="62"/>
      <c r="X322" s="36"/>
      <c r="Y322" s="36"/>
      <c r="Z322" s="36"/>
      <c r="AB322" s="37"/>
      <c r="AC322" s="38"/>
      <c r="AD322" s="38"/>
      <c r="AE322" s="38"/>
      <c r="AF322" s="6"/>
      <c r="AG322" s="1"/>
      <c r="AZ322" s="133"/>
    </row>
    <row r="323" spans="1:52" ht="47.25">
      <c r="A323" s="65" t="s">
        <v>482</v>
      </c>
      <c r="B323" s="55" t="s">
        <v>739</v>
      </c>
      <c r="C323" s="67" t="s">
        <v>740</v>
      </c>
      <c r="D323" s="57" t="s">
        <v>32</v>
      </c>
      <c r="E323" s="58">
        <v>0.30395264000000005</v>
      </c>
      <c r="F323" s="58" t="s">
        <v>32</v>
      </c>
      <c r="G323" s="57" t="s">
        <v>32</v>
      </c>
      <c r="H323" s="57">
        <f t="shared" si="74"/>
        <v>0.59152548000000005</v>
      </c>
      <c r="I323" s="58" t="s">
        <v>32</v>
      </c>
      <c r="J323" s="58">
        <v>0.46872548000000003</v>
      </c>
      <c r="K323" s="58" t="s">
        <v>32</v>
      </c>
      <c r="L323" s="71">
        <v>0.12279999999999999</v>
      </c>
      <c r="M323" s="58" t="s">
        <v>32</v>
      </c>
      <c r="N323" s="71">
        <v>0</v>
      </c>
      <c r="O323" s="75" t="s">
        <v>32</v>
      </c>
      <c r="P323" s="71">
        <v>0</v>
      </c>
      <c r="Q323" s="57" t="s">
        <v>32</v>
      </c>
      <c r="R323" s="57" t="s">
        <v>32</v>
      </c>
      <c r="S323" s="59" t="s">
        <v>32</v>
      </c>
      <c r="T323" s="93" t="s">
        <v>668</v>
      </c>
      <c r="U323" s="6"/>
      <c r="V323" s="61"/>
      <c r="W323" s="62"/>
      <c r="X323" s="36"/>
      <c r="Y323" s="36"/>
      <c r="Z323" s="36"/>
      <c r="AB323" s="37"/>
      <c r="AC323" s="38"/>
      <c r="AD323" s="38"/>
      <c r="AE323" s="38"/>
      <c r="AF323" s="6"/>
      <c r="AG323" s="1"/>
      <c r="AZ323" s="133"/>
    </row>
    <row r="324" spans="1:52" ht="31.5">
      <c r="A324" s="65" t="s">
        <v>482</v>
      </c>
      <c r="B324" s="55" t="s">
        <v>741</v>
      </c>
      <c r="C324" s="67" t="s">
        <v>742</v>
      </c>
      <c r="D324" s="57" t="s">
        <v>32</v>
      </c>
      <c r="E324" s="58">
        <v>5.2256139999999993</v>
      </c>
      <c r="F324" s="58" t="s">
        <v>32</v>
      </c>
      <c r="G324" s="57" t="s">
        <v>32</v>
      </c>
      <c r="H324" s="57">
        <f t="shared" si="74"/>
        <v>0.58895160000000002</v>
      </c>
      <c r="I324" s="58" t="s">
        <v>32</v>
      </c>
      <c r="J324" s="58">
        <v>0.58895160000000002</v>
      </c>
      <c r="K324" s="58" t="s">
        <v>32</v>
      </c>
      <c r="L324" s="71">
        <v>0</v>
      </c>
      <c r="M324" s="58" t="s">
        <v>32</v>
      </c>
      <c r="N324" s="71">
        <v>0</v>
      </c>
      <c r="O324" s="75" t="s">
        <v>32</v>
      </c>
      <c r="P324" s="71">
        <v>0</v>
      </c>
      <c r="Q324" s="57" t="s">
        <v>32</v>
      </c>
      <c r="R324" s="57" t="s">
        <v>32</v>
      </c>
      <c r="S324" s="59" t="s">
        <v>32</v>
      </c>
      <c r="T324" s="93" t="s">
        <v>668</v>
      </c>
      <c r="U324" s="6"/>
      <c r="V324" s="61"/>
      <c r="W324" s="62"/>
      <c r="X324" s="36"/>
      <c r="Y324" s="36"/>
      <c r="Z324" s="36"/>
      <c r="AB324" s="37"/>
      <c r="AC324" s="38"/>
      <c r="AD324" s="38"/>
      <c r="AE324" s="38"/>
      <c r="AF324" s="6"/>
      <c r="AG324" s="1"/>
      <c r="AZ324" s="133"/>
    </row>
    <row r="325" spans="1:52" ht="31.5">
      <c r="A325" s="65" t="s">
        <v>482</v>
      </c>
      <c r="B325" s="55" t="s">
        <v>743</v>
      </c>
      <c r="C325" s="67" t="s">
        <v>744</v>
      </c>
      <c r="D325" s="57" t="s">
        <v>32</v>
      </c>
      <c r="E325" s="58">
        <v>0.29491600000000001</v>
      </c>
      <c r="F325" s="58" t="s">
        <v>32</v>
      </c>
      <c r="G325" s="57" t="s">
        <v>32</v>
      </c>
      <c r="H325" s="57">
        <f t="shared" si="74"/>
        <v>3.3165599999999996E-2</v>
      </c>
      <c r="I325" s="58" t="s">
        <v>32</v>
      </c>
      <c r="J325" s="58">
        <v>3.3165599999999996E-2</v>
      </c>
      <c r="K325" s="58" t="s">
        <v>32</v>
      </c>
      <c r="L325" s="71">
        <v>0</v>
      </c>
      <c r="M325" s="58" t="s">
        <v>32</v>
      </c>
      <c r="N325" s="71">
        <v>0</v>
      </c>
      <c r="O325" s="75" t="s">
        <v>32</v>
      </c>
      <c r="P325" s="71">
        <v>0</v>
      </c>
      <c r="Q325" s="57" t="s">
        <v>32</v>
      </c>
      <c r="R325" s="57" t="s">
        <v>32</v>
      </c>
      <c r="S325" s="59" t="s">
        <v>32</v>
      </c>
      <c r="T325" s="93" t="s">
        <v>668</v>
      </c>
      <c r="U325" s="6"/>
      <c r="V325" s="61"/>
      <c r="W325" s="62"/>
      <c r="X325" s="36"/>
      <c r="Y325" s="36"/>
      <c r="Z325" s="36"/>
      <c r="AB325" s="37"/>
      <c r="AC325" s="38"/>
      <c r="AD325" s="38"/>
      <c r="AE325" s="38"/>
      <c r="AF325" s="6"/>
      <c r="AG325" s="1"/>
      <c r="AZ325" s="133"/>
    </row>
    <row r="326" spans="1:52" ht="47.25">
      <c r="A326" s="65" t="s">
        <v>482</v>
      </c>
      <c r="B326" s="55" t="s">
        <v>745</v>
      </c>
      <c r="C326" s="67" t="s">
        <v>746</v>
      </c>
      <c r="D326" s="57" t="s">
        <v>32</v>
      </c>
      <c r="E326" s="58">
        <v>0.28386119999999998</v>
      </c>
      <c r="F326" s="58" t="s">
        <v>32</v>
      </c>
      <c r="G326" s="57" t="s">
        <v>32</v>
      </c>
      <c r="H326" s="57">
        <f t="shared" si="74"/>
        <v>0.59152517999999998</v>
      </c>
      <c r="I326" s="58" t="s">
        <v>32</v>
      </c>
      <c r="J326" s="58">
        <v>0.46872517999999996</v>
      </c>
      <c r="K326" s="58" t="s">
        <v>32</v>
      </c>
      <c r="L326" s="71">
        <v>0.12279999999999999</v>
      </c>
      <c r="M326" s="58" t="s">
        <v>32</v>
      </c>
      <c r="N326" s="71">
        <v>0</v>
      </c>
      <c r="O326" s="75" t="s">
        <v>32</v>
      </c>
      <c r="P326" s="71">
        <v>0</v>
      </c>
      <c r="Q326" s="57" t="s">
        <v>32</v>
      </c>
      <c r="R326" s="57" t="s">
        <v>32</v>
      </c>
      <c r="S326" s="59" t="s">
        <v>32</v>
      </c>
      <c r="T326" s="93" t="s">
        <v>668</v>
      </c>
      <c r="U326" s="6"/>
      <c r="V326" s="61"/>
      <c r="W326" s="62"/>
      <c r="X326" s="36"/>
      <c r="Y326" s="36"/>
      <c r="Z326" s="36"/>
      <c r="AB326" s="37"/>
      <c r="AC326" s="38"/>
      <c r="AD326" s="38"/>
      <c r="AE326" s="38"/>
      <c r="AF326" s="6"/>
      <c r="AG326" s="1"/>
      <c r="AZ326" s="133"/>
    </row>
    <row r="327" spans="1:52" ht="31.5">
      <c r="A327" s="65" t="s">
        <v>482</v>
      </c>
      <c r="B327" s="55" t="s">
        <v>747</v>
      </c>
      <c r="C327" s="67" t="s">
        <v>748</v>
      </c>
      <c r="D327" s="57" t="s">
        <v>32</v>
      </c>
      <c r="E327" s="58">
        <v>0.93864000000000014</v>
      </c>
      <c r="F327" s="58" t="s">
        <v>32</v>
      </c>
      <c r="G327" s="57" t="s">
        <v>32</v>
      </c>
      <c r="H327" s="57">
        <f t="shared" si="74"/>
        <v>0.1055292</v>
      </c>
      <c r="I327" s="58" t="s">
        <v>32</v>
      </c>
      <c r="J327" s="58">
        <v>0.1055292</v>
      </c>
      <c r="K327" s="58" t="s">
        <v>32</v>
      </c>
      <c r="L327" s="71">
        <v>0</v>
      </c>
      <c r="M327" s="58" t="s">
        <v>32</v>
      </c>
      <c r="N327" s="71">
        <v>0</v>
      </c>
      <c r="O327" s="75" t="s">
        <v>32</v>
      </c>
      <c r="P327" s="71">
        <v>0</v>
      </c>
      <c r="Q327" s="57" t="s">
        <v>32</v>
      </c>
      <c r="R327" s="57" t="s">
        <v>32</v>
      </c>
      <c r="S327" s="59" t="s">
        <v>32</v>
      </c>
      <c r="T327" s="93" t="s">
        <v>668</v>
      </c>
      <c r="U327" s="6"/>
      <c r="V327" s="61"/>
      <c r="W327" s="62"/>
      <c r="X327" s="36"/>
      <c r="Y327" s="36"/>
      <c r="Z327" s="36"/>
      <c r="AB327" s="37"/>
      <c r="AC327" s="38"/>
      <c r="AD327" s="38"/>
      <c r="AE327" s="38"/>
      <c r="AF327" s="6"/>
      <c r="AG327" s="1"/>
      <c r="AZ327" s="133"/>
    </row>
    <row r="328" spans="1:52" ht="31.5">
      <c r="A328" s="98" t="s">
        <v>482</v>
      </c>
      <c r="B328" s="134" t="s">
        <v>749</v>
      </c>
      <c r="C328" s="135" t="s">
        <v>750</v>
      </c>
      <c r="D328" s="57" t="s">
        <v>32</v>
      </c>
      <c r="E328" s="58" t="s">
        <v>32</v>
      </c>
      <c r="F328" s="58" t="s">
        <v>32</v>
      </c>
      <c r="G328" s="57" t="s">
        <v>32</v>
      </c>
      <c r="H328" s="57">
        <f t="shared" si="74"/>
        <v>0.46</v>
      </c>
      <c r="I328" s="58" t="s">
        <v>32</v>
      </c>
      <c r="J328" s="58">
        <v>0</v>
      </c>
      <c r="K328" s="58" t="s">
        <v>32</v>
      </c>
      <c r="L328" s="71">
        <v>0.46</v>
      </c>
      <c r="M328" s="58" t="s">
        <v>32</v>
      </c>
      <c r="N328" s="71">
        <v>0</v>
      </c>
      <c r="O328" s="75" t="s">
        <v>32</v>
      </c>
      <c r="P328" s="71">
        <v>0</v>
      </c>
      <c r="Q328" s="57" t="s">
        <v>32</v>
      </c>
      <c r="R328" s="57" t="s">
        <v>32</v>
      </c>
      <c r="S328" s="59" t="s">
        <v>32</v>
      </c>
      <c r="T328" s="93" t="s">
        <v>668</v>
      </c>
      <c r="U328" s="6"/>
      <c r="V328" s="61"/>
      <c r="W328" s="62"/>
      <c r="X328" s="36"/>
      <c r="Y328" s="36"/>
      <c r="Z328" s="36"/>
      <c r="AB328" s="37"/>
      <c r="AC328" s="38"/>
      <c r="AD328" s="38"/>
      <c r="AE328" s="38"/>
      <c r="AF328" s="6"/>
      <c r="AG328" s="1"/>
      <c r="AZ328" s="133"/>
    </row>
    <row r="329" spans="1:52" ht="31.5">
      <c r="A329" s="98" t="s">
        <v>482</v>
      </c>
      <c r="B329" s="134" t="s">
        <v>751</v>
      </c>
      <c r="C329" s="135" t="s">
        <v>752</v>
      </c>
      <c r="D329" s="57" t="s">
        <v>32</v>
      </c>
      <c r="E329" s="58" t="s">
        <v>32</v>
      </c>
      <c r="F329" s="58" t="s">
        <v>32</v>
      </c>
      <c r="G329" s="57" t="s">
        <v>32</v>
      </c>
      <c r="H329" s="57">
        <f t="shared" si="74"/>
        <v>0.46</v>
      </c>
      <c r="I329" s="58" t="s">
        <v>32</v>
      </c>
      <c r="J329" s="58">
        <v>0</v>
      </c>
      <c r="K329" s="58" t="s">
        <v>32</v>
      </c>
      <c r="L329" s="71">
        <v>0.46</v>
      </c>
      <c r="M329" s="58" t="s">
        <v>32</v>
      </c>
      <c r="N329" s="71">
        <v>0</v>
      </c>
      <c r="O329" s="75" t="s">
        <v>32</v>
      </c>
      <c r="P329" s="71">
        <v>0</v>
      </c>
      <c r="Q329" s="57" t="s">
        <v>32</v>
      </c>
      <c r="R329" s="57" t="s">
        <v>32</v>
      </c>
      <c r="S329" s="59" t="s">
        <v>32</v>
      </c>
      <c r="T329" s="93" t="s">
        <v>668</v>
      </c>
      <c r="U329" s="6"/>
      <c r="V329" s="61"/>
      <c r="W329" s="62"/>
      <c r="X329" s="36"/>
      <c r="Y329" s="36"/>
      <c r="Z329" s="36"/>
      <c r="AB329" s="37"/>
      <c r="AC329" s="38"/>
      <c r="AD329" s="38"/>
      <c r="AE329" s="38"/>
      <c r="AF329" s="6"/>
      <c r="AG329" s="1"/>
      <c r="AZ329" s="133"/>
    </row>
    <row r="330" spans="1:52" ht="31.5">
      <c r="A330" s="98" t="s">
        <v>482</v>
      </c>
      <c r="B330" s="134" t="s">
        <v>753</v>
      </c>
      <c r="C330" s="135" t="s">
        <v>754</v>
      </c>
      <c r="D330" s="57" t="s">
        <v>32</v>
      </c>
      <c r="E330" s="58" t="s">
        <v>32</v>
      </c>
      <c r="F330" s="58" t="s">
        <v>32</v>
      </c>
      <c r="G330" s="57" t="s">
        <v>32</v>
      </c>
      <c r="H330" s="57">
        <f t="shared" si="74"/>
        <v>0.76</v>
      </c>
      <c r="I330" s="58" t="s">
        <v>32</v>
      </c>
      <c r="J330" s="58">
        <v>0</v>
      </c>
      <c r="K330" s="58" t="s">
        <v>32</v>
      </c>
      <c r="L330" s="71">
        <v>0.76</v>
      </c>
      <c r="M330" s="58" t="s">
        <v>32</v>
      </c>
      <c r="N330" s="71">
        <v>0</v>
      </c>
      <c r="O330" s="75" t="s">
        <v>32</v>
      </c>
      <c r="P330" s="71">
        <v>0</v>
      </c>
      <c r="Q330" s="57" t="s">
        <v>32</v>
      </c>
      <c r="R330" s="57" t="s">
        <v>32</v>
      </c>
      <c r="S330" s="59" t="s">
        <v>32</v>
      </c>
      <c r="T330" s="93" t="s">
        <v>668</v>
      </c>
      <c r="U330" s="6"/>
      <c r="V330" s="61"/>
      <c r="W330" s="62"/>
      <c r="X330" s="36"/>
      <c r="Y330" s="36"/>
      <c r="Z330" s="36"/>
      <c r="AB330" s="37"/>
      <c r="AC330" s="38"/>
      <c r="AD330" s="38"/>
      <c r="AE330" s="38"/>
      <c r="AF330" s="6"/>
      <c r="AG330" s="1"/>
      <c r="AZ330" s="133"/>
    </row>
    <row r="331" spans="1:52" ht="31.5">
      <c r="A331" s="98" t="s">
        <v>482</v>
      </c>
      <c r="B331" s="134" t="s">
        <v>755</v>
      </c>
      <c r="C331" s="135" t="s">
        <v>756</v>
      </c>
      <c r="D331" s="57" t="s">
        <v>32</v>
      </c>
      <c r="E331" s="58" t="s">
        <v>32</v>
      </c>
      <c r="F331" s="58" t="s">
        <v>32</v>
      </c>
      <c r="G331" s="57" t="s">
        <v>32</v>
      </c>
      <c r="H331" s="57">
        <f t="shared" si="74"/>
        <v>0.46</v>
      </c>
      <c r="I331" s="58" t="s">
        <v>32</v>
      </c>
      <c r="J331" s="58">
        <v>0</v>
      </c>
      <c r="K331" s="58" t="s">
        <v>32</v>
      </c>
      <c r="L331" s="71">
        <v>0.46</v>
      </c>
      <c r="M331" s="58" t="s">
        <v>32</v>
      </c>
      <c r="N331" s="71">
        <v>0</v>
      </c>
      <c r="O331" s="75" t="s">
        <v>32</v>
      </c>
      <c r="P331" s="71">
        <v>0</v>
      </c>
      <c r="Q331" s="57" t="s">
        <v>32</v>
      </c>
      <c r="R331" s="57" t="s">
        <v>32</v>
      </c>
      <c r="S331" s="59" t="s">
        <v>32</v>
      </c>
      <c r="T331" s="93" t="s">
        <v>668</v>
      </c>
      <c r="U331" s="6"/>
      <c r="V331" s="61"/>
      <c r="W331" s="62"/>
      <c r="X331" s="36"/>
      <c r="Y331" s="36"/>
      <c r="Z331" s="36"/>
      <c r="AB331" s="37"/>
      <c r="AC331" s="38"/>
      <c r="AD331" s="38"/>
      <c r="AE331" s="38"/>
      <c r="AF331" s="6"/>
      <c r="AG331" s="1"/>
      <c r="AZ331" s="133"/>
    </row>
    <row r="332" spans="1:52" ht="31.5">
      <c r="A332" s="98" t="s">
        <v>482</v>
      </c>
      <c r="B332" s="134" t="s">
        <v>757</v>
      </c>
      <c r="C332" s="135" t="s">
        <v>758</v>
      </c>
      <c r="D332" s="57" t="s">
        <v>32</v>
      </c>
      <c r="E332" s="58" t="s">
        <v>32</v>
      </c>
      <c r="F332" s="58" t="s">
        <v>32</v>
      </c>
      <c r="G332" s="57" t="s">
        <v>32</v>
      </c>
      <c r="H332" s="57">
        <f t="shared" ref="H332:H341" si="77">J332+L332+N332+P332</f>
        <v>0.46</v>
      </c>
      <c r="I332" s="58" t="s">
        <v>32</v>
      </c>
      <c r="J332" s="58">
        <v>0</v>
      </c>
      <c r="K332" s="58" t="s">
        <v>32</v>
      </c>
      <c r="L332" s="71">
        <v>0.46</v>
      </c>
      <c r="M332" s="58" t="s">
        <v>32</v>
      </c>
      <c r="N332" s="71">
        <v>0</v>
      </c>
      <c r="O332" s="75" t="s">
        <v>32</v>
      </c>
      <c r="P332" s="71">
        <v>0</v>
      </c>
      <c r="Q332" s="57" t="s">
        <v>32</v>
      </c>
      <c r="R332" s="57" t="s">
        <v>32</v>
      </c>
      <c r="S332" s="59" t="s">
        <v>32</v>
      </c>
      <c r="T332" s="93" t="s">
        <v>668</v>
      </c>
      <c r="U332" s="6"/>
      <c r="V332" s="61"/>
      <c r="W332" s="62"/>
      <c r="X332" s="36"/>
      <c r="Y332" s="36"/>
      <c r="Z332" s="36"/>
      <c r="AB332" s="37"/>
      <c r="AC332" s="38"/>
      <c r="AD332" s="38"/>
      <c r="AE332" s="38"/>
      <c r="AF332" s="6"/>
      <c r="AG332" s="1"/>
      <c r="AZ332" s="133"/>
    </row>
    <row r="333" spans="1:52" ht="47.25">
      <c r="A333" s="98" t="s">
        <v>482</v>
      </c>
      <c r="B333" s="134" t="s">
        <v>759</v>
      </c>
      <c r="C333" s="135" t="s">
        <v>760</v>
      </c>
      <c r="D333" s="57" t="s">
        <v>32</v>
      </c>
      <c r="E333" s="58">
        <v>0.28386119999999998</v>
      </c>
      <c r="F333" s="58" t="s">
        <v>32</v>
      </c>
      <c r="G333" s="57" t="s">
        <v>32</v>
      </c>
      <c r="H333" s="57">
        <f t="shared" si="77"/>
        <v>0.59152517999999998</v>
      </c>
      <c r="I333" s="58" t="s">
        <v>32</v>
      </c>
      <c r="J333" s="58">
        <v>0</v>
      </c>
      <c r="K333" s="58" t="s">
        <v>32</v>
      </c>
      <c r="L333" s="71">
        <v>0.59152517999999998</v>
      </c>
      <c r="M333" s="58" t="s">
        <v>32</v>
      </c>
      <c r="N333" s="71">
        <v>0</v>
      </c>
      <c r="O333" s="75" t="s">
        <v>32</v>
      </c>
      <c r="P333" s="71">
        <v>0</v>
      </c>
      <c r="Q333" s="57" t="s">
        <v>32</v>
      </c>
      <c r="R333" s="57" t="s">
        <v>32</v>
      </c>
      <c r="S333" s="59" t="s">
        <v>32</v>
      </c>
      <c r="T333" s="93" t="s">
        <v>668</v>
      </c>
      <c r="U333" s="6"/>
      <c r="V333" s="61"/>
      <c r="W333" s="62"/>
      <c r="X333" s="36"/>
      <c r="Y333" s="36"/>
      <c r="Z333" s="36"/>
      <c r="AB333" s="37"/>
      <c r="AC333" s="38"/>
      <c r="AD333" s="38"/>
      <c r="AE333" s="38"/>
      <c r="AF333" s="6"/>
      <c r="AG333" s="1"/>
      <c r="AZ333" s="133"/>
    </row>
    <row r="334" spans="1:52" ht="31.5">
      <c r="A334" s="98" t="s">
        <v>482</v>
      </c>
      <c r="B334" s="134" t="s">
        <v>761</v>
      </c>
      <c r="C334" s="135" t="s">
        <v>762</v>
      </c>
      <c r="D334" s="57" t="s">
        <v>32</v>
      </c>
      <c r="E334" s="58" t="s">
        <v>32</v>
      </c>
      <c r="F334" s="58" t="s">
        <v>32</v>
      </c>
      <c r="G334" s="57" t="s">
        <v>32</v>
      </c>
      <c r="H334" s="57">
        <f t="shared" si="77"/>
        <v>0.46</v>
      </c>
      <c r="I334" s="58" t="s">
        <v>32</v>
      </c>
      <c r="J334" s="58">
        <v>0</v>
      </c>
      <c r="K334" s="58" t="s">
        <v>32</v>
      </c>
      <c r="L334" s="71">
        <v>0.46</v>
      </c>
      <c r="M334" s="58" t="s">
        <v>32</v>
      </c>
      <c r="N334" s="71">
        <v>0</v>
      </c>
      <c r="O334" s="75" t="s">
        <v>32</v>
      </c>
      <c r="P334" s="71">
        <v>0</v>
      </c>
      <c r="Q334" s="57" t="s">
        <v>32</v>
      </c>
      <c r="R334" s="57" t="s">
        <v>32</v>
      </c>
      <c r="S334" s="59" t="s">
        <v>32</v>
      </c>
      <c r="T334" s="93" t="s">
        <v>668</v>
      </c>
      <c r="U334" s="6"/>
      <c r="V334" s="61"/>
      <c r="W334" s="62"/>
      <c r="X334" s="36"/>
      <c r="Y334" s="36"/>
      <c r="Z334" s="36"/>
      <c r="AB334" s="37"/>
      <c r="AC334" s="38"/>
      <c r="AD334" s="38"/>
      <c r="AE334" s="38"/>
      <c r="AF334" s="6"/>
      <c r="AG334" s="1"/>
      <c r="AZ334" s="133"/>
    </row>
    <row r="335" spans="1:52" ht="31.5">
      <c r="A335" s="98" t="s">
        <v>482</v>
      </c>
      <c r="B335" s="134" t="s">
        <v>763</v>
      </c>
      <c r="C335" s="135" t="s">
        <v>764</v>
      </c>
      <c r="D335" s="57" t="s">
        <v>32</v>
      </c>
      <c r="E335" s="58" t="s">
        <v>32</v>
      </c>
      <c r="F335" s="58" t="s">
        <v>32</v>
      </c>
      <c r="G335" s="57" t="s">
        <v>32</v>
      </c>
      <c r="H335" s="57">
        <f t="shared" si="77"/>
        <v>0</v>
      </c>
      <c r="I335" s="58" t="s">
        <v>32</v>
      </c>
      <c r="J335" s="58">
        <v>0</v>
      </c>
      <c r="K335" s="58" t="s">
        <v>32</v>
      </c>
      <c r="L335" s="71">
        <v>0</v>
      </c>
      <c r="M335" s="58" t="s">
        <v>32</v>
      </c>
      <c r="N335" s="71">
        <v>0</v>
      </c>
      <c r="O335" s="75" t="s">
        <v>32</v>
      </c>
      <c r="P335" s="71">
        <v>0</v>
      </c>
      <c r="Q335" s="57" t="s">
        <v>32</v>
      </c>
      <c r="R335" s="57" t="s">
        <v>32</v>
      </c>
      <c r="S335" s="59" t="s">
        <v>32</v>
      </c>
      <c r="T335" s="93" t="s">
        <v>668</v>
      </c>
      <c r="U335" s="6"/>
      <c r="V335" s="61"/>
      <c r="W335" s="62"/>
      <c r="X335" s="36"/>
      <c r="Y335" s="36"/>
      <c r="Z335" s="36"/>
      <c r="AB335" s="37"/>
      <c r="AC335" s="38"/>
      <c r="AD335" s="38"/>
      <c r="AE335" s="38"/>
      <c r="AF335" s="6"/>
      <c r="AG335" s="1"/>
      <c r="AZ335" s="133"/>
    </row>
    <row r="336" spans="1:52" ht="47.25">
      <c r="A336" s="98" t="s">
        <v>482</v>
      </c>
      <c r="B336" s="134" t="s">
        <v>765</v>
      </c>
      <c r="C336" s="135" t="s">
        <v>766</v>
      </c>
      <c r="D336" s="57" t="s">
        <v>32</v>
      </c>
      <c r="E336" s="58" t="s">
        <v>32</v>
      </c>
      <c r="F336" s="58" t="s">
        <v>32</v>
      </c>
      <c r="G336" s="57" t="s">
        <v>32</v>
      </c>
      <c r="H336" s="57">
        <f t="shared" si="77"/>
        <v>0</v>
      </c>
      <c r="I336" s="58" t="s">
        <v>32</v>
      </c>
      <c r="J336" s="58">
        <v>0</v>
      </c>
      <c r="K336" s="58" t="s">
        <v>32</v>
      </c>
      <c r="L336" s="71">
        <v>0</v>
      </c>
      <c r="M336" s="58" t="s">
        <v>32</v>
      </c>
      <c r="N336" s="71">
        <v>0</v>
      </c>
      <c r="O336" s="75" t="s">
        <v>32</v>
      </c>
      <c r="P336" s="71">
        <v>0</v>
      </c>
      <c r="Q336" s="57" t="s">
        <v>32</v>
      </c>
      <c r="R336" s="57" t="s">
        <v>32</v>
      </c>
      <c r="S336" s="59" t="s">
        <v>32</v>
      </c>
      <c r="T336" s="93" t="s">
        <v>668</v>
      </c>
      <c r="U336" s="6"/>
      <c r="V336" s="61"/>
      <c r="W336" s="62"/>
      <c r="X336" s="36"/>
      <c r="Y336" s="36"/>
      <c r="Z336" s="36"/>
      <c r="AB336" s="37"/>
      <c r="AC336" s="38"/>
      <c r="AD336" s="38"/>
      <c r="AE336" s="38"/>
      <c r="AF336" s="6"/>
      <c r="AG336" s="1"/>
      <c r="AZ336" s="133"/>
    </row>
    <row r="337" spans="1:52" ht="47.25">
      <c r="A337" s="98" t="s">
        <v>482</v>
      </c>
      <c r="B337" s="134" t="s">
        <v>767</v>
      </c>
      <c r="C337" s="135" t="s">
        <v>768</v>
      </c>
      <c r="D337" s="57" t="s">
        <v>32</v>
      </c>
      <c r="E337" s="58" t="s">
        <v>32</v>
      </c>
      <c r="F337" s="58" t="s">
        <v>32</v>
      </c>
      <c r="G337" s="57" t="s">
        <v>32</v>
      </c>
      <c r="H337" s="57">
        <f t="shared" si="77"/>
        <v>1.07</v>
      </c>
      <c r="I337" s="58" t="s">
        <v>32</v>
      </c>
      <c r="J337" s="58">
        <v>0</v>
      </c>
      <c r="K337" s="58" t="s">
        <v>32</v>
      </c>
      <c r="L337" s="71">
        <v>1.07</v>
      </c>
      <c r="M337" s="58" t="s">
        <v>32</v>
      </c>
      <c r="N337" s="71">
        <v>0</v>
      </c>
      <c r="O337" s="75" t="s">
        <v>32</v>
      </c>
      <c r="P337" s="71">
        <v>0</v>
      </c>
      <c r="Q337" s="57" t="s">
        <v>32</v>
      </c>
      <c r="R337" s="57" t="s">
        <v>32</v>
      </c>
      <c r="S337" s="59" t="s">
        <v>32</v>
      </c>
      <c r="T337" s="93" t="s">
        <v>668</v>
      </c>
      <c r="U337" s="6"/>
      <c r="V337" s="61"/>
      <c r="W337" s="62"/>
      <c r="X337" s="36"/>
      <c r="Y337" s="36"/>
      <c r="Z337" s="36"/>
      <c r="AB337" s="37"/>
      <c r="AC337" s="38"/>
      <c r="AD337" s="38"/>
      <c r="AE337" s="38"/>
      <c r="AF337" s="6"/>
      <c r="AG337" s="1"/>
      <c r="AZ337" s="133"/>
    </row>
    <row r="338" spans="1:52" ht="31.5">
      <c r="A338" s="98" t="s">
        <v>482</v>
      </c>
      <c r="B338" s="134" t="s">
        <v>769</v>
      </c>
      <c r="C338" s="135" t="s">
        <v>770</v>
      </c>
      <c r="D338" s="57" t="s">
        <v>32</v>
      </c>
      <c r="E338" s="58" t="s">
        <v>32</v>
      </c>
      <c r="F338" s="58" t="s">
        <v>32</v>
      </c>
      <c r="G338" s="57" t="s">
        <v>32</v>
      </c>
      <c r="H338" s="57">
        <f t="shared" si="77"/>
        <v>0.32630094000000004</v>
      </c>
      <c r="I338" s="58" t="s">
        <v>32</v>
      </c>
      <c r="J338" s="58">
        <v>0</v>
      </c>
      <c r="K338" s="58" t="s">
        <v>32</v>
      </c>
      <c r="L338" s="71">
        <v>0.32630094000000004</v>
      </c>
      <c r="M338" s="58" t="s">
        <v>32</v>
      </c>
      <c r="N338" s="71">
        <v>0</v>
      </c>
      <c r="O338" s="75" t="s">
        <v>32</v>
      </c>
      <c r="P338" s="71">
        <v>0</v>
      </c>
      <c r="Q338" s="57" t="s">
        <v>32</v>
      </c>
      <c r="R338" s="57" t="s">
        <v>32</v>
      </c>
      <c r="S338" s="59" t="s">
        <v>32</v>
      </c>
      <c r="T338" s="60" t="s">
        <v>668</v>
      </c>
      <c r="U338" s="6"/>
      <c r="V338" s="61"/>
      <c r="W338" s="62"/>
      <c r="X338" s="36"/>
      <c r="Y338" s="36"/>
      <c r="Z338" s="36"/>
      <c r="AB338" s="37"/>
      <c r="AC338" s="38"/>
      <c r="AD338" s="38"/>
      <c r="AE338" s="38"/>
      <c r="AF338" s="6"/>
      <c r="AG338" s="1"/>
      <c r="AZ338" s="133"/>
    </row>
    <row r="339" spans="1:52" ht="31.5">
      <c r="A339" s="65" t="s">
        <v>482</v>
      </c>
      <c r="B339" s="55" t="s">
        <v>771</v>
      </c>
      <c r="C339" s="67" t="s">
        <v>772</v>
      </c>
      <c r="D339" s="57">
        <v>58.8</v>
      </c>
      <c r="E339" s="58">
        <v>0</v>
      </c>
      <c r="F339" s="58">
        <f>D339-E339</f>
        <v>58.8</v>
      </c>
      <c r="G339" s="57">
        <f>I339+K339+M339+O339</f>
        <v>58.8</v>
      </c>
      <c r="H339" s="57">
        <f t="shared" si="77"/>
        <v>0</v>
      </c>
      <c r="I339" s="58">
        <v>0</v>
      </c>
      <c r="J339" s="58">
        <v>0</v>
      </c>
      <c r="K339" s="58">
        <v>0</v>
      </c>
      <c r="L339" s="71">
        <v>0</v>
      </c>
      <c r="M339" s="58">
        <v>0</v>
      </c>
      <c r="N339" s="71">
        <v>0</v>
      </c>
      <c r="O339" s="75">
        <v>58.8</v>
      </c>
      <c r="P339" s="71">
        <v>0</v>
      </c>
      <c r="Q339" s="57">
        <f>F339-H339</f>
        <v>58.8</v>
      </c>
      <c r="R339" s="57">
        <f>H339-(I339+K339)</f>
        <v>0</v>
      </c>
      <c r="S339" s="59">
        <v>0</v>
      </c>
      <c r="T339" s="60" t="s">
        <v>32</v>
      </c>
      <c r="U339" s="6"/>
      <c r="V339" s="61"/>
      <c r="W339" s="62"/>
      <c r="X339" s="36"/>
      <c r="Y339" s="36"/>
      <c r="Z339" s="36"/>
      <c r="AB339" s="37"/>
      <c r="AC339" s="38"/>
      <c r="AD339" s="38"/>
      <c r="AE339" s="38"/>
      <c r="AF339" s="6"/>
      <c r="AG339" s="1"/>
      <c r="AZ339" s="133"/>
    </row>
    <row r="340" spans="1:52" ht="47.25">
      <c r="A340" s="65" t="s">
        <v>482</v>
      </c>
      <c r="B340" s="55" t="s">
        <v>773</v>
      </c>
      <c r="C340" s="67" t="s">
        <v>774</v>
      </c>
      <c r="D340" s="57">
        <v>1638.5108999400002</v>
      </c>
      <c r="E340" s="58">
        <v>635.64344330999995</v>
      </c>
      <c r="F340" s="58">
        <f>D340-E340</f>
        <v>1002.8674566300002</v>
      </c>
      <c r="G340" s="57">
        <f>I340+K340+M340+O340</f>
        <v>132.30769232</v>
      </c>
      <c r="H340" s="57">
        <f t="shared" si="77"/>
        <v>66.153846160000001</v>
      </c>
      <c r="I340" s="58">
        <v>33.07692308</v>
      </c>
      <c r="J340" s="58">
        <v>33.07692308</v>
      </c>
      <c r="K340" s="58">
        <v>33.07692308</v>
      </c>
      <c r="L340" s="71">
        <v>33.07692308</v>
      </c>
      <c r="M340" s="58">
        <v>33.07692308</v>
      </c>
      <c r="N340" s="71">
        <v>0</v>
      </c>
      <c r="O340" s="71">
        <v>33.07692308</v>
      </c>
      <c r="P340" s="71">
        <v>0</v>
      </c>
      <c r="Q340" s="57">
        <f>F340-H340</f>
        <v>936.71361047000028</v>
      </c>
      <c r="R340" s="57">
        <f>H340-(I340+K340)</f>
        <v>0</v>
      </c>
      <c r="S340" s="59">
        <f>R340/(I340+K340)</f>
        <v>0</v>
      </c>
      <c r="T340" s="60" t="s">
        <v>32</v>
      </c>
      <c r="U340" s="6"/>
      <c r="V340" s="61"/>
      <c r="W340" s="62"/>
      <c r="X340" s="36"/>
      <c r="Y340" s="36"/>
      <c r="Z340" s="36"/>
      <c r="AB340" s="37"/>
      <c r="AC340" s="38"/>
      <c r="AD340" s="38"/>
      <c r="AE340" s="38"/>
      <c r="AF340" s="6"/>
      <c r="AG340" s="1"/>
      <c r="AZ340" s="133"/>
    </row>
    <row r="341" spans="1:52" ht="31.5">
      <c r="A341" s="65" t="s">
        <v>482</v>
      </c>
      <c r="B341" s="55" t="s">
        <v>775</v>
      </c>
      <c r="C341" s="67" t="s">
        <v>776</v>
      </c>
      <c r="D341" s="57" t="s">
        <v>32</v>
      </c>
      <c r="E341" s="58">
        <v>8.2780000000000006E-2</v>
      </c>
      <c r="F341" s="58" t="s">
        <v>32</v>
      </c>
      <c r="G341" s="57" t="s">
        <v>32</v>
      </c>
      <c r="H341" s="57">
        <f t="shared" si="77"/>
        <v>2.6109999999999998E-2</v>
      </c>
      <c r="I341" s="58" t="s">
        <v>32</v>
      </c>
      <c r="J341" s="58">
        <v>0</v>
      </c>
      <c r="K341" s="58" t="s">
        <v>32</v>
      </c>
      <c r="L341" s="71">
        <v>2.6109999999999998E-2</v>
      </c>
      <c r="M341" s="58" t="s">
        <v>32</v>
      </c>
      <c r="N341" s="71">
        <v>0</v>
      </c>
      <c r="O341" s="71" t="s">
        <v>32</v>
      </c>
      <c r="P341" s="71">
        <v>0</v>
      </c>
      <c r="Q341" s="57" t="s">
        <v>32</v>
      </c>
      <c r="R341" s="57" t="s">
        <v>32</v>
      </c>
      <c r="S341" s="59" t="s">
        <v>32</v>
      </c>
      <c r="T341" s="60" t="s">
        <v>777</v>
      </c>
      <c r="U341" s="6"/>
      <c r="V341" s="61"/>
      <c r="W341" s="62"/>
      <c r="X341" s="36"/>
      <c r="Y341" s="36"/>
      <c r="Z341" s="36"/>
      <c r="AB341" s="37"/>
      <c r="AC341" s="38"/>
      <c r="AD341" s="38"/>
      <c r="AE341" s="38"/>
      <c r="AF341" s="6"/>
      <c r="AG341" s="1"/>
      <c r="AZ341" s="133"/>
    </row>
    <row r="342" spans="1:52">
      <c r="A342" s="28" t="s">
        <v>778</v>
      </c>
      <c r="B342" s="29" t="s">
        <v>779</v>
      </c>
      <c r="C342" s="30" t="s">
        <v>31</v>
      </c>
      <c r="D342" s="31">
        <f t="shared" ref="D342:R342" si="78">SUM(D343,D371,D386,D419,D434,D441,D442)</f>
        <v>11668.284698847599</v>
      </c>
      <c r="E342" s="32">
        <f t="shared" si="78"/>
        <v>1293.4734207680001</v>
      </c>
      <c r="F342" s="32">
        <f t="shared" si="78"/>
        <v>10381.9735264796</v>
      </c>
      <c r="G342" s="31">
        <f t="shared" si="78"/>
        <v>1497.6784431860001</v>
      </c>
      <c r="H342" s="31">
        <f t="shared" si="78"/>
        <v>379.50579532999996</v>
      </c>
      <c r="I342" s="32">
        <f t="shared" si="78"/>
        <v>24.838085599999999</v>
      </c>
      <c r="J342" s="32">
        <f t="shared" si="78"/>
        <v>122.19922249</v>
      </c>
      <c r="K342" s="32">
        <f t="shared" si="78"/>
        <v>204.70331933999998</v>
      </c>
      <c r="L342" s="31">
        <f t="shared" si="78"/>
        <v>257.30657284000006</v>
      </c>
      <c r="M342" s="32">
        <f t="shared" si="78"/>
        <v>532.66615012999978</v>
      </c>
      <c r="N342" s="31">
        <f t="shared" si="78"/>
        <v>0</v>
      </c>
      <c r="O342" s="31">
        <f t="shared" si="78"/>
        <v>735.47088811600008</v>
      </c>
      <c r="P342" s="31">
        <f t="shared" si="78"/>
        <v>0</v>
      </c>
      <c r="Q342" s="31">
        <f t="shared" si="78"/>
        <v>10049.236015189599</v>
      </c>
      <c r="R342" s="31">
        <f t="shared" si="78"/>
        <v>51.602520769999977</v>
      </c>
      <c r="S342" s="34">
        <f t="shared" ref="S342" si="79">R342/(I342+K342)</f>
        <v>0.22480702679104192</v>
      </c>
      <c r="T342" s="35" t="s">
        <v>32</v>
      </c>
      <c r="U342" s="6"/>
      <c r="V342" s="6"/>
      <c r="W342" s="6"/>
      <c r="X342" s="36"/>
      <c r="Y342" s="36"/>
      <c r="Z342" s="36"/>
      <c r="AA342" s="5"/>
      <c r="AB342" s="37"/>
      <c r="AC342" s="38"/>
      <c r="AD342" s="38"/>
      <c r="AE342" s="38"/>
      <c r="AF342" s="6"/>
      <c r="AG342" s="1"/>
    </row>
    <row r="343" spans="1:52" ht="31.5">
      <c r="A343" s="28" t="s">
        <v>780</v>
      </c>
      <c r="B343" s="29" t="s">
        <v>50</v>
      </c>
      <c r="C343" s="94" t="s">
        <v>31</v>
      </c>
      <c r="D343" s="31">
        <f t="shared" ref="D343:R343" si="80">SUM(D344,D347,D350,D370)</f>
        <v>75.982829499199994</v>
      </c>
      <c r="E343" s="32">
        <f t="shared" si="80"/>
        <v>29.001521190000005</v>
      </c>
      <c r="F343" s="32">
        <f t="shared" si="80"/>
        <v>46.981308309199996</v>
      </c>
      <c r="G343" s="31">
        <f t="shared" si="80"/>
        <v>0</v>
      </c>
      <c r="H343" s="31">
        <f t="shared" si="80"/>
        <v>54.123781120000004</v>
      </c>
      <c r="I343" s="32">
        <f t="shared" si="80"/>
        <v>0</v>
      </c>
      <c r="J343" s="32">
        <f t="shared" si="80"/>
        <v>28.62149668</v>
      </c>
      <c r="K343" s="32">
        <f t="shared" si="80"/>
        <v>0</v>
      </c>
      <c r="L343" s="31">
        <f t="shared" si="80"/>
        <v>25.50228444</v>
      </c>
      <c r="M343" s="32">
        <f t="shared" si="80"/>
        <v>0</v>
      </c>
      <c r="N343" s="31">
        <f t="shared" si="80"/>
        <v>0</v>
      </c>
      <c r="O343" s="31">
        <f t="shared" si="80"/>
        <v>0</v>
      </c>
      <c r="P343" s="31">
        <f t="shared" si="80"/>
        <v>0</v>
      </c>
      <c r="Q343" s="31">
        <f t="shared" si="80"/>
        <v>8.918261189199999</v>
      </c>
      <c r="R343" s="31">
        <f t="shared" si="80"/>
        <v>0</v>
      </c>
      <c r="S343" s="34">
        <v>0</v>
      </c>
      <c r="T343" s="35" t="s">
        <v>32</v>
      </c>
      <c r="U343" s="6"/>
      <c r="V343" s="6"/>
      <c r="W343" s="6"/>
      <c r="X343" s="36"/>
      <c r="Y343" s="36"/>
      <c r="Z343" s="36"/>
      <c r="AA343" s="5"/>
      <c r="AB343" s="37"/>
      <c r="AC343" s="38"/>
      <c r="AD343" s="38"/>
      <c r="AE343" s="38"/>
      <c r="AF343" s="6"/>
      <c r="AG343" s="1"/>
    </row>
    <row r="344" spans="1:52" ht="78.75">
      <c r="A344" s="28" t="s">
        <v>781</v>
      </c>
      <c r="B344" s="29" t="s">
        <v>52</v>
      </c>
      <c r="C344" s="94" t="s">
        <v>31</v>
      </c>
      <c r="D344" s="31">
        <f t="shared" ref="D344:R344" si="81">SUM(D345:D346)</f>
        <v>0</v>
      </c>
      <c r="E344" s="32">
        <f t="shared" si="81"/>
        <v>0</v>
      </c>
      <c r="F344" s="32">
        <f t="shared" si="81"/>
        <v>0</v>
      </c>
      <c r="G344" s="31">
        <f t="shared" si="81"/>
        <v>0</v>
      </c>
      <c r="H344" s="31">
        <f t="shared" si="81"/>
        <v>0</v>
      </c>
      <c r="I344" s="32">
        <f t="shared" si="81"/>
        <v>0</v>
      </c>
      <c r="J344" s="32">
        <f t="shared" si="81"/>
        <v>0</v>
      </c>
      <c r="K344" s="32">
        <f t="shared" si="81"/>
        <v>0</v>
      </c>
      <c r="L344" s="31">
        <f t="shared" si="81"/>
        <v>0</v>
      </c>
      <c r="M344" s="32">
        <f t="shared" si="81"/>
        <v>0</v>
      </c>
      <c r="N344" s="31">
        <f t="shared" si="81"/>
        <v>0</v>
      </c>
      <c r="O344" s="31">
        <f t="shared" si="81"/>
        <v>0</v>
      </c>
      <c r="P344" s="31">
        <f t="shared" si="81"/>
        <v>0</v>
      </c>
      <c r="Q344" s="31">
        <f t="shared" si="81"/>
        <v>0</v>
      </c>
      <c r="R344" s="31">
        <f t="shared" si="81"/>
        <v>0</v>
      </c>
      <c r="S344" s="34">
        <v>0</v>
      </c>
      <c r="T344" s="35" t="s">
        <v>32</v>
      </c>
      <c r="U344" s="6"/>
      <c r="V344" s="6"/>
      <c r="W344" s="6"/>
      <c r="X344" s="36"/>
      <c r="Y344" s="36"/>
      <c r="Z344" s="36"/>
      <c r="AA344" s="5"/>
      <c r="AB344" s="37"/>
      <c r="AC344" s="38"/>
      <c r="AD344" s="38"/>
      <c r="AE344" s="38"/>
      <c r="AF344" s="6"/>
      <c r="AG344" s="1"/>
    </row>
    <row r="345" spans="1:52" ht="31.5">
      <c r="A345" s="28" t="s">
        <v>782</v>
      </c>
      <c r="B345" s="29" t="s">
        <v>56</v>
      </c>
      <c r="C345" s="94" t="s">
        <v>31</v>
      </c>
      <c r="D345" s="31">
        <v>0</v>
      </c>
      <c r="E345" s="32">
        <v>0</v>
      </c>
      <c r="F345" s="32">
        <v>0</v>
      </c>
      <c r="G345" s="31">
        <v>0</v>
      </c>
      <c r="H345" s="31">
        <v>0</v>
      </c>
      <c r="I345" s="32">
        <v>0</v>
      </c>
      <c r="J345" s="32">
        <v>0</v>
      </c>
      <c r="K345" s="32">
        <v>0</v>
      </c>
      <c r="L345" s="31">
        <v>0</v>
      </c>
      <c r="M345" s="32">
        <v>0</v>
      </c>
      <c r="N345" s="31">
        <v>0</v>
      </c>
      <c r="O345" s="31">
        <v>0</v>
      </c>
      <c r="P345" s="31">
        <v>0</v>
      </c>
      <c r="Q345" s="31">
        <v>0</v>
      </c>
      <c r="R345" s="31">
        <v>0</v>
      </c>
      <c r="S345" s="34">
        <v>0</v>
      </c>
      <c r="T345" s="35" t="s">
        <v>32</v>
      </c>
      <c r="U345" s="6"/>
      <c r="V345" s="6"/>
      <c r="W345" s="6"/>
      <c r="X345" s="36"/>
      <c r="Y345" s="36"/>
      <c r="Z345" s="36"/>
      <c r="AA345" s="5"/>
      <c r="AB345" s="37"/>
      <c r="AC345" s="38"/>
      <c r="AD345" s="38"/>
      <c r="AE345" s="38"/>
      <c r="AF345" s="6"/>
      <c r="AG345" s="1"/>
    </row>
    <row r="346" spans="1:52" ht="31.5">
      <c r="A346" s="28" t="s">
        <v>783</v>
      </c>
      <c r="B346" s="29" t="s">
        <v>56</v>
      </c>
      <c r="C346" s="94" t="s">
        <v>31</v>
      </c>
      <c r="D346" s="31">
        <v>0</v>
      </c>
      <c r="E346" s="32">
        <v>0</v>
      </c>
      <c r="F346" s="32">
        <v>0</v>
      </c>
      <c r="G346" s="31">
        <v>0</v>
      </c>
      <c r="H346" s="31">
        <v>0</v>
      </c>
      <c r="I346" s="32">
        <v>0</v>
      </c>
      <c r="J346" s="32">
        <v>0</v>
      </c>
      <c r="K346" s="32">
        <v>0</v>
      </c>
      <c r="L346" s="31">
        <v>0</v>
      </c>
      <c r="M346" s="32">
        <v>0</v>
      </c>
      <c r="N346" s="31">
        <v>0</v>
      </c>
      <c r="O346" s="31">
        <v>0</v>
      </c>
      <c r="P346" s="31">
        <v>0</v>
      </c>
      <c r="Q346" s="31">
        <v>0</v>
      </c>
      <c r="R346" s="31">
        <v>0</v>
      </c>
      <c r="S346" s="34">
        <v>0</v>
      </c>
      <c r="T346" s="35" t="s">
        <v>32</v>
      </c>
      <c r="U346" s="6"/>
      <c r="V346" s="6"/>
      <c r="W346" s="6"/>
      <c r="X346" s="36"/>
      <c r="Y346" s="36"/>
      <c r="Z346" s="36"/>
      <c r="AA346" s="5"/>
      <c r="AB346" s="37"/>
      <c r="AC346" s="38"/>
      <c r="AD346" s="38"/>
      <c r="AE346" s="38"/>
      <c r="AF346" s="6"/>
      <c r="AG346" s="1"/>
    </row>
    <row r="347" spans="1:52" ht="47.25">
      <c r="A347" s="28" t="s">
        <v>784</v>
      </c>
      <c r="B347" s="29" t="s">
        <v>58</v>
      </c>
      <c r="C347" s="94" t="s">
        <v>31</v>
      </c>
      <c r="D347" s="31">
        <f t="shared" ref="D347:R347" si="82">SUM(D348)</f>
        <v>0</v>
      </c>
      <c r="E347" s="32">
        <f t="shared" si="82"/>
        <v>0</v>
      </c>
      <c r="F347" s="32">
        <f t="shared" si="82"/>
        <v>0</v>
      </c>
      <c r="G347" s="31">
        <f t="shared" si="82"/>
        <v>0</v>
      </c>
      <c r="H347" s="31">
        <f t="shared" si="82"/>
        <v>0</v>
      </c>
      <c r="I347" s="32">
        <f t="shared" si="82"/>
        <v>0</v>
      </c>
      <c r="J347" s="32">
        <f t="shared" si="82"/>
        <v>0</v>
      </c>
      <c r="K347" s="32">
        <f t="shared" si="82"/>
        <v>0</v>
      </c>
      <c r="L347" s="31">
        <f t="shared" si="82"/>
        <v>0</v>
      </c>
      <c r="M347" s="32">
        <f t="shared" si="82"/>
        <v>0</v>
      </c>
      <c r="N347" s="31">
        <f t="shared" si="82"/>
        <v>0</v>
      </c>
      <c r="O347" s="31">
        <f t="shared" si="82"/>
        <v>0</v>
      </c>
      <c r="P347" s="31">
        <f t="shared" si="82"/>
        <v>0</v>
      </c>
      <c r="Q347" s="31">
        <f t="shared" si="82"/>
        <v>0</v>
      </c>
      <c r="R347" s="31">
        <f t="shared" si="82"/>
        <v>0</v>
      </c>
      <c r="S347" s="34">
        <v>0</v>
      </c>
      <c r="T347" s="35" t="s">
        <v>32</v>
      </c>
      <c r="U347" s="6"/>
      <c r="V347" s="6"/>
      <c r="W347" s="6"/>
      <c r="X347" s="36"/>
      <c r="Y347" s="36"/>
      <c r="Z347" s="36"/>
      <c r="AA347" s="5"/>
      <c r="AB347" s="37"/>
      <c r="AC347" s="38"/>
      <c r="AD347" s="38"/>
      <c r="AE347" s="38"/>
      <c r="AF347" s="6"/>
      <c r="AG347" s="1"/>
    </row>
    <row r="348" spans="1:52" ht="31.5">
      <c r="A348" s="28" t="s">
        <v>785</v>
      </c>
      <c r="B348" s="29" t="s">
        <v>56</v>
      </c>
      <c r="C348" s="94" t="s">
        <v>31</v>
      </c>
      <c r="D348" s="31">
        <v>0</v>
      </c>
      <c r="E348" s="32">
        <v>0</v>
      </c>
      <c r="F348" s="32">
        <v>0</v>
      </c>
      <c r="G348" s="31">
        <v>0</v>
      </c>
      <c r="H348" s="31">
        <v>0</v>
      </c>
      <c r="I348" s="32">
        <v>0</v>
      </c>
      <c r="J348" s="32">
        <v>0</v>
      </c>
      <c r="K348" s="32">
        <v>0</v>
      </c>
      <c r="L348" s="42">
        <v>0</v>
      </c>
      <c r="M348" s="32">
        <v>0</v>
      </c>
      <c r="N348" s="42">
        <v>0</v>
      </c>
      <c r="O348" s="42">
        <v>0</v>
      </c>
      <c r="P348" s="42">
        <v>0</v>
      </c>
      <c r="Q348" s="31">
        <v>0</v>
      </c>
      <c r="R348" s="31">
        <v>0</v>
      </c>
      <c r="S348" s="34">
        <v>0</v>
      </c>
      <c r="T348" s="35" t="s">
        <v>32</v>
      </c>
      <c r="U348" s="6"/>
      <c r="V348" s="6"/>
      <c r="W348" s="6"/>
      <c r="X348" s="36"/>
      <c r="Y348" s="36"/>
      <c r="Z348" s="36"/>
      <c r="AA348" s="5"/>
      <c r="AB348" s="37"/>
      <c r="AC348" s="38"/>
      <c r="AD348" s="38"/>
      <c r="AE348" s="38"/>
      <c r="AF348" s="6"/>
      <c r="AG348" s="1"/>
    </row>
    <row r="349" spans="1:52" ht="31.5">
      <c r="A349" s="28" t="s">
        <v>786</v>
      </c>
      <c r="B349" s="29" t="s">
        <v>56</v>
      </c>
      <c r="C349" s="94" t="s">
        <v>31</v>
      </c>
      <c r="D349" s="31">
        <v>0</v>
      </c>
      <c r="E349" s="32">
        <v>0</v>
      </c>
      <c r="F349" s="32">
        <v>0</v>
      </c>
      <c r="G349" s="31">
        <v>0</v>
      </c>
      <c r="H349" s="31">
        <v>0</v>
      </c>
      <c r="I349" s="42">
        <v>0</v>
      </c>
      <c r="J349" s="32">
        <v>0</v>
      </c>
      <c r="K349" s="42">
        <v>0</v>
      </c>
      <c r="L349" s="42">
        <v>0</v>
      </c>
      <c r="M349" s="42">
        <v>0</v>
      </c>
      <c r="N349" s="42">
        <v>0</v>
      </c>
      <c r="O349" s="42">
        <v>0</v>
      </c>
      <c r="P349" s="42">
        <v>0</v>
      </c>
      <c r="Q349" s="31">
        <v>0</v>
      </c>
      <c r="R349" s="31">
        <v>0</v>
      </c>
      <c r="S349" s="34">
        <v>0</v>
      </c>
      <c r="T349" s="35" t="s">
        <v>32</v>
      </c>
      <c r="U349" s="6"/>
      <c r="V349" s="6"/>
      <c r="W349" s="6"/>
      <c r="X349" s="36"/>
      <c r="Y349" s="36"/>
      <c r="Z349" s="36"/>
      <c r="AA349" s="5"/>
      <c r="AB349" s="37"/>
      <c r="AC349" s="38"/>
      <c r="AD349" s="38"/>
      <c r="AE349" s="38"/>
      <c r="AF349" s="6"/>
      <c r="AG349" s="1"/>
    </row>
    <row r="350" spans="1:52" ht="47.25">
      <c r="A350" s="28" t="s">
        <v>787</v>
      </c>
      <c r="B350" s="29" t="s">
        <v>62</v>
      </c>
      <c r="C350" s="94" t="s">
        <v>31</v>
      </c>
      <c r="D350" s="31">
        <f t="shared" ref="D350:R350" si="83">SUM(D351:D355)</f>
        <v>75.982829499199994</v>
      </c>
      <c r="E350" s="32">
        <f t="shared" si="83"/>
        <v>29.001521190000005</v>
      </c>
      <c r="F350" s="32">
        <f t="shared" si="83"/>
        <v>46.981308309199996</v>
      </c>
      <c r="G350" s="31">
        <f t="shared" si="83"/>
        <v>0</v>
      </c>
      <c r="H350" s="31">
        <f t="shared" si="83"/>
        <v>54.123781120000004</v>
      </c>
      <c r="I350" s="32">
        <f t="shared" si="83"/>
        <v>0</v>
      </c>
      <c r="J350" s="32">
        <f t="shared" si="83"/>
        <v>28.62149668</v>
      </c>
      <c r="K350" s="32">
        <f t="shared" si="83"/>
        <v>0</v>
      </c>
      <c r="L350" s="31">
        <f t="shared" si="83"/>
        <v>25.50228444</v>
      </c>
      <c r="M350" s="32">
        <f t="shared" si="83"/>
        <v>0</v>
      </c>
      <c r="N350" s="31">
        <f t="shared" si="83"/>
        <v>0</v>
      </c>
      <c r="O350" s="31">
        <f t="shared" si="83"/>
        <v>0</v>
      </c>
      <c r="P350" s="31">
        <f t="shared" si="83"/>
        <v>0</v>
      </c>
      <c r="Q350" s="31">
        <f t="shared" si="83"/>
        <v>8.918261189199999</v>
      </c>
      <c r="R350" s="31">
        <f t="shared" si="83"/>
        <v>0</v>
      </c>
      <c r="S350" s="34">
        <v>0</v>
      </c>
      <c r="T350" s="35" t="s">
        <v>32</v>
      </c>
      <c r="U350" s="6"/>
      <c r="V350" s="6"/>
      <c r="W350" s="6"/>
      <c r="X350" s="36"/>
      <c r="Y350" s="36"/>
      <c r="Z350" s="36"/>
      <c r="AA350" s="5"/>
      <c r="AB350" s="37"/>
      <c r="AC350" s="38"/>
      <c r="AD350" s="38"/>
      <c r="AE350" s="38"/>
      <c r="AF350" s="6"/>
      <c r="AG350" s="1"/>
    </row>
    <row r="351" spans="1:52" ht="63">
      <c r="A351" s="28" t="s">
        <v>788</v>
      </c>
      <c r="B351" s="29" t="s">
        <v>64</v>
      </c>
      <c r="C351" s="94" t="s">
        <v>31</v>
      </c>
      <c r="D351" s="31">
        <v>0</v>
      </c>
      <c r="E351" s="32">
        <v>0</v>
      </c>
      <c r="F351" s="32">
        <v>0</v>
      </c>
      <c r="G351" s="31">
        <v>0</v>
      </c>
      <c r="H351" s="31">
        <v>0</v>
      </c>
      <c r="I351" s="32">
        <v>0</v>
      </c>
      <c r="J351" s="32">
        <v>0</v>
      </c>
      <c r="K351" s="32">
        <v>0</v>
      </c>
      <c r="L351" s="31">
        <v>0</v>
      </c>
      <c r="M351" s="32">
        <v>0</v>
      </c>
      <c r="N351" s="31">
        <v>0</v>
      </c>
      <c r="O351" s="31">
        <v>0</v>
      </c>
      <c r="P351" s="31">
        <v>0</v>
      </c>
      <c r="Q351" s="31">
        <v>0</v>
      </c>
      <c r="R351" s="31">
        <v>0</v>
      </c>
      <c r="S351" s="34">
        <v>0</v>
      </c>
      <c r="T351" s="35" t="s">
        <v>32</v>
      </c>
      <c r="U351" s="6"/>
      <c r="V351" s="6"/>
      <c r="W351" s="6"/>
      <c r="X351" s="36"/>
      <c r="Y351" s="36"/>
      <c r="Z351" s="36"/>
      <c r="AA351" s="5"/>
      <c r="AB351" s="37"/>
      <c r="AC351" s="38"/>
      <c r="AD351" s="38"/>
      <c r="AE351" s="38"/>
      <c r="AF351" s="6"/>
      <c r="AG351" s="1"/>
    </row>
    <row r="352" spans="1:52" ht="78.75">
      <c r="A352" s="28" t="s">
        <v>789</v>
      </c>
      <c r="B352" s="29" t="s">
        <v>66</v>
      </c>
      <c r="C352" s="94" t="s">
        <v>31</v>
      </c>
      <c r="D352" s="31">
        <v>0</v>
      </c>
      <c r="E352" s="32">
        <v>0</v>
      </c>
      <c r="F352" s="32">
        <v>0</v>
      </c>
      <c r="G352" s="31">
        <v>0</v>
      </c>
      <c r="H352" s="31">
        <v>0</v>
      </c>
      <c r="I352" s="32">
        <v>0</v>
      </c>
      <c r="J352" s="32">
        <v>0</v>
      </c>
      <c r="K352" s="32">
        <v>0</v>
      </c>
      <c r="L352" s="31">
        <v>0</v>
      </c>
      <c r="M352" s="32">
        <v>0</v>
      </c>
      <c r="N352" s="31">
        <v>0</v>
      </c>
      <c r="O352" s="31">
        <v>0</v>
      </c>
      <c r="P352" s="31">
        <v>0</v>
      </c>
      <c r="Q352" s="31">
        <v>0</v>
      </c>
      <c r="R352" s="31">
        <v>0</v>
      </c>
      <c r="S352" s="34">
        <v>0</v>
      </c>
      <c r="T352" s="35" t="s">
        <v>32</v>
      </c>
      <c r="U352" s="6"/>
      <c r="V352" s="6"/>
      <c r="W352" s="6"/>
      <c r="X352" s="36"/>
      <c r="Y352" s="36"/>
      <c r="Z352" s="36"/>
      <c r="AA352" s="5"/>
      <c r="AB352" s="37"/>
      <c r="AC352" s="38"/>
      <c r="AD352" s="38"/>
      <c r="AE352" s="38"/>
      <c r="AF352" s="6"/>
      <c r="AG352" s="1"/>
    </row>
    <row r="353" spans="1:33" ht="63">
      <c r="A353" s="28" t="s">
        <v>790</v>
      </c>
      <c r="B353" s="29" t="s">
        <v>68</v>
      </c>
      <c r="C353" s="94" t="s">
        <v>31</v>
      </c>
      <c r="D353" s="31">
        <v>0</v>
      </c>
      <c r="E353" s="32">
        <v>0</v>
      </c>
      <c r="F353" s="32">
        <v>0</v>
      </c>
      <c r="G353" s="31">
        <v>0</v>
      </c>
      <c r="H353" s="31">
        <v>0</v>
      </c>
      <c r="I353" s="32">
        <v>0</v>
      </c>
      <c r="J353" s="32">
        <v>0</v>
      </c>
      <c r="K353" s="32">
        <v>0</v>
      </c>
      <c r="L353" s="31">
        <v>0</v>
      </c>
      <c r="M353" s="32">
        <v>0</v>
      </c>
      <c r="N353" s="31">
        <v>0</v>
      </c>
      <c r="O353" s="31">
        <v>0</v>
      </c>
      <c r="P353" s="31">
        <v>0</v>
      </c>
      <c r="Q353" s="31">
        <v>0</v>
      </c>
      <c r="R353" s="31">
        <v>0</v>
      </c>
      <c r="S353" s="34">
        <v>0</v>
      </c>
      <c r="T353" s="35" t="s">
        <v>32</v>
      </c>
      <c r="U353" s="6"/>
      <c r="V353" s="6"/>
      <c r="W353" s="6"/>
      <c r="X353" s="36"/>
      <c r="Y353" s="36"/>
      <c r="Z353" s="36"/>
      <c r="AA353" s="5"/>
      <c r="AB353" s="37"/>
      <c r="AC353" s="38"/>
      <c r="AD353" s="38"/>
      <c r="AE353" s="38"/>
      <c r="AF353" s="6"/>
      <c r="AG353" s="1"/>
    </row>
    <row r="354" spans="1:33" ht="78.75">
      <c r="A354" s="28" t="s">
        <v>791</v>
      </c>
      <c r="B354" s="29" t="s">
        <v>70</v>
      </c>
      <c r="C354" s="94" t="s">
        <v>31</v>
      </c>
      <c r="D354" s="31">
        <v>0</v>
      </c>
      <c r="E354" s="32">
        <v>0</v>
      </c>
      <c r="F354" s="32">
        <v>0</v>
      </c>
      <c r="G354" s="31">
        <v>0</v>
      </c>
      <c r="H354" s="31">
        <v>0</v>
      </c>
      <c r="I354" s="32">
        <v>0</v>
      </c>
      <c r="J354" s="32">
        <v>0</v>
      </c>
      <c r="K354" s="32">
        <v>0</v>
      </c>
      <c r="L354" s="31">
        <v>0</v>
      </c>
      <c r="M354" s="32">
        <v>0</v>
      </c>
      <c r="N354" s="31">
        <v>0</v>
      </c>
      <c r="O354" s="31">
        <v>0</v>
      </c>
      <c r="P354" s="31">
        <v>0</v>
      </c>
      <c r="Q354" s="31">
        <v>0</v>
      </c>
      <c r="R354" s="31">
        <v>0</v>
      </c>
      <c r="S354" s="34">
        <v>0</v>
      </c>
      <c r="T354" s="35" t="s">
        <v>32</v>
      </c>
      <c r="U354" s="6"/>
      <c r="V354" s="6"/>
      <c r="W354" s="6"/>
      <c r="X354" s="36"/>
      <c r="Y354" s="36"/>
      <c r="Z354" s="36"/>
      <c r="AA354" s="5"/>
      <c r="AB354" s="37"/>
      <c r="AC354" s="38"/>
      <c r="AD354" s="38"/>
      <c r="AE354" s="38"/>
      <c r="AF354" s="6"/>
      <c r="AG354" s="1"/>
    </row>
    <row r="355" spans="1:33" ht="78.75">
      <c r="A355" s="28" t="s">
        <v>792</v>
      </c>
      <c r="B355" s="29" t="s">
        <v>75</v>
      </c>
      <c r="C355" s="94" t="s">
        <v>31</v>
      </c>
      <c r="D355" s="31">
        <f t="shared" ref="D355:Q355" si="84">SUM(D356:D369)</f>
        <v>75.982829499199994</v>
      </c>
      <c r="E355" s="31">
        <f t="shared" si="84"/>
        <v>29.001521190000005</v>
      </c>
      <c r="F355" s="31">
        <f t="shared" si="84"/>
        <v>46.981308309199996</v>
      </c>
      <c r="G355" s="31">
        <f t="shared" si="84"/>
        <v>0</v>
      </c>
      <c r="H355" s="31">
        <f t="shared" si="84"/>
        <v>54.123781120000004</v>
      </c>
      <c r="I355" s="31">
        <f t="shared" si="84"/>
        <v>0</v>
      </c>
      <c r="J355" s="31">
        <f t="shared" si="84"/>
        <v>28.62149668</v>
      </c>
      <c r="K355" s="31">
        <f t="shared" si="84"/>
        <v>0</v>
      </c>
      <c r="L355" s="31">
        <f t="shared" si="84"/>
        <v>25.50228444</v>
      </c>
      <c r="M355" s="31">
        <f t="shared" si="84"/>
        <v>0</v>
      </c>
      <c r="N355" s="31">
        <f t="shared" si="84"/>
        <v>0</v>
      </c>
      <c r="O355" s="31">
        <f t="shared" si="84"/>
        <v>0</v>
      </c>
      <c r="P355" s="31">
        <f t="shared" si="84"/>
        <v>0</v>
      </c>
      <c r="Q355" s="31">
        <f t="shared" si="84"/>
        <v>8.918261189199999</v>
      </c>
      <c r="R355" s="31">
        <v>0</v>
      </c>
      <c r="S355" s="34">
        <v>0</v>
      </c>
      <c r="T355" s="35" t="s">
        <v>32</v>
      </c>
      <c r="U355" s="6"/>
      <c r="V355" s="6"/>
      <c r="W355" s="6"/>
      <c r="X355" s="36"/>
      <c r="Y355" s="36"/>
      <c r="Z355" s="36"/>
      <c r="AA355" s="5"/>
      <c r="AB355" s="37"/>
      <c r="AC355" s="38"/>
      <c r="AD355" s="38"/>
      <c r="AE355" s="38"/>
      <c r="AF355" s="6"/>
      <c r="AG355" s="1"/>
    </row>
    <row r="356" spans="1:33" ht="63">
      <c r="A356" s="65" t="s">
        <v>792</v>
      </c>
      <c r="B356" s="95" t="s">
        <v>793</v>
      </c>
      <c r="C356" s="96" t="s">
        <v>794</v>
      </c>
      <c r="D356" s="57">
        <v>14.825101788</v>
      </c>
      <c r="E356" s="58">
        <v>0</v>
      </c>
      <c r="F356" s="58">
        <f>D356-E356</f>
        <v>14.825101788</v>
      </c>
      <c r="G356" s="57" t="s">
        <v>32</v>
      </c>
      <c r="H356" s="57">
        <f t="shared" ref="H356:H369" si="85">J356+L356+N356+P356</f>
        <v>14.825101790000002</v>
      </c>
      <c r="I356" s="58" t="s">
        <v>32</v>
      </c>
      <c r="J356" s="58">
        <v>0</v>
      </c>
      <c r="K356" s="58" t="s">
        <v>32</v>
      </c>
      <c r="L356" s="57">
        <v>14.825101790000002</v>
      </c>
      <c r="M356" s="58" t="s">
        <v>32</v>
      </c>
      <c r="N356" s="57">
        <v>0</v>
      </c>
      <c r="O356" s="57" t="s">
        <v>32</v>
      </c>
      <c r="P356" s="57">
        <v>0</v>
      </c>
      <c r="Q356" s="57">
        <f t="shared" ref="Q356:Q369" si="86">F356-H356</f>
        <v>-2.0000019418375814E-9</v>
      </c>
      <c r="R356" s="57" t="s">
        <v>32</v>
      </c>
      <c r="S356" s="59" t="s">
        <v>32</v>
      </c>
      <c r="T356" s="80" t="s">
        <v>795</v>
      </c>
      <c r="U356" s="6"/>
      <c r="V356" s="61"/>
      <c r="W356" s="62"/>
      <c r="X356" s="36"/>
      <c r="Y356" s="36"/>
      <c r="Z356" s="36"/>
      <c r="AB356" s="63"/>
      <c r="AC356" s="64"/>
      <c r="AD356" s="64"/>
      <c r="AE356" s="38"/>
      <c r="AF356" s="6"/>
      <c r="AG356" s="1"/>
    </row>
    <row r="357" spans="1:33" ht="63">
      <c r="A357" s="65" t="s">
        <v>792</v>
      </c>
      <c r="B357" s="95" t="s">
        <v>796</v>
      </c>
      <c r="C357" s="96" t="s">
        <v>797</v>
      </c>
      <c r="D357" s="57">
        <v>14.741763876</v>
      </c>
      <c r="E357" s="58">
        <v>0</v>
      </c>
      <c r="F357" s="58">
        <f>D357-E357</f>
        <v>14.741763876</v>
      </c>
      <c r="G357" s="57" t="s">
        <v>32</v>
      </c>
      <c r="H357" s="57">
        <f t="shared" si="85"/>
        <v>11.034366839999999</v>
      </c>
      <c r="I357" s="58" t="s">
        <v>32</v>
      </c>
      <c r="J357" s="58">
        <v>11.034366839999999</v>
      </c>
      <c r="K357" s="58" t="s">
        <v>32</v>
      </c>
      <c r="L357" s="57">
        <v>0</v>
      </c>
      <c r="M357" s="58" t="s">
        <v>32</v>
      </c>
      <c r="N357" s="57">
        <v>0</v>
      </c>
      <c r="O357" s="57" t="s">
        <v>32</v>
      </c>
      <c r="P357" s="57">
        <v>0</v>
      </c>
      <c r="Q357" s="57">
        <f t="shared" si="86"/>
        <v>3.7073970360000015</v>
      </c>
      <c r="R357" s="57" t="s">
        <v>32</v>
      </c>
      <c r="S357" s="59" t="s">
        <v>32</v>
      </c>
      <c r="T357" s="89" t="s">
        <v>798</v>
      </c>
      <c r="U357" s="6"/>
      <c r="V357" s="61"/>
      <c r="W357" s="62"/>
      <c r="X357" s="36"/>
      <c r="Y357" s="36"/>
      <c r="Z357" s="36"/>
      <c r="AB357" s="63"/>
      <c r="AC357" s="64"/>
      <c r="AD357" s="64"/>
      <c r="AE357" s="38"/>
      <c r="AF357" s="6"/>
      <c r="AG357" s="1"/>
    </row>
    <row r="358" spans="1:33" ht="78.75">
      <c r="A358" s="65" t="s">
        <v>792</v>
      </c>
      <c r="B358" s="95" t="s">
        <v>799</v>
      </c>
      <c r="C358" s="96" t="s">
        <v>800</v>
      </c>
      <c r="D358" s="57" t="s">
        <v>32</v>
      </c>
      <c r="E358" s="58" t="s">
        <v>32</v>
      </c>
      <c r="F358" s="58" t="s">
        <v>32</v>
      </c>
      <c r="G358" s="57" t="s">
        <v>32</v>
      </c>
      <c r="H358" s="57">
        <f t="shared" si="85"/>
        <v>0</v>
      </c>
      <c r="I358" s="58" t="s">
        <v>32</v>
      </c>
      <c r="J358" s="58">
        <v>0</v>
      </c>
      <c r="K358" s="58" t="s">
        <v>32</v>
      </c>
      <c r="L358" s="57">
        <v>0</v>
      </c>
      <c r="M358" s="58" t="s">
        <v>32</v>
      </c>
      <c r="N358" s="57">
        <v>0</v>
      </c>
      <c r="O358" s="57" t="s">
        <v>32</v>
      </c>
      <c r="P358" s="57">
        <v>0</v>
      </c>
      <c r="Q358" s="57" t="s">
        <v>32</v>
      </c>
      <c r="R358" s="57" t="s">
        <v>32</v>
      </c>
      <c r="S358" s="59" t="s">
        <v>32</v>
      </c>
      <c r="T358" s="89" t="s">
        <v>801</v>
      </c>
      <c r="U358" s="6"/>
      <c r="V358" s="61"/>
      <c r="W358" s="62"/>
      <c r="X358" s="36"/>
      <c r="Y358" s="36"/>
      <c r="Z358" s="36"/>
      <c r="AB358" s="63"/>
      <c r="AC358" s="64"/>
      <c r="AD358" s="64"/>
      <c r="AE358" s="38"/>
      <c r="AF358" s="6"/>
      <c r="AG358" s="1"/>
    </row>
    <row r="359" spans="1:33" ht="78.75">
      <c r="A359" s="65" t="s">
        <v>792</v>
      </c>
      <c r="B359" s="95" t="s">
        <v>802</v>
      </c>
      <c r="C359" s="96" t="s">
        <v>803</v>
      </c>
      <c r="D359" s="57" t="s">
        <v>32</v>
      </c>
      <c r="E359" s="58" t="s">
        <v>32</v>
      </c>
      <c r="F359" s="58" t="s">
        <v>32</v>
      </c>
      <c r="G359" s="57" t="s">
        <v>32</v>
      </c>
      <c r="H359" s="57">
        <f t="shared" si="85"/>
        <v>0</v>
      </c>
      <c r="I359" s="58" t="s">
        <v>32</v>
      </c>
      <c r="J359" s="58">
        <v>0</v>
      </c>
      <c r="K359" s="58" t="s">
        <v>32</v>
      </c>
      <c r="L359" s="57">
        <v>0</v>
      </c>
      <c r="M359" s="58" t="s">
        <v>32</v>
      </c>
      <c r="N359" s="57">
        <v>0</v>
      </c>
      <c r="O359" s="57" t="s">
        <v>32</v>
      </c>
      <c r="P359" s="57">
        <v>0</v>
      </c>
      <c r="Q359" s="57" t="s">
        <v>32</v>
      </c>
      <c r="R359" s="57" t="s">
        <v>32</v>
      </c>
      <c r="S359" s="59" t="s">
        <v>32</v>
      </c>
      <c r="T359" s="89" t="s">
        <v>801</v>
      </c>
      <c r="U359" s="6"/>
      <c r="V359" s="61"/>
      <c r="W359" s="62"/>
      <c r="X359" s="36"/>
      <c r="Y359" s="36"/>
      <c r="Z359" s="36"/>
      <c r="AB359" s="63"/>
      <c r="AC359" s="64"/>
      <c r="AD359" s="64"/>
      <c r="AE359" s="38"/>
      <c r="AF359" s="6"/>
      <c r="AG359" s="1"/>
    </row>
    <row r="360" spans="1:33" ht="78.75">
      <c r="A360" s="65" t="s">
        <v>792</v>
      </c>
      <c r="B360" s="95" t="s">
        <v>804</v>
      </c>
      <c r="C360" s="96" t="s">
        <v>805</v>
      </c>
      <c r="D360" s="57" t="s">
        <v>32</v>
      </c>
      <c r="E360" s="58" t="s">
        <v>32</v>
      </c>
      <c r="F360" s="58" t="s">
        <v>32</v>
      </c>
      <c r="G360" s="57" t="s">
        <v>32</v>
      </c>
      <c r="H360" s="57">
        <f t="shared" si="85"/>
        <v>16.060734</v>
      </c>
      <c r="I360" s="58" t="s">
        <v>32</v>
      </c>
      <c r="J360" s="58">
        <v>16.060734</v>
      </c>
      <c r="K360" s="58" t="s">
        <v>32</v>
      </c>
      <c r="L360" s="57">
        <v>0</v>
      </c>
      <c r="M360" s="58" t="s">
        <v>32</v>
      </c>
      <c r="N360" s="57">
        <v>0</v>
      </c>
      <c r="O360" s="57" t="s">
        <v>32</v>
      </c>
      <c r="P360" s="57">
        <v>0</v>
      </c>
      <c r="Q360" s="57" t="s">
        <v>32</v>
      </c>
      <c r="R360" s="57" t="s">
        <v>32</v>
      </c>
      <c r="S360" s="59" t="s">
        <v>32</v>
      </c>
      <c r="T360" s="89" t="s">
        <v>806</v>
      </c>
      <c r="U360" s="6"/>
      <c r="V360" s="61"/>
      <c r="W360" s="62"/>
      <c r="X360" s="36"/>
      <c r="Y360" s="36"/>
      <c r="Z360" s="36"/>
      <c r="AB360" s="63"/>
      <c r="AC360" s="64"/>
      <c r="AD360" s="64"/>
      <c r="AE360" s="38"/>
      <c r="AF360" s="6"/>
      <c r="AG360" s="1"/>
    </row>
    <row r="361" spans="1:33" ht="47.25">
      <c r="A361" s="65" t="s">
        <v>792</v>
      </c>
      <c r="B361" s="95" t="s">
        <v>807</v>
      </c>
      <c r="C361" s="96" t="s">
        <v>808</v>
      </c>
      <c r="D361" s="57">
        <v>3.8275967280000001</v>
      </c>
      <c r="E361" s="58">
        <v>0</v>
      </c>
      <c r="F361" s="58">
        <f t="shared" ref="F361:F369" si="87">D361-E361</f>
        <v>3.8275967280000001</v>
      </c>
      <c r="G361" s="57" t="s">
        <v>32</v>
      </c>
      <c r="H361" s="57">
        <f t="shared" si="85"/>
        <v>2.8363692599999997</v>
      </c>
      <c r="I361" s="58" t="s">
        <v>32</v>
      </c>
      <c r="J361" s="58">
        <v>0</v>
      </c>
      <c r="K361" s="58" t="s">
        <v>32</v>
      </c>
      <c r="L361" s="57">
        <v>2.8363692599999997</v>
      </c>
      <c r="M361" s="58" t="s">
        <v>32</v>
      </c>
      <c r="N361" s="57">
        <v>0</v>
      </c>
      <c r="O361" s="57" t="s">
        <v>32</v>
      </c>
      <c r="P361" s="57">
        <v>0</v>
      </c>
      <c r="Q361" s="57">
        <f t="shared" si="86"/>
        <v>0.99122746800000039</v>
      </c>
      <c r="R361" s="57" t="s">
        <v>32</v>
      </c>
      <c r="S361" s="59" t="s">
        <v>32</v>
      </c>
      <c r="T361" s="89" t="s">
        <v>798</v>
      </c>
      <c r="U361" s="6"/>
      <c r="V361" s="61"/>
      <c r="W361" s="62"/>
      <c r="X361" s="36"/>
      <c r="Y361" s="36"/>
      <c r="Z361" s="36"/>
      <c r="AB361" s="63"/>
      <c r="AC361" s="64"/>
      <c r="AD361" s="64"/>
      <c r="AE361" s="38"/>
      <c r="AF361" s="6"/>
      <c r="AG361" s="1"/>
    </row>
    <row r="362" spans="1:33" ht="63">
      <c r="A362" s="65" t="s">
        <v>792</v>
      </c>
      <c r="B362" s="95" t="s">
        <v>809</v>
      </c>
      <c r="C362" s="96" t="s">
        <v>810</v>
      </c>
      <c r="D362" s="57">
        <v>3.0948223320000001</v>
      </c>
      <c r="E362" s="58">
        <v>2.94008052</v>
      </c>
      <c r="F362" s="58">
        <f t="shared" si="87"/>
        <v>0.15474181200000015</v>
      </c>
      <c r="G362" s="57" t="s">
        <v>32</v>
      </c>
      <c r="H362" s="57">
        <f t="shared" si="85"/>
        <v>0.15474108</v>
      </c>
      <c r="I362" s="58" t="s">
        <v>32</v>
      </c>
      <c r="J362" s="58">
        <v>0.15474108</v>
      </c>
      <c r="K362" s="58" t="s">
        <v>32</v>
      </c>
      <c r="L362" s="57">
        <v>0</v>
      </c>
      <c r="M362" s="58" t="s">
        <v>32</v>
      </c>
      <c r="N362" s="57">
        <v>0</v>
      </c>
      <c r="O362" s="57" t="s">
        <v>32</v>
      </c>
      <c r="P362" s="57">
        <v>0</v>
      </c>
      <c r="Q362" s="57">
        <f t="shared" si="86"/>
        <v>7.3200000014206346E-7</v>
      </c>
      <c r="R362" s="57" t="s">
        <v>32</v>
      </c>
      <c r="S362" s="59" t="s">
        <v>32</v>
      </c>
      <c r="T362" s="89" t="s">
        <v>806</v>
      </c>
      <c r="U362" s="6"/>
      <c r="V362" s="61"/>
      <c r="W362" s="62"/>
      <c r="X362" s="36"/>
      <c r="Y362" s="36"/>
      <c r="Z362" s="36"/>
      <c r="AB362" s="63"/>
      <c r="AC362" s="64"/>
      <c r="AD362" s="64"/>
      <c r="AE362" s="38"/>
      <c r="AF362" s="6"/>
      <c r="AG362" s="1"/>
    </row>
    <row r="363" spans="1:33" ht="63">
      <c r="A363" s="65" t="s">
        <v>792</v>
      </c>
      <c r="B363" s="95" t="s">
        <v>811</v>
      </c>
      <c r="C363" s="96" t="s">
        <v>812</v>
      </c>
      <c r="D363" s="57">
        <v>5.5607694839999997</v>
      </c>
      <c r="E363" s="58">
        <v>4.2640582800000004</v>
      </c>
      <c r="F363" s="58">
        <f t="shared" si="87"/>
        <v>1.2967112039999993</v>
      </c>
      <c r="G363" s="57" t="s">
        <v>32</v>
      </c>
      <c r="H363" s="57">
        <f t="shared" si="85"/>
        <v>0.22442411999999998</v>
      </c>
      <c r="I363" s="58" t="s">
        <v>32</v>
      </c>
      <c r="J363" s="58">
        <v>0.22442411999999998</v>
      </c>
      <c r="K363" s="58" t="s">
        <v>32</v>
      </c>
      <c r="L363" s="57">
        <v>0</v>
      </c>
      <c r="M363" s="58" t="s">
        <v>32</v>
      </c>
      <c r="N363" s="57">
        <v>0</v>
      </c>
      <c r="O363" s="57" t="s">
        <v>32</v>
      </c>
      <c r="P363" s="57">
        <v>0</v>
      </c>
      <c r="Q363" s="57">
        <f t="shared" si="86"/>
        <v>1.0722870839999994</v>
      </c>
      <c r="R363" s="57" t="s">
        <v>32</v>
      </c>
      <c r="S363" s="59" t="s">
        <v>32</v>
      </c>
      <c r="T363" s="80" t="s">
        <v>806</v>
      </c>
      <c r="U363" s="6"/>
      <c r="V363" s="61"/>
      <c r="W363" s="62"/>
      <c r="X363" s="36"/>
      <c r="Y363" s="36"/>
      <c r="Z363" s="36"/>
      <c r="AB363" s="63"/>
      <c r="AC363" s="64"/>
      <c r="AD363" s="64"/>
      <c r="AE363" s="38"/>
      <c r="AF363" s="6"/>
      <c r="AG363" s="1"/>
    </row>
    <row r="364" spans="1:33" ht="63">
      <c r="A364" s="65" t="s">
        <v>792</v>
      </c>
      <c r="B364" s="95" t="s">
        <v>813</v>
      </c>
      <c r="C364" s="96" t="s">
        <v>814</v>
      </c>
      <c r="D364" s="57">
        <v>2.8566270239999998</v>
      </c>
      <c r="E364" s="58">
        <v>2.4294950399999999</v>
      </c>
      <c r="F364" s="58">
        <f t="shared" si="87"/>
        <v>0.42713198399999985</v>
      </c>
      <c r="G364" s="57" t="s">
        <v>32</v>
      </c>
      <c r="H364" s="57">
        <f t="shared" si="85"/>
        <v>0.12786816000000001</v>
      </c>
      <c r="I364" s="58" t="s">
        <v>32</v>
      </c>
      <c r="J364" s="58">
        <v>0.12786816000000001</v>
      </c>
      <c r="K364" s="58" t="s">
        <v>32</v>
      </c>
      <c r="L364" s="57">
        <v>0</v>
      </c>
      <c r="M364" s="58" t="s">
        <v>32</v>
      </c>
      <c r="N364" s="57">
        <v>0</v>
      </c>
      <c r="O364" s="57" t="s">
        <v>32</v>
      </c>
      <c r="P364" s="57">
        <v>0</v>
      </c>
      <c r="Q364" s="57">
        <f t="shared" si="86"/>
        <v>0.29926382399999985</v>
      </c>
      <c r="R364" s="57" t="s">
        <v>32</v>
      </c>
      <c r="S364" s="59" t="s">
        <v>32</v>
      </c>
      <c r="T364" s="80" t="s">
        <v>806</v>
      </c>
      <c r="U364" s="6"/>
      <c r="V364" s="61"/>
      <c r="W364" s="62"/>
      <c r="X364" s="36"/>
      <c r="Y364" s="36"/>
      <c r="Z364" s="36"/>
      <c r="AB364" s="63"/>
      <c r="AC364" s="64"/>
      <c r="AD364" s="64"/>
      <c r="AE364" s="38"/>
      <c r="AF364" s="6"/>
      <c r="AG364" s="1"/>
    </row>
    <row r="365" spans="1:33" ht="63">
      <c r="A365" s="65" t="s">
        <v>792</v>
      </c>
      <c r="B365" s="95" t="s">
        <v>815</v>
      </c>
      <c r="C365" s="96" t="s">
        <v>816</v>
      </c>
      <c r="D365" s="57">
        <v>2.2073842080000001</v>
      </c>
      <c r="E365" s="58">
        <v>2.0970148900000001</v>
      </c>
      <c r="F365" s="58">
        <f t="shared" si="87"/>
        <v>0.11036931800000005</v>
      </c>
      <c r="G365" s="57" t="s">
        <v>32</v>
      </c>
      <c r="H365" s="57">
        <f t="shared" si="85"/>
        <v>0.11036919999999999</v>
      </c>
      <c r="I365" s="58" t="s">
        <v>32</v>
      </c>
      <c r="J365" s="58">
        <v>0.11036919999999999</v>
      </c>
      <c r="K365" s="58" t="s">
        <v>32</v>
      </c>
      <c r="L365" s="57">
        <v>0</v>
      </c>
      <c r="M365" s="58" t="s">
        <v>32</v>
      </c>
      <c r="N365" s="57">
        <v>0</v>
      </c>
      <c r="O365" s="57" t="s">
        <v>32</v>
      </c>
      <c r="P365" s="57">
        <v>0</v>
      </c>
      <c r="Q365" s="57">
        <f t="shared" si="86"/>
        <v>1.180000000627901E-7</v>
      </c>
      <c r="R365" s="57" t="s">
        <v>32</v>
      </c>
      <c r="S365" s="59" t="s">
        <v>32</v>
      </c>
      <c r="T365" s="80" t="s">
        <v>806</v>
      </c>
      <c r="U365" s="6"/>
      <c r="V365" s="61"/>
      <c r="W365" s="62"/>
      <c r="X365" s="36"/>
      <c r="Y365" s="36"/>
      <c r="Z365" s="36"/>
      <c r="AB365" s="63"/>
      <c r="AC365" s="64"/>
      <c r="AD365" s="64"/>
      <c r="AE365" s="38"/>
      <c r="AF365" s="6"/>
      <c r="AG365" s="1"/>
    </row>
    <row r="366" spans="1:33" ht="63">
      <c r="A366" s="65" t="s">
        <v>792</v>
      </c>
      <c r="B366" s="95" t="s">
        <v>817</v>
      </c>
      <c r="C366" s="96" t="s">
        <v>818</v>
      </c>
      <c r="D366" s="57">
        <v>15.0303867512</v>
      </c>
      <c r="E366" s="58">
        <v>11.829129060000001</v>
      </c>
      <c r="F366" s="58">
        <f t="shared" si="87"/>
        <v>3.2012576911999986</v>
      </c>
      <c r="G366" s="57" t="s">
        <v>32</v>
      </c>
      <c r="H366" s="57">
        <f t="shared" si="85"/>
        <v>0.62258574</v>
      </c>
      <c r="I366" s="58" t="s">
        <v>32</v>
      </c>
      <c r="J366" s="58">
        <v>0.62258574</v>
      </c>
      <c r="K366" s="58" t="s">
        <v>32</v>
      </c>
      <c r="L366" s="57">
        <v>0</v>
      </c>
      <c r="M366" s="58" t="s">
        <v>32</v>
      </c>
      <c r="N366" s="57">
        <v>0</v>
      </c>
      <c r="O366" s="57" t="s">
        <v>32</v>
      </c>
      <c r="P366" s="57">
        <v>0</v>
      </c>
      <c r="Q366" s="57">
        <f t="shared" si="86"/>
        <v>2.5786719511999987</v>
      </c>
      <c r="R366" s="57" t="s">
        <v>32</v>
      </c>
      <c r="S366" s="59" t="s">
        <v>32</v>
      </c>
      <c r="T366" s="80" t="s">
        <v>806</v>
      </c>
      <c r="U366" s="6"/>
      <c r="V366" s="61"/>
      <c r="W366" s="62"/>
      <c r="X366" s="36"/>
      <c r="Y366" s="36"/>
      <c r="Z366" s="36"/>
      <c r="AB366" s="63"/>
      <c r="AC366" s="64"/>
      <c r="AD366" s="64"/>
      <c r="AE366" s="38"/>
      <c r="AF366" s="6"/>
      <c r="AG366" s="1"/>
    </row>
    <row r="367" spans="1:33" ht="63">
      <c r="A367" s="65" t="s">
        <v>792</v>
      </c>
      <c r="B367" s="95" t="s">
        <v>819</v>
      </c>
      <c r="C367" s="96" t="s">
        <v>820</v>
      </c>
      <c r="D367" s="57">
        <v>5.7281509440000002</v>
      </c>
      <c r="E367" s="58">
        <v>5.4417434</v>
      </c>
      <c r="F367" s="58">
        <f t="shared" si="87"/>
        <v>0.28640754400000024</v>
      </c>
      <c r="G367" s="57" t="s">
        <v>32</v>
      </c>
      <c r="H367" s="57">
        <f t="shared" si="85"/>
        <v>0.28640753999999996</v>
      </c>
      <c r="I367" s="58" t="s">
        <v>32</v>
      </c>
      <c r="J367" s="58">
        <v>0.28640753999999996</v>
      </c>
      <c r="K367" s="58" t="s">
        <v>32</v>
      </c>
      <c r="L367" s="57">
        <v>0</v>
      </c>
      <c r="M367" s="58" t="s">
        <v>32</v>
      </c>
      <c r="N367" s="57">
        <v>0</v>
      </c>
      <c r="O367" s="57" t="s">
        <v>32</v>
      </c>
      <c r="P367" s="57">
        <v>0</v>
      </c>
      <c r="Q367" s="57">
        <f t="shared" si="86"/>
        <v>4.0000002754503328E-9</v>
      </c>
      <c r="R367" s="57" t="s">
        <v>32</v>
      </c>
      <c r="S367" s="59" t="s">
        <v>32</v>
      </c>
      <c r="T367" s="80" t="s">
        <v>806</v>
      </c>
      <c r="U367" s="6"/>
      <c r="V367" s="61"/>
      <c r="W367" s="62"/>
      <c r="X367" s="36"/>
      <c r="Y367" s="36"/>
      <c r="Z367" s="36"/>
      <c r="AB367" s="63"/>
      <c r="AC367" s="64"/>
      <c r="AD367" s="64"/>
      <c r="AE367" s="38"/>
      <c r="AF367" s="6"/>
      <c r="AG367" s="1"/>
    </row>
    <row r="368" spans="1:33" ht="47.25">
      <c r="A368" s="65" t="s">
        <v>792</v>
      </c>
      <c r="B368" s="95" t="s">
        <v>821</v>
      </c>
      <c r="C368" s="96" t="s">
        <v>822</v>
      </c>
      <c r="D368" s="57">
        <v>6.826744572</v>
      </c>
      <c r="E368" s="58">
        <v>0</v>
      </c>
      <c r="F368" s="58">
        <f>D368-E368</f>
        <v>6.826744572</v>
      </c>
      <c r="G368" s="57" t="s">
        <v>32</v>
      </c>
      <c r="H368" s="57">
        <f>J368+L368+N368+P368</f>
        <v>6.5573315999999995</v>
      </c>
      <c r="I368" s="58" t="s">
        <v>32</v>
      </c>
      <c r="J368" s="58">
        <v>0</v>
      </c>
      <c r="K368" s="58" t="s">
        <v>32</v>
      </c>
      <c r="L368" s="57">
        <v>6.5573315999999995</v>
      </c>
      <c r="M368" s="58" t="s">
        <v>32</v>
      </c>
      <c r="N368" s="57">
        <v>0</v>
      </c>
      <c r="O368" s="57" t="s">
        <v>32</v>
      </c>
      <c r="P368" s="57">
        <v>0</v>
      </c>
      <c r="Q368" s="57">
        <f>F368-H368</f>
        <v>0.26941297200000047</v>
      </c>
      <c r="R368" s="57" t="s">
        <v>32</v>
      </c>
      <c r="S368" s="59" t="s">
        <v>32</v>
      </c>
      <c r="T368" s="89" t="s">
        <v>798</v>
      </c>
      <c r="U368" s="6"/>
      <c r="V368" s="61"/>
      <c r="W368" s="62"/>
      <c r="X368" s="36"/>
      <c r="Y368" s="36"/>
      <c r="Z368" s="36"/>
      <c r="AB368" s="63"/>
      <c r="AC368" s="64"/>
      <c r="AD368" s="64"/>
      <c r="AE368" s="38"/>
      <c r="AF368" s="6"/>
      <c r="AG368" s="1"/>
    </row>
    <row r="369" spans="1:52" ht="47.25">
      <c r="A369" s="65" t="s">
        <v>792</v>
      </c>
      <c r="B369" s="95" t="s">
        <v>823</v>
      </c>
      <c r="C369" s="96" t="s">
        <v>824</v>
      </c>
      <c r="D369" s="57">
        <v>1.2834817920000001</v>
      </c>
      <c r="E369" s="58">
        <v>0</v>
      </c>
      <c r="F369" s="58">
        <f t="shared" si="87"/>
        <v>1.2834817920000001</v>
      </c>
      <c r="G369" s="57" t="s">
        <v>32</v>
      </c>
      <c r="H369" s="57">
        <f t="shared" si="85"/>
        <v>1.2834817899999997</v>
      </c>
      <c r="I369" s="58" t="s">
        <v>32</v>
      </c>
      <c r="J369" s="58">
        <v>0</v>
      </c>
      <c r="K369" s="58" t="s">
        <v>32</v>
      </c>
      <c r="L369" s="57">
        <v>1.2834817899999997</v>
      </c>
      <c r="M369" s="58" t="s">
        <v>32</v>
      </c>
      <c r="N369" s="57">
        <v>0</v>
      </c>
      <c r="O369" s="57" t="s">
        <v>32</v>
      </c>
      <c r="P369" s="57">
        <v>0</v>
      </c>
      <c r="Q369" s="57">
        <f t="shared" si="86"/>
        <v>2.0000003875253469E-9</v>
      </c>
      <c r="R369" s="57" t="s">
        <v>32</v>
      </c>
      <c r="S369" s="59" t="s">
        <v>32</v>
      </c>
      <c r="T369" s="89" t="s">
        <v>798</v>
      </c>
      <c r="U369" s="6"/>
      <c r="V369" s="61"/>
      <c r="W369" s="62"/>
      <c r="X369" s="36"/>
      <c r="Y369" s="36"/>
      <c r="Z369" s="36"/>
      <c r="AB369" s="63"/>
      <c r="AC369" s="64"/>
      <c r="AD369" s="64"/>
      <c r="AE369" s="38"/>
      <c r="AF369" s="6"/>
      <c r="AG369" s="1"/>
    </row>
    <row r="370" spans="1:52" ht="31.5">
      <c r="A370" s="28" t="s">
        <v>825</v>
      </c>
      <c r="B370" s="29" t="s">
        <v>95</v>
      </c>
      <c r="C370" s="94" t="s">
        <v>31</v>
      </c>
      <c r="D370" s="31">
        <v>0</v>
      </c>
      <c r="E370" s="32">
        <v>0</v>
      </c>
      <c r="F370" s="32">
        <v>0</v>
      </c>
      <c r="G370" s="31">
        <v>0</v>
      </c>
      <c r="H370" s="31">
        <v>0</v>
      </c>
      <c r="I370" s="32">
        <v>0</v>
      </c>
      <c r="J370" s="32">
        <v>0</v>
      </c>
      <c r="K370" s="32">
        <v>0</v>
      </c>
      <c r="L370" s="31">
        <v>0</v>
      </c>
      <c r="M370" s="32">
        <v>0</v>
      </c>
      <c r="N370" s="31">
        <v>0</v>
      </c>
      <c r="O370" s="31">
        <v>0</v>
      </c>
      <c r="P370" s="31">
        <v>0</v>
      </c>
      <c r="Q370" s="31">
        <v>0</v>
      </c>
      <c r="R370" s="31">
        <v>0</v>
      </c>
      <c r="S370" s="34">
        <v>0</v>
      </c>
      <c r="T370" s="35" t="s">
        <v>32</v>
      </c>
      <c r="U370" s="6"/>
      <c r="V370" s="6"/>
      <c r="W370" s="6"/>
      <c r="X370" s="36"/>
      <c r="Y370" s="36"/>
      <c r="Z370" s="36"/>
      <c r="AA370" s="5"/>
      <c r="AB370" s="37"/>
      <c r="AC370" s="38"/>
      <c r="AD370" s="38"/>
      <c r="AE370" s="38"/>
      <c r="AF370" s="6"/>
      <c r="AG370" s="1"/>
    </row>
    <row r="371" spans="1:52" ht="47.25">
      <c r="A371" s="28" t="s">
        <v>826</v>
      </c>
      <c r="B371" s="29" t="s">
        <v>97</v>
      </c>
      <c r="C371" s="94" t="s">
        <v>31</v>
      </c>
      <c r="D371" s="31">
        <f t="shared" ref="D371:R371" si="88">D372+D375+D376+D378</f>
        <v>477.03340618799996</v>
      </c>
      <c r="E371" s="32">
        <f t="shared" si="88"/>
        <v>157.53480137000003</v>
      </c>
      <c r="F371" s="32">
        <f t="shared" si="88"/>
        <v>319.49860481799999</v>
      </c>
      <c r="G371" s="31">
        <f t="shared" si="88"/>
        <v>110.88837253</v>
      </c>
      <c r="H371" s="31">
        <f t="shared" si="88"/>
        <v>18.037889669999998</v>
      </c>
      <c r="I371" s="32">
        <f t="shared" si="88"/>
        <v>3.7095894999999999</v>
      </c>
      <c r="J371" s="32">
        <f t="shared" si="88"/>
        <v>3.1321016399999997</v>
      </c>
      <c r="K371" s="32">
        <f t="shared" si="88"/>
        <v>9.5480955000000005</v>
      </c>
      <c r="L371" s="31">
        <f t="shared" si="88"/>
        <v>14.90578803</v>
      </c>
      <c r="M371" s="32">
        <f t="shared" si="88"/>
        <v>52.841803499999997</v>
      </c>
      <c r="N371" s="31">
        <f t="shared" si="88"/>
        <v>0</v>
      </c>
      <c r="O371" s="31">
        <f t="shared" si="88"/>
        <v>44.788884029999998</v>
      </c>
      <c r="P371" s="31">
        <f t="shared" si="88"/>
        <v>0</v>
      </c>
      <c r="Q371" s="31">
        <f t="shared" si="88"/>
        <v>301.46071514800002</v>
      </c>
      <c r="R371" s="31">
        <f t="shared" si="88"/>
        <v>4.6402046699999984</v>
      </c>
      <c r="S371" s="34">
        <f t="shared" ref="S371:S372" si="89">R371/(I371+K371)</f>
        <v>0.35000112538501243</v>
      </c>
      <c r="T371" s="35" t="s">
        <v>32</v>
      </c>
      <c r="U371" s="6"/>
      <c r="V371" s="6"/>
      <c r="W371" s="6"/>
      <c r="X371" s="36"/>
      <c r="Y371" s="36"/>
      <c r="Z371" s="36"/>
      <c r="AA371" s="5"/>
      <c r="AB371" s="46"/>
      <c r="AC371" s="47"/>
      <c r="AD371" s="38"/>
      <c r="AE371" s="38"/>
      <c r="AF371" s="6"/>
      <c r="AG371" s="1"/>
    </row>
    <row r="372" spans="1:52" ht="31.5">
      <c r="A372" s="28" t="s">
        <v>827</v>
      </c>
      <c r="B372" s="29" t="s">
        <v>99</v>
      </c>
      <c r="C372" s="94" t="s">
        <v>31</v>
      </c>
      <c r="D372" s="31">
        <f>SUM(D373:D374)</f>
        <v>56.036476959999995</v>
      </c>
      <c r="E372" s="32">
        <f t="shared" ref="E372:R372" si="90">SUM(E373:E374)</f>
        <v>36.037605450000001</v>
      </c>
      <c r="F372" s="32">
        <f t="shared" si="90"/>
        <v>19.998871509999994</v>
      </c>
      <c r="G372" s="31">
        <f t="shared" si="90"/>
        <v>15.643894000000001</v>
      </c>
      <c r="H372" s="31">
        <f t="shared" si="90"/>
        <v>0</v>
      </c>
      <c r="I372" s="32">
        <f t="shared" si="90"/>
        <v>1.2438940000000003</v>
      </c>
      <c r="J372" s="32">
        <f t="shared" si="90"/>
        <v>0</v>
      </c>
      <c r="K372" s="32">
        <f t="shared" si="90"/>
        <v>3.7440000000000002</v>
      </c>
      <c r="L372" s="31">
        <f t="shared" si="90"/>
        <v>0</v>
      </c>
      <c r="M372" s="32">
        <f t="shared" si="90"/>
        <v>4.1040000000000001</v>
      </c>
      <c r="N372" s="31">
        <f t="shared" si="90"/>
        <v>0</v>
      </c>
      <c r="O372" s="31">
        <f t="shared" si="90"/>
        <v>6.5519999999999996</v>
      </c>
      <c r="P372" s="31">
        <f t="shared" si="90"/>
        <v>0</v>
      </c>
      <c r="Q372" s="31">
        <f t="shared" si="90"/>
        <v>19.998871509999994</v>
      </c>
      <c r="R372" s="31">
        <f t="shared" si="90"/>
        <v>-4.9878940000000007</v>
      </c>
      <c r="S372" s="34">
        <f t="shared" si="89"/>
        <v>-1</v>
      </c>
      <c r="T372" s="35" t="s">
        <v>32</v>
      </c>
      <c r="U372" s="6"/>
      <c r="V372" s="6"/>
      <c r="W372" s="6"/>
      <c r="X372" s="36"/>
      <c r="Y372" s="36"/>
      <c r="Z372" s="36"/>
      <c r="AA372" s="5"/>
      <c r="AB372" s="46"/>
      <c r="AC372" s="47"/>
      <c r="AD372" s="38"/>
      <c r="AE372" s="38"/>
      <c r="AF372" s="6"/>
      <c r="AG372" s="1"/>
    </row>
    <row r="373" spans="1:52" ht="47.25">
      <c r="A373" s="65" t="s">
        <v>827</v>
      </c>
      <c r="B373" s="95" t="s">
        <v>828</v>
      </c>
      <c r="C373" s="57" t="s">
        <v>829</v>
      </c>
      <c r="D373" s="57">
        <v>41.636476959999996</v>
      </c>
      <c r="E373" s="58">
        <v>36.037605450000001</v>
      </c>
      <c r="F373" s="58">
        <f>D373-E373</f>
        <v>5.5988715099999951</v>
      </c>
      <c r="G373" s="57">
        <f>I373+K373+M373+O373</f>
        <v>1.2438940000000003</v>
      </c>
      <c r="H373" s="57">
        <f>J373+L373+N373+P373</f>
        <v>0</v>
      </c>
      <c r="I373" s="58">
        <v>1.2438940000000003</v>
      </c>
      <c r="J373" s="58">
        <v>0</v>
      </c>
      <c r="K373" s="58">
        <v>0</v>
      </c>
      <c r="L373" s="57">
        <v>0</v>
      </c>
      <c r="M373" s="58">
        <v>0</v>
      </c>
      <c r="N373" s="57">
        <v>0</v>
      </c>
      <c r="O373" s="57">
        <v>0</v>
      </c>
      <c r="P373" s="57">
        <v>0</v>
      </c>
      <c r="Q373" s="57">
        <f>F373-H373</f>
        <v>5.5988715099999951</v>
      </c>
      <c r="R373" s="57">
        <f>H373-(I373+K373)</f>
        <v>-1.2438940000000003</v>
      </c>
      <c r="S373" s="59">
        <f>R373/(I373+K373)</f>
        <v>-1</v>
      </c>
      <c r="T373" s="74" t="s">
        <v>830</v>
      </c>
      <c r="U373" s="6"/>
      <c r="V373" s="61"/>
      <c r="W373" s="62"/>
      <c r="X373" s="36"/>
      <c r="Y373" s="36"/>
      <c r="Z373" s="36"/>
      <c r="AB373" s="46"/>
      <c r="AC373" s="47"/>
      <c r="AD373" s="38"/>
      <c r="AE373" s="38"/>
      <c r="AF373" s="6"/>
      <c r="AG373" s="1"/>
      <c r="AZ373" s="133"/>
    </row>
    <row r="374" spans="1:52" ht="31.5">
      <c r="A374" s="65" t="s">
        <v>827</v>
      </c>
      <c r="B374" s="95" t="s">
        <v>831</v>
      </c>
      <c r="C374" s="57" t="s">
        <v>832</v>
      </c>
      <c r="D374" s="57">
        <v>14.4</v>
      </c>
      <c r="E374" s="58">
        <v>0</v>
      </c>
      <c r="F374" s="58">
        <f>D374-E374</f>
        <v>14.4</v>
      </c>
      <c r="G374" s="57">
        <f>I374+K374+M374+O374</f>
        <v>14.4</v>
      </c>
      <c r="H374" s="57">
        <f>J374+L374+N374+P374</f>
        <v>0</v>
      </c>
      <c r="I374" s="58">
        <v>0</v>
      </c>
      <c r="J374" s="58">
        <v>0</v>
      </c>
      <c r="K374" s="58">
        <v>3.7440000000000002</v>
      </c>
      <c r="L374" s="57">
        <v>0</v>
      </c>
      <c r="M374" s="58">
        <v>4.1040000000000001</v>
      </c>
      <c r="N374" s="57">
        <v>0</v>
      </c>
      <c r="O374" s="57">
        <v>6.5519999999999996</v>
      </c>
      <c r="P374" s="57">
        <v>0</v>
      </c>
      <c r="Q374" s="57">
        <f>F374-H374</f>
        <v>14.4</v>
      </c>
      <c r="R374" s="57">
        <f>H374-(I374+K374)</f>
        <v>-3.7440000000000002</v>
      </c>
      <c r="S374" s="59">
        <f>R374/(I374+K374)</f>
        <v>-1</v>
      </c>
      <c r="T374" s="66" t="s">
        <v>833</v>
      </c>
      <c r="U374" s="6"/>
      <c r="V374" s="61"/>
      <c r="W374" s="62"/>
      <c r="X374" s="36"/>
      <c r="Y374" s="36"/>
      <c r="Z374" s="36"/>
      <c r="AB374" s="46"/>
      <c r="AC374" s="47"/>
      <c r="AD374" s="38"/>
      <c r="AE374" s="38"/>
      <c r="AF374" s="6"/>
      <c r="AG374" s="1"/>
      <c r="AZ374" s="133"/>
    </row>
    <row r="375" spans="1:52">
      <c r="A375" s="28" t="s">
        <v>834</v>
      </c>
      <c r="B375" s="29" t="s">
        <v>107</v>
      </c>
      <c r="C375" s="94" t="s">
        <v>31</v>
      </c>
      <c r="D375" s="31">
        <v>0</v>
      </c>
      <c r="E375" s="32">
        <v>0</v>
      </c>
      <c r="F375" s="32">
        <v>0</v>
      </c>
      <c r="G375" s="31">
        <v>0</v>
      </c>
      <c r="H375" s="31">
        <v>0</v>
      </c>
      <c r="I375" s="32">
        <v>0</v>
      </c>
      <c r="J375" s="32">
        <v>0</v>
      </c>
      <c r="K375" s="32">
        <v>0</v>
      </c>
      <c r="L375" s="31">
        <v>0</v>
      </c>
      <c r="M375" s="32">
        <v>0</v>
      </c>
      <c r="N375" s="31">
        <v>0</v>
      </c>
      <c r="O375" s="31">
        <v>0</v>
      </c>
      <c r="P375" s="31">
        <v>0</v>
      </c>
      <c r="Q375" s="31">
        <v>0</v>
      </c>
      <c r="R375" s="31">
        <v>0</v>
      </c>
      <c r="S375" s="34">
        <v>0</v>
      </c>
      <c r="T375" s="35" t="s">
        <v>32</v>
      </c>
      <c r="U375" s="6"/>
      <c r="V375" s="6"/>
      <c r="W375" s="6"/>
      <c r="X375" s="36"/>
      <c r="Y375" s="36"/>
      <c r="Z375" s="36"/>
      <c r="AA375" s="5"/>
      <c r="AB375" s="46"/>
      <c r="AC375" s="47"/>
      <c r="AD375" s="38"/>
      <c r="AE375" s="38"/>
      <c r="AF375" s="6"/>
      <c r="AG375" s="1"/>
    </row>
    <row r="376" spans="1:52">
      <c r="A376" s="28" t="s">
        <v>835</v>
      </c>
      <c r="B376" s="29" t="s">
        <v>118</v>
      </c>
      <c r="C376" s="94" t="s">
        <v>31</v>
      </c>
      <c r="D376" s="31">
        <f>SUM(D377)</f>
        <v>75.122930240000017</v>
      </c>
      <c r="E376" s="32">
        <f t="shared" ref="E376:Q376" si="91">SUM(E377)</f>
        <v>60.943628930000024</v>
      </c>
      <c r="F376" s="32">
        <f t="shared" si="91"/>
        <v>14.179301309999992</v>
      </c>
      <c r="G376" s="31">
        <f t="shared" si="91"/>
        <v>4.7946239999999998</v>
      </c>
      <c r="H376" s="31">
        <f t="shared" si="91"/>
        <v>7.1659540000000008E-2</v>
      </c>
      <c r="I376" s="32">
        <f t="shared" si="91"/>
        <v>0</v>
      </c>
      <c r="J376" s="32">
        <f t="shared" si="91"/>
        <v>3.581239E-2</v>
      </c>
      <c r="K376" s="32">
        <f t="shared" si="91"/>
        <v>0</v>
      </c>
      <c r="L376" s="31">
        <f t="shared" si="91"/>
        <v>3.5847150000000008E-2</v>
      </c>
      <c r="M376" s="32">
        <f t="shared" si="91"/>
        <v>0</v>
      </c>
      <c r="N376" s="31">
        <f t="shared" si="91"/>
        <v>0</v>
      </c>
      <c r="O376" s="31">
        <f t="shared" si="91"/>
        <v>4.7946239999999998</v>
      </c>
      <c r="P376" s="31">
        <f t="shared" si="91"/>
        <v>0</v>
      </c>
      <c r="Q376" s="31">
        <f t="shared" si="91"/>
        <v>14.107641769999992</v>
      </c>
      <c r="R376" s="31">
        <f>SUM(R377)</f>
        <v>7.1659540000000008E-2</v>
      </c>
      <c r="S376" s="34">
        <v>1</v>
      </c>
      <c r="T376" s="35" t="s">
        <v>32</v>
      </c>
      <c r="U376" s="6"/>
      <c r="V376" s="6"/>
      <c r="W376" s="6"/>
      <c r="X376" s="36"/>
      <c r="Y376" s="36"/>
      <c r="Z376" s="36"/>
      <c r="AA376" s="5"/>
      <c r="AB376" s="46"/>
      <c r="AC376" s="47"/>
      <c r="AD376" s="38"/>
      <c r="AE376" s="38"/>
      <c r="AF376" s="6"/>
      <c r="AG376" s="1"/>
    </row>
    <row r="377" spans="1:52" ht="78.75">
      <c r="A377" s="65" t="s">
        <v>835</v>
      </c>
      <c r="B377" s="95" t="s">
        <v>836</v>
      </c>
      <c r="C377" s="96" t="s">
        <v>837</v>
      </c>
      <c r="D377" s="57">
        <v>75.122930240000017</v>
      </c>
      <c r="E377" s="58">
        <v>60.943628930000024</v>
      </c>
      <c r="F377" s="58">
        <f>D377-E377</f>
        <v>14.179301309999992</v>
      </c>
      <c r="G377" s="57">
        <f>I377+K377+M377+O377</f>
        <v>4.7946239999999998</v>
      </c>
      <c r="H377" s="57">
        <f>J377+L377+N377+P377</f>
        <v>7.1659540000000008E-2</v>
      </c>
      <c r="I377" s="58">
        <v>0</v>
      </c>
      <c r="J377" s="58">
        <v>3.581239E-2</v>
      </c>
      <c r="K377" s="58">
        <v>0</v>
      </c>
      <c r="L377" s="57">
        <v>3.5847150000000008E-2</v>
      </c>
      <c r="M377" s="58">
        <v>0</v>
      </c>
      <c r="N377" s="57">
        <v>0</v>
      </c>
      <c r="O377" s="57">
        <v>4.7946239999999998</v>
      </c>
      <c r="P377" s="57">
        <v>0</v>
      </c>
      <c r="Q377" s="57">
        <f>F377-H377</f>
        <v>14.107641769999992</v>
      </c>
      <c r="R377" s="57">
        <f>H377-(I377+K377)</f>
        <v>7.1659540000000008E-2</v>
      </c>
      <c r="S377" s="59">
        <v>1</v>
      </c>
      <c r="T377" s="66" t="s">
        <v>838</v>
      </c>
      <c r="U377" s="6"/>
      <c r="V377" s="61"/>
      <c r="W377" s="62"/>
      <c r="X377" s="36"/>
      <c r="Y377" s="36"/>
      <c r="Z377" s="36"/>
      <c r="AB377" s="46"/>
      <c r="AC377" s="47"/>
      <c r="AD377" s="38"/>
      <c r="AE377" s="38"/>
      <c r="AF377" s="6"/>
      <c r="AG377" s="1"/>
      <c r="AZ377" s="133"/>
    </row>
    <row r="378" spans="1:52" ht="31.5">
      <c r="A378" s="28" t="s">
        <v>839</v>
      </c>
      <c r="B378" s="29" t="s">
        <v>123</v>
      </c>
      <c r="C378" s="94" t="s">
        <v>31</v>
      </c>
      <c r="D378" s="31">
        <f t="shared" ref="D378:R378" si="92">SUM(D379:D385)</f>
        <v>345.87399898799998</v>
      </c>
      <c r="E378" s="32">
        <f t="shared" si="92"/>
        <v>60.55356699</v>
      </c>
      <c r="F378" s="32">
        <f t="shared" si="92"/>
        <v>285.320431998</v>
      </c>
      <c r="G378" s="31">
        <f t="shared" si="92"/>
        <v>90.449854529999996</v>
      </c>
      <c r="H378" s="31">
        <f t="shared" si="92"/>
        <v>17.96623013</v>
      </c>
      <c r="I378" s="32">
        <f t="shared" si="92"/>
        <v>2.4656954999999998</v>
      </c>
      <c r="J378" s="32">
        <f t="shared" si="92"/>
        <v>3.0962892499999999</v>
      </c>
      <c r="K378" s="32">
        <f t="shared" si="92"/>
        <v>5.8040954999999999</v>
      </c>
      <c r="L378" s="31">
        <f t="shared" si="92"/>
        <v>14.86994088</v>
      </c>
      <c r="M378" s="32">
        <f t="shared" si="92"/>
        <v>48.737803499999998</v>
      </c>
      <c r="N378" s="31">
        <f t="shared" si="92"/>
        <v>0</v>
      </c>
      <c r="O378" s="31">
        <f t="shared" si="92"/>
        <v>33.44226003</v>
      </c>
      <c r="P378" s="31">
        <f t="shared" si="92"/>
        <v>0</v>
      </c>
      <c r="Q378" s="31">
        <f t="shared" si="92"/>
        <v>267.35420186800002</v>
      </c>
      <c r="R378" s="31">
        <f t="shared" si="92"/>
        <v>9.5564391299999993</v>
      </c>
      <c r="S378" s="34">
        <f>R378/(I378+K378)</f>
        <v>1.1555841169383845</v>
      </c>
      <c r="T378" s="35" t="s">
        <v>32</v>
      </c>
      <c r="U378" s="6"/>
      <c r="V378" s="6"/>
      <c r="W378" s="6"/>
      <c r="X378" s="36"/>
      <c r="Y378" s="36"/>
      <c r="Z378" s="36"/>
      <c r="AA378" s="5"/>
      <c r="AB378" s="46"/>
      <c r="AC378" s="47"/>
      <c r="AD378" s="38"/>
      <c r="AE378" s="38"/>
      <c r="AF378" s="6"/>
      <c r="AG378" s="1"/>
    </row>
    <row r="379" spans="1:52" ht="31.5">
      <c r="A379" s="65" t="s">
        <v>839</v>
      </c>
      <c r="B379" s="68" t="s">
        <v>840</v>
      </c>
      <c r="C379" s="57" t="s">
        <v>841</v>
      </c>
      <c r="D379" s="57">
        <v>34.728000000000002</v>
      </c>
      <c r="E379" s="58">
        <v>3.9742266399999995</v>
      </c>
      <c r="F379" s="58">
        <f t="shared" ref="F379:F385" si="93">D379-E379</f>
        <v>30.753773360000004</v>
      </c>
      <c r="G379" s="57">
        <f t="shared" ref="G379:H385" si="94">I379+K379+M379+O379</f>
        <v>9.3239999999999998</v>
      </c>
      <c r="H379" s="57">
        <f t="shared" si="94"/>
        <v>0</v>
      </c>
      <c r="I379" s="58">
        <v>0</v>
      </c>
      <c r="J379" s="58">
        <v>0</v>
      </c>
      <c r="K379" s="58">
        <v>0</v>
      </c>
      <c r="L379" s="57">
        <v>0</v>
      </c>
      <c r="M379" s="58">
        <v>9.3239999999999998</v>
      </c>
      <c r="N379" s="57">
        <v>0</v>
      </c>
      <c r="O379" s="57">
        <v>0</v>
      </c>
      <c r="P379" s="57">
        <v>0</v>
      </c>
      <c r="Q379" s="57">
        <f t="shared" ref="Q379:Q385" si="95">F379-H379</f>
        <v>30.753773360000004</v>
      </c>
      <c r="R379" s="57">
        <f t="shared" ref="R379:R385" si="96">H379-(I379+K379)</f>
        <v>0</v>
      </c>
      <c r="S379" s="59">
        <v>0</v>
      </c>
      <c r="T379" s="60" t="s">
        <v>32</v>
      </c>
      <c r="U379" s="6"/>
      <c r="V379" s="61"/>
      <c r="W379" s="62"/>
      <c r="X379" s="36"/>
      <c r="Y379" s="36"/>
      <c r="Z379" s="36"/>
      <c r="AB379" s="46"/>
      <c r="AC379" s="47"/>
      <c r="AD379" s="38"/>
      <c r="AE379" s="38"/>
      <c r="AF379" s="6"/>
      <c r="AG379" s="1"/>
      <c r="AZ379" s="133"/>
    </row>
    <row r="380" spans="1:52" ht="110.25">
      <c r="A380" s="65" t="s">
        <v>839</v>
      </c>
      <c r="B380" s="68" t="s">
        <v>842</v>
      </c>
      <c r="C380" s="57" t="s">
        <v>843</v>
      </c>
      <c r="D380" s="57">
        <v>34.933068000000006</v>
      </c>
      <c r="E380" s="58">
        <v>0</v>
      </c>
      <c r="F380" s="58">
        <f t="shared" si="93"/>
        <v>34.933068000000006</v>
      </c>
      <c r="G380" s="57">
        <f t="shared" si="94"/>
        <v>4.9330680000000005</v>
      </c>
      <c r="H380" s="57">
        <f t="shared" si="94"/>
        <v>2.8898299199999999</v>
      </c>
      <c r="I380" s="58">
        <v>0</v>
      </c>
      <c r="J380" s="58">
        <v>0</v>
      </c>
      <c r="K380" s="58">
        <v>0</v>
      </c>
      <c r="L380" s="57">
        <v>2.8898299199999999</v>
      </c>
      <c r="M380" s="58">
        <v>4.9330680000000005</v>
      </c>
      <c r="N380" s="57">
        <v>0</v>
      </c>
      <c r="O380" s="57">
        <v>0</v>
      </c>
      <c r="P380" s="57">
        <v>0</v>
      </c>
      <c r="Q380" s="57">
        <f t="shared" si="95"/>
        <v>32.043238080000009</v>
      </c>
      <c r="R380" s="57">
        <f t="shared" si="96"/>
        <v>2.8898299199999999</v>
      </c>
      <c r="S380" s="59">
        <v>1</v>
      </c>
      <c r="T380" s="136" t="s">
        <v>844</v>
      </c>
      <c r="U380" s="6"/>
      <c r="V380" s="61"/>
      <c r="W380" s="62"/>
      <c r="X380" s="36"/>
      <c r="Y380" s="36"/>
      <c r="Z380" s="36"/>
      <c r="AB380" s="46"/>
      <c r="AC380" s="47"/>
      <c r="AD380" s="38"/>
      <c r="AE380" s="38"/>
      <c r="AF380" s="6"/>
      <c r="AG380" s="1"/>
      <c r="AZ380" s="133"/>
    </row>
    <row r="381" spans="1:52" ht="31.5">
      <c r="A381" s="65" t="s">
        <v>839</v>
      </c>
      <c r="B381" s="68" t="s">
        <v>845</v>
      </c>
      <c r="C381" s="57" t="s">
        <v>846</v>
      </c>
      <c r="D381" s="57">
        <v>84.561449639999992</v>
      </c>
      <c r="E381" s="58">
        <v>23.18427427</v>
      </c>
      <c r="F381" s="58">
        <f t="shared" si="93"/>
        <v>61.377175369999989</v>
      </c>
      <c r="G381" s="57">
        <f t="shared" si="94"/>
        <v>19.812186529999998</v>
      </c>
      <c r="H381" s="57">
        <f t="shared" si="94"/>
        <v>5.3819999999999997</v>
      </c>
      <c r="I381" s="58">
        <v>0.80354549999999991</v>
      </c>
      <c r="J381" s="58">
        <v>0</v>
      </c>
      <c r="K381" s="58">
        <v>0.79954549999999991</v>
      </c>
      <c r="L381" s="57">
        <v>5.3819999999999997</v>
      </c>
      <c r="M381" s="58">
        <v>8.2395455000000002</v>
      </c>
      <c r="N381" s="57">
        <v>0</v>
      </c>
      <c r="O381" s="57">
        <v>9.9695500299999988</v>
      </c>
      <c r="P381" s="57">
        <v>0</v>
      </c>
      <c r="Q381" s="57">
        <f t="shared" si="95"/>
        <v>55.995175369999991</v>
      </c>
      <c r="R381" s="57">
        <f t="shared" si="96"/>
        <v>3.7789089999999996</v>
      </c>
      <c r="S381" s="59">
        <f t="shared" ref="S381:S387" si="97">R381/(I381+K381)</f>
        <v>2.3572641852521161</v>
      </c>
      <c r="T381" s="66" t="s">
        <v>847</v>
      </c>
      <c r="U381" s="6"/>
      <c r="V381" s="61"/>
      <c r="W381" s="62"/>
      <c r="X381" s="36"/>
      <c r="Y381" s="36"/>
      <c r="Z381" s="36"/>
      <c r="AB381" s="46"/>
      <c r="AC381" s="47"/>
      <c r="AD381" s="38"/>
      <c r="AE381" s="38"/>
      <c r="AF381" s="6"/>
      <c r="AG381" s="1"/>
      <c r="AZ381" s="133"/>
    </row>
    <row r="382" spans="1:52" ht="47.25">
      <c r="A382" s="65" t="s">
        <v>839</v>
      </c>
      <c r="B382" s="68" t="s">
        <v>848</v>
      </c>
      <c r="C382" s="57" t="s">
        <v>849</v>
      </c>
      <c r="D382" s="57">
        <v>72.708983189999998</v>
      </c>
      <c r="E382" s="58">
        <v>30.755066079999999</v>
      </c>
      <c r="F382" s="58">
        <f t="shared" si="93"/>
        <v>41.953917109999999</v>
      </c>
      <c r="G382" s="57">
        <f t="shared" si="94"/>
        <v>21.5</v>
      </c>
      <c r="H382" s="57">
        <f t="shared" si="94"/>
        <v>9.2887552499999995</v>
      </c>
      <c r="I382" s="58">
        <v>1.5</v>
      </c>
      <c r="J382" s="58">
        <v>2.7982482899999996</v>
      </c>
      <c r="K382" s="58">
        <v>1.5</v>
      </c>
      <c r="L382" s="57">
        <v>6.4905069599999994</v>
      </c>
      <c r="M382" s="58">
        <v>10.14</v>
      </c>
      <c r="N382" s="57">
        <v>0</v>
      </c>
      <c r="O382" s="72">
        <v>8.36</v>
      </c>
      <c r="P382" s="57">
        <v>0</v>
      </c>
      <c r="Q382" s="57">
        <f t="shared" si="95"/>
        <v>32.665161859999998</v>
      </c>
      <c r="R382" s="57">
        <f t="shared" si="96"/>
        <v>6.2887552499999995</v>
      </c>
      <c r="S382" s="59">
        <f t="shared" si="97"/>
        <v>2.09625175</v>
      </c>
      <c r="T382" s="66" t="s">
        <v>850</v>
      </c>
      <c r="U382" s="6"/>
      <c r="V382" s="61"/>
      <c r="W382" s="62"/>
      <c r="X382" s="36"/>
      <c r="Y382" s="36"/>
      <c r="Z382" s="36"/>
      <c r="AB382" s="46"/>
      <c r="AC382" s="47"/>
      <c r="AD382" s="38"/>
      <c r="AE382" s="38"/>
      <c r="AF382" s="6"/>
      <c r="AG382" s="1"/>
      <c r="AZ382" s="133"/>
    </row>
    <row r="383" spans="1:52">
      <c r="A383" s="65" t="s">
        <v>839</v>
      </c>
      <c r="B383" s="68" t="s">
        <v>851</v>
      </c>
      <c r="C383" s="57" t="s">
        <v>852</v>
      </c>
      <c r="D383" s="57">
        <v>71.021036000000009</v>
      </c>
      <c r="E383" s="58">
        <v>1.38</v>
      </c>
      <c r="F383" s="58">
        <f t="shared" si="93"/>
        <v>69.641036000000014</v>
      </c>
      <c r="G383" s="57">
        <f t="shared" si="94"/>
        <v>34.040599999999998</v>
      </c>
      <c r="H383" s="57">
        <f t="shared" si="94"/>
        <v>0.15804095999999998</v>
      </c>
      <c r="I383" s="58">
        <v>0.16215000000000002</v>
      </c>
      <c r="J383" s="58">
        <v>0.15804095999999998</v>
      </c>
      <c r="K383" s="58">
        <v>3.5045500000000001</v>
      </c>
      <c r="L383" s="57">
        <v>0</v>
      </c>
      <c r="M383" s="58">
        <v>16.101189999999999</v>
      </c>
      <c r="N383" s="57">
        <v>0</v>
      </c>
      <c r="O383" s="72">
        <v>14.272709999999996</v>
      </c>
      <c r="P383" s="57">
        <v>0</v>
      </c>
      <c r="Q383" s="57">
        <f t="shared" si="95"/>
        <v>69.48299504000002</v>
      </c>
      <c r="R383" s="57">
        <f t="shared" si="96"/>
        <v>-3.50865904</v>
      </c>
      <c r="S383" s="59">
        <f t="shared" si="97"/>
        <v>-0.9568983118335288</v>
      </c>
      <c r="T383" s="66" t="s">
        <v>853</v>
      </c>
      <c r="U383" s="6"/>
      <c r="V383" s="61"/>
      <c r="W383" s="62"/>
      <c r="X383" s="36"/>
      <c r="Y383" s="36"/>
      <c r="Z383" s="36"/>
      <c r="AB383" s="46"/>
      <c r="AC383" s="47"/>
      <c r="AD383" s="38"/>
      <c r="AE383" s="38"/>
      <c r="AF383" s="6"/>
      <c r="AG383" s="1"/>
      <c r="AZ383" s="133"/>
    </row>
    <row r="384" spans="1:52" ht="31.5">
      <c r="A384" s="65" t="s">
        <v>839</v>
      </c>
      <c r="B384" s="68" t="s">
        <v>854</v>
      </c>
      <c r="C384" s="57" t="s">
        <v>855</v>
      </c>
      <c r="D384" s="57">
        <v>1.68</v>
      </c>
      <c r="E384" s="58">
        <v>1.26</v>
      </c>
      <c r="F384" s="58">
        <f t="shared" si="93"/>
        <v>0.41999999999999993</v>
      </c>
      <c r="G384" s="57" t="s">
        <v>32</v>
      </c>
      <c r="H384" s="57">
        <f t="shared" si="94"/>
        <v>0.14000000000000001</v>
      </c>
      <c r="I384" s="58" t="s">
        <v>32</v>
      </c>
      <c r="J384" s="58">
        <v>0.14000000000000001</v>
      </c>
      <c r="K384" s="58" t="s">
        <v>32</v>
      </c>
      <c r="L384" s="57">
        <v>0</v>
      </c>
      <c r="M384" s="58" t="s">
        <v>32</v>
      </c>
      <c r="N384" s="57">
        <v>0</v>
      </c>
      <c r="O384" s="72" t="s">
        <v>32</v>
      </c>
      <c r="P384" s="57">
        <v>0</v>
      </c>
      <c r="Q384" s="57">
        <f t="shared" si="95"/>
        <v>0.27999999999999992</v>
      </c>
      <c r="R384" s="57" t="s">
        <v>32</v>
      </c>
      <c r="S384" s="59" t="s">
        <v>32</v>
      </c>
      <c r="T384" s="137" t="s">
        <v>856</v>
      </c>
      <c r="U384" s="6"/>
      <c r="V384" s="61"/>
      <c r="W384" s="62"/>
      <c r="X384" s="36"/>
      <c r="Y384" s="36"/>
      <c r="Z384" s="36"/>
      <c r="AB384" s="46"/>
      <c r="AC384" s="47"/>
      <c r="AD384" s="38"/>
      <c r="AE384" s="38"/>
      <c r="AF384" s="6"/>
      <c r="AG384" s="1"/>
      <c r="AZ384" s="133"/>
    </row>
    <row r="385" spans="1:52" ht="47.25">
      <c r="A385" s="65" t="s">
        <v>839</v>
      </c>
      <c r="B385" s="68" t="s">
        <v>857</v>
      </c>
      <c r="C385" s="88" t="s">
        <v>858</v>
      </c>
      <c r="D385" s="57">
        <v>46.241462157999997</v>
      </c>
      <c r="E385" s="58">
        <v>0</v>
      </c>
      <c r="F385" s="58">
        <f t="shared" si="93"/>
        <v>46.241462157999997</v>
      </c>
      <c r="G385" s="57">
        <f t="shared" si="94"/>
        <v>0.84</v>
      </c>
      <c r="H385" s="57">
        <f t="shared" si="94"/>
        <v>0.10760400000000001</v>
      </c>
      <c r="I385" s="58">
        <v>0</v>
      </c>
      <c r="J385" s="58">
        <v>0</v>
      </c>
      <c r="K385" s="58">
        <v>0</v>
      </c>
      <c r="L385" s="57">
        <v>0.10760400000000001</v>
      </c>
      <c r="M385" s="58">
        <v>0</v>
      </c>
      <c r="N385" s="57">
        <v>0</v>
      </c>
      <c r="O385" s="72">
        <v>0.84</v>
      </c>
      <c r="P385" s="57">
        <v>0</v>
      </c>
      <c r="Q385" s="57">
        <f t="shared" si="95"/>
        <v>46.133858157999995</v>
      </c>
      <c r="R385" s="57">
        <f t="shared" si="96"/>
        <v>0.10760400000000001</v>
      </c>
      <c r="S385" s="59">
        <v>1</v>
      </c>
      <c r="T385" s="66" t="s">
        <v>859</v>
      </c>
      <c r="U385" s="6"/>
      <c r="V385" s="61"/>
      <c r="W385" s="62"/>
      <c r="X385" s="36"/>
      <c r="Y385" s="36"/>
      <c r="Z385" s="36"/>
      <c r="AB385" s="46"/>
      <c r="AC385" s="47"/>
      <c r="AD385" s="38"/>
      <c r="AE385" s="38"/>
      <c r="AF385" s="6"/>
      <c r="AG385" s="1"/>
      <c r="AZ385" s="133"/>
    </row>
    <row r="386" spans="1:52" ht="31.5">
      <c r="A386" s="28" t="s">
        <v>860</v>
      </c>
      <c r="B386" s="29" t="s">
        <v>149</v>
      </c>
      <c r="C386" s="94" t="s">
        <v>31</v>
      </c>
      <c r="D386" s="31">
        <f t="shared" ref="D386:Q386" si="98">D387+D391+D393+D394</f>
        <v>1990.1959120219994</v>
      </c>
      <c r="E386" s="32">
        <f t="shared" si="98"/>
        <v>661.7663981579999</v>
      </c>
      <c r="F386" s="32">
        <f t="shared" si="98"/>
        <v>1328.4295138639998</v>
      </c>
      <c r="G386" s="31">
        <f t="shared" si="98"/>
        <v>984.64551768400008</v>
      </c>
      <c r="H386" s="31">
        <f t="shared" si="98"/>
        <v>216.82516294999999</v>
      </c>
      <c r="I386" s="32">
        <f t="shared" si="98"/>
        <v>3.0984961000000002</v>
      </c>
      <c r="J386" s="32">
        <f t="shared" si="98"/>
        <v>56.374863650000009</v>
      </c>
      <c r="K386" s="32">
        <f t="shared" si="98"/>
        <v>151.29711890999999</v>
      </c>
      <c r="L386" s="31">
        <f t="shared" si="98"/>
        <v>160.45029930000004</v>
      </c>
      <c r="M386" s="32">
        <f t="shared" si="98"/>
        <v>375.31234662999987</v>
      </c>
      <c r="N386" s="31">
        <f t="shared" si="98"/>
        <v>0</v>
      </c>
      <c r="O386" s="97">
        <f t="shared" si="98"/>
        <v>454.93755604400008</v>
      </c>
      <c r="P386" s="31">
        <f t="shared" si="98"/>
        <v>0</v>
      </c>
      <c r="Q386" s="31">
        <f t="shared" si="98"/>
        <v>1111.6043509140002</v>
      </c>
      <c r="R386" s="31">
        <f>R387+R391+R393+R394</f>
        <v>51.27900867999999</v>
      </c>
      <c r="S386" s="34">
        <f t="shared" si="97"/>
        <v>0.33212736434696488</v>
      </c>
      <c r="T386" s="35" t="s">
        <v>32</v>
      </c>
      <c r="U386" s="6"/>
      <c r="V386" s="6"/>
      <c r="W386" s="6"/>
      <c r="X386" s="36"/>
      <c r="Y386" s="36"/>
      <c r="Z386" s="36"/>
      <c r="AA386" s="5"/>
      <c r="AB386" s="46"/>
      <c r="AC386" s="47"/>
      <c r="AD386" s="38"/>
      <c r="AE386" s="38"/>
      <c r="AF386" s="6"/>
      <c r="AG386" s="1"/>
    </row>
    <row r="387" spans="1:52" ht="47.25">
      <c r="A387" s="28" t="s">
        <v>861</v>
      </c>
      <c r="B387" s="29" t="s">
        <v>151</v>
      </c>
      <c r="C387" s="94" t="s">
        <v>31</v>
      </c>
      <c r="D387" s="31">
        <f t="shared" ref="D387:Q387" si="99">SUM(D388:D390)</f>
        <v>131.22753523400002</v>
      </c>
      <c r="E387" s="31">
        <f t="shared" si="99"/>
        <v>56.230384897999997</v>
      </c>
      <c r="F387" s="31">
        <f t="shared" si="99"/>
        <v>74.997150336000004</v>
      </c>
      <c r="G387" s="31">
        <f t="shared" si="99"/>
        <v>65.392400000000009</v>
      </c>
      <c r="H387" s="31">
        <f t="shared" si="99"/>
        <v>0.20103134</v>
      </c>
      <c r="I387" s="31">
        <f t="shared" si="99"/>
        <v>0.25660000000000005</v>
      </c>
      <c r="J387" s="31">
        <f>SUM(J388:J390)</f>
        <v>0.86365521999999995</v>
      </c>
      <c r="K387" s="31">
        <f t="shared" si="99"/>
        <v>10.2934</v>
      </c>
      <c r="L387" s="31">
        <f t="shared" si="99"/>
        <v>-0.66262387999999994</v>
      </c>
      <c r="M387" s="31">
        <f t="shared" si="99"/>
        <v>30.136599999999998</v>
      </c>
      <c r="N387" s="31">
        <f t="shared" si="99"/>
        <v>0</v>
      </c>
      <c r="O387" s="31">
        <f t="shared" si="99"/>
        <v>24.705800000000004</v>
      </c>
      <c r="P387" s="31">
        <f t="shared" si="99"/>
        <v>0</v>
      </c>
      <c r="Q387" s="31">
        <f t="shared" si="99"/>
        <v>74.796118996000004</v>
      </c>
      <c r="R387" s="31">
        <f>SUM(R388:R390)</f>
        <v>-10.55</v>
      </c>
      <c r="S387" s="34">
        <f t="shared" si="97"/>
        <v>-1</v>
      </c>
      <c r="T387" s="35" t="s">
        <v>32</v>
      </c>
      <c r="U387" s="6"/>
      <c r="V387" s="6"/>
      <c r="W387" s="6"/>
      <c r="X387" s="36"/>
      <c r="Y387" s="36"/>
      <c r="Z387" s="36"/>
      <c r="AA387" s="5"/>
      <c r="AB387" s="46"/>
      <c r="AC387" s="47"/>
      <c r="AD387" s="38"/>
      <c r="AE387" s="38"/>
      <c r="AF387" s="6"/>
      <c r="AG387" s="1"/>
    </row>
    <row r="388" spans="1:52" ht="78.75">
      <c r="A388" s="65" t="s">
        <v>861</v>
      </c>
      <c r="B388" s="95" t="s">
        <v>862</v>
      </c>
      <c r="C388" s="96" t="s">
        <v>863</v>
      </c>
      <c r="D388" s="57">
        <v>69.304903999999993</v>
      </c>
      <c r="E388" s="58">
        <v>3.1152000000000006</v>
      </c>
      <c r="F388" s="58">
        <f>D388-E388</f>
        <v>66.189703999999992</v>
      </c>
      <c r="G388" s="57">
        <f>I388+K388+M388+O388</f>
        <v>65.392400000000009</v>
      </c>
      <c r="H388" s="57">
        <f>J388+L388+N388+P388</f>
        <v>0</v>
      </c>
      <c r="I388" s="58">
        <v>0.25660000000000005</v>
      </c>
      <c r="J388" s="58">
        <v>0.66262387999999994</v>
      </c>
      <c r="K388" s="58">
        <v>10.2934</v>
      </c>
      <c r="L388" s="57">
        <v>-0.66262387999999994</v>
      </c>
      <c r="M388" s="58">
        <v>30.136599999999998</v>
      </c>
      <c r="N388" s="57">
        <v>0</v>
      </c>
      <c r="O388" s="72">
        <v>24.705800000000004</v>
      </c>
      <c r="P388" s="57">
        <v>0</v>
      </c>
      <c r="Q388" s="57">
        <f>F388-H388</f>
        <v>66.189703999999992</v>
      </c>
      <c r="R388" s="57">
        <f>H388-(I388+K388)</f>
        <v>-10.55</v>
      </c>
      <c r="S388" s="59">
        <f>R388/(I388+K388)</f>
        <v>-1</v>
      </c>
      <c r="T388" s="66" t="s">
        <v>864</v>
      </c>
      <c r="U388" s="6"/>
      <c r="V388" s="61"/>
      <c r="W388" s="62"/>
      <c r="X388" s="36"/>
      <c r="Y388" s="36"/>
      <c r="Z388" s="36"/>
      <c r="AB388" s="46"/>
      <c r="AC388" s="47"/>
      <c r="AD388" s="38"/>
      <c r="AE388" s="38"/>
      <c r="AF388" s="6"/>
      <c r="AG388" s="1"/>
      <c r="AZ388" s="133"/>
    </row>
    <row r="389" spans="1:52" ht="47.25">
      <c r="A389" s="65" t="s">
        <v>861</v>
      </c>
      <c r="B389" s="95" t="s">
        <v>866</v>
      </c>
      <c r="C389" s="96" t="s">
        <v>867</v>
      </c>
      <c r="D389" s="57">
        <v>22.520627996000002</v>
      </c>
      <c r="E389" s="58">
        <v>13.90466898</v>
      </c>
      <c r="F389" s="58">
        <f>D389-E389</f>
        <v>8.6159590160000015</v>
      </c>
      <c r="G389" s="57" t="s">
        <v>32</v>
      </c>
      <c r="H389" s="57">
        <f>J389+L389+N389+P389</f>
        <v>3.8721619999999998E-2</v>
      </c>
      <c r="I389" s="58" t="s">
        <v>32</v>
      </c>
      <c r="J389" s="58">
        <v>3.8721619999999998E-2</v>
      </c>
      <c r="K389" s="58" t="s">
        <v>32</v>
      </c>
      <c r="L389" s="57">
        <v>0</v>
      </c>
      <c r="M389" s="58" t="s">
        <v>32</v>
      </c>
      <c r="N389" s="57">
        <v>0</v>
      </c>
      <c r="O389" s="72" t="s">
        <v>32</v>
      </c>
      <c r="P389" s="57">
        <v>0</v>
      </c>
      <c r="Q389" s="57">
        <f>F389-H389</f>
        <v>8.577237396000001</v>
      </c>
      <c r="R389" s="57" t="s">
        <v>32</v>
      </c>
      <c r="S389" s="59" t="s">
        <v>32</v>
      </c>
      <c r="T389" s="93" t="s">
        <v>868</v>
      </c>
      <c r="U389" s="6"/>
      <c r="V389" s="61"/>
      <c r="W389" s="62"/>
      <c r="X389" s="36"/>
      <c r="Y389" s="36"/>
      <c r="Z389" s="36"/>
      <c r="AB389" s="46"/>
      <c r="AC389" s="47"/>
      <c r="AD389" s="38"/>
      <c r="AE389" s="38"/>
      <c r="AF389" s="6"/>
      <c r="AG389" s="1"/>
      <c r="AZ389" s="133"/>
    </row>
    <row r="390" spans="1:52" ht="47.25">
      <c r="A390" s="65" t="s">
        <v>861</v>
      </c>
      <c r="B390" s="95" t="s">
        <v>869</v>
      </c>
      <c r="C390" s="96" t="s">
        <v>870</v>
      </c>
      <c r="D390" s="57">
        <v>39.402003238000006</v>
      </c>
      <c r="E390" s="58">
        <v>39.210515917999999</v>
      </c>
      <c r="F390" s="58">
        <f>D390-E390</f>
        <v>0.19148732000000734</v>
      </c>
      <c r="G390" s="57" t="s">
        <v>32</v>
      </c>
      <c r="H390" s="57">
        <f>J390+L390+N390+P390</f>
        <v>0.16230971999999999</v>
      </c>
      <c r="I390" s="58" t="s">
        <v>32</v>
      </c>
      <c r="J390" s="58">
        <v>0.16230971999999999</v>
      </c>
      <c r="K390" s="58" t="s">
        <v>32</v>
      </c>
      <c r="L390" s="57">
        <v>0</v>
      </c>
      <c r="M390" s="58" t="s">
        <v>32</v>
      </c>
      <c r="N390" s="57">
        <v>0</v>
      </c>
      <c r="O390" s="72" t="s">
        <v>32</v>
      </c>
      <c r="P390" s="57">
        <v>0</v>
      </c>
      <c r="Q390" s="57">
        <f>F390-H390</f>
        <v>2.9177600000007353E-2</v>
      </c>
      <c r="R390" s="57" t="s">
        <v>32</v>
      </c>
      <c r="S390" s="59" t="s">
        <v>32</v>
      </c>
      <c r="T390" s="66" t="s">
        <v>871</v>
      </c>
      <c r="U390" s="6"/>
      <c r="V390" s="61"/>
      <c r="W390" s="62"/>
      <c r="X390" s="36"/>
      <c r="Y390" s="36"/>
      <c r="Z390" s="36"/>
      <c r="AB390" s="46"/>
      <c r="AC390" s="47"/>
      <c r="AD390" s="38"/>
      <c r="AE390" s="38"/>
      <c r="AF390" s="6"/>
      <c r="AG390" s="1"/>
      <c r="AZ390" s="133"/>
    </row>
    <row r="391" spans="1:52" ht="31.5">
      <c r="A391" s="28" t="s">
        <v>872</v>
      </c>
      <c r="B391" s="29" t="s">
        <v>174</v>
      </c>
      <c r="C391" s="94" t="s">
        <v>31</v>
      </c>
      <c r="D391" s="31">
        <f>SUM(D392)</f>
        <v>100.953957586</v>
      </c>
      <c r="E391" s="32">
        <f t="shared" ref="E391:R391" si="100">SUM(E392)</f>
        <v>89.767558589999993</v>
      </c>
      <c r="F391" s="32">
        <f t="shared" si="100"/>
        <v>11.186398996000008</v>
      </c>
      <c r="G391" s="31">
        <f t="shared" si="100"/>
        <v>1.71906</v>
      </c>
      <c r="H391" s="31">
        <f t="shared" si="100"/>
        <v>5.4097233199999994</v>
      </c>
      <c r="I391" s="32">
        <f t="shared" si="100"/>
        <v>1.71906</v>
      </c>
      <c r="J391" s="32">
        <f t="shared" si="100"/>
        <v>0.66289418999999994</v>
      </c>
      <c r="K391" s="32">
        <f t="shared" si="100"/>
        <v>0</v>
      </c>
      <c r="L391" s="31">
        <f t="shared" si="100"/>
        <v>4.7468291299999992</v>
      </c>
      <c r="M391" s="32">
        <f t="shared" si="100"/>
        <v>0</v>
      </c>
      <c r="N391" s="31">
        <f t="shared" si="100"/>
        <v>0</v>
      </c>
      <c r="O391" s="97">
        <f t="shared" si="100"/>
        <v>0</v>
      </c>
      <c r="P391" s="31">
        <f t="shared" si="100"/>
        <v>0</v>
      </c>
      <c r="Q391" s="31">
        <f t="shared" si="100"/>
        <v>5.7766756760000089</v>
      </c>
      <c r="R391" s="31">
        <f t="shared" si="100"/>
        <v>3.6906633199999996</v>
      </c>
      <c r="S391" s="34">
        <f>R391/(I391+K391)</f>
        <v>2.1469077984479887</v>
      </c>
      <c r="T391" s="24" t="s">
        <v>32</v>
      </c>
      <c r="U391" s="6"/>
      <c r="V391" s="6"/>
      <c r="W391" s="6"/>
      <c r="X391" s="36"/>
      <c r="Y391" s="36"/>
      <c r="Z391" s="36"/>
      <c r="AA391" s="5"/>
      <c r="AB391" s="46"/>
      <c r="AC391" s="47"/>
      <c r="AD391" s="38"/>
      <c r="AE391" s="38"/>
      <c r="AF391" s="6"/>
      <c r="AG391" s="1"/>
    </row>
    <row r="392" spans="1:52" ht="47.25">
      <c r="A392" s="65" t="s">
        <v>872</v>
      </c>
      <c r="B392" s="95" t="s">
        <v>873</v>
      </c>
      <c r="C392" s="96" t="s">
        <v>874</v>
      </c>
      <c r="D392" s="57">
        <v>100.953957586</v>
      </c>
      <c r="E392" s="58">
        <v>89.767558589999993</v>
      </c>
      <c r="F392" s="58">
        <f>D392-E392</f>
        <v>11.186398996000008</v>
      </c>
      <c r="G392" s="57">
        <f>I392+K392+M392+O392</f>
        <v>1.71906</v>
      </c>
      <c r="H392" s="57">
        <f>J392+L392+N392+P392</f>
        <v>5.4097233199999994</v>
      </c>
      <c r="I392" s="58">
        <v>1.71906</v>
      </c>
      <c r="J392" s="58">
        <v>0.66289418999999994</v>
      </c>
      <c r="K392" s="58">
        <v>0</v>
      </c>
      <c r="L392" s="57">
        <v>4.7468291299999992</v>
      </c>
      <c r="M392" s="58">
        <v>0</v>
      </c>
      <c r="N392" s="57">
        <v>0</v>
      </c>
      <c r="O392" s="72">
        <v>0</v>
      </c>
      <c r="P392" s="57">
        <v>0</v>
      </c>
      <c r="Q392" s="57">
        <f>F392-H392</f>
        <v>5.7766756760000089</v>
      </c>
      <c r="R392" s="57">
        <f>H392-(I392+K392)</f>
        <v>3.6906633199999996</v>
      </c>
      <c r="S392" s="59">
        <f>R392/(I392+K392)</f>
        <v>2.1469077984479887</v>
      </c>
      <c r="T392" s="66" t="s">
        <v>875</v>
      </c>
      <c r="U392" s="6"/>
      <c r="V392" s="61"/>
      <c r="W392" s="62"/>
      <c r="X392" s="36"/>
      <c r="Y392" s="36"/>
      <c r="Z392" s="36"/>
      <c r="AB392" s="46"/>
      <c r="AC392" s="47"/>
      <c r="AD392" s="38"/>
      <c r="AE392" s="38"/>
      <c r="AF392" s="6"/>
      <c r="AG392" s="1"/>
      <c r="AZ392" s="133"/>
    </row>
    <row r="393" spans="1:52" ht="31.5">
      <c r="A393" s="28" t="s">
        <v>876</v>
      </c>
      <c r="B393" s="29" t="s">
        <v>179</v>
      </c>
      <c r="C393" s="94" t="s">
        <v>31</v>
      </c>
      <c r="D393" s="31">
        <v>0</v>
      </c>
      <c r="E393" s="32">
        <v>0</v>
      </c>
      <c r="F393" s="32">
        <v>0</v>
      </c>
      <c r="G393" s="31">
        <v>0</v>
      </c>
      <c r="H393" s="31">
        <v>0</v>
      </c>
      <c r="I393" s="32">
        <v>0</v>
      </c>
      <c r="J393" s="32">
        <v>0</v>
      </c>
      <c r="K393" s="32">
        <v>0</v>
      </c>
      <c r="L393" s="31">
        <v>0</v>
      </c>
      <c r="M393" s="32">
        <v>0</v>
      </c>
      <c r="N393" s="31">
        <v>0</v>
      </c>
      <c r="O393" s="97">
        <v>0</v>
      </c>
      <c r="P393" s="31">
        <v>0</v>
      </c>
      <c r="Q393" s="31">
        <v>0</v>
      </c>
      <c r="R393" s="31">
        <v>0</v>
      </c>
      <c r="S393" s="34">
        <v>0</v>
      </c>
      <c r="T393" s="35" t="s">
        <v>32</v>
      </c>
      <c r="U393" s="6"/>
      <c r="V393" s="6"/>
      <c r="W393" s="6"/>
      <c r="X393" s="36"/>
      <c r="Y393" s="36"/>
      <c r="Z393" s="36"/>
      <c r="AA393" s="5"/>
      <c r="AB393" s="46"/>
      <c r="AC393" s="47"/>
      <c r="AD393" s="38"/>
      <c r="AE393" s="38"/>
      <c r="AF393" s="6"/>
      <c r="AG393" s="1"/>
    </row>
    <row r="394" spans="1:52" ht="31.5">
      <c r="A394" s="28" t="s">
        <v>877</v>
      </c>
      <c r="B394" s="29" t="s">
        <v>233</v>
      </c>
      <c r="C394" s="94" t="s">
        <v>31</v>
      </c>
      <c r="D394" s="31">
        <f t="shared" ref="D394:R394" si="101">SUM(D395:D418)</f>
        <v>1758.0144192019995</v>
      </c>
      <c r="E394" s="32">
        <f t="shared" si="101"/>
        <v>515.76845466999998</v>
      </c>
      <c r="F394" s="32">
        <f t="shared" si="101"/>
        <v>1242.2459645319998</v>
      </c>
      <c r="G394" s="31">
        <f t="shared" si="101"/>
        <v>917.53405768400012</v>
      </c>
      <c r="H394" s="31">
        <f t="shared" si="101"/>
        <v>211.21440828999999</v>
      </c>
      <c r="I394" s="32">
        <f t="shared" si="101"/>
        <v>1.1228361</v>
      </c>
      <c r="J394" s="32">
        <f t="shared" si="101"/>
        <v>54.848314240000008</v>
      </c>
      <c r="K394" s="32">
        <f t="shared" si="101"/>
        <v>141.00371891</v>
      </c>
      <c r="L394" s="31">
        <f t="shared" si="101"/>
        <v>156.36609405000004</v>
      </c>
      <c r="M394" s="32">
        <f t="shared" si="101"/>
        <v>345.17574662999988</v>
      </c>
      <c r="N394" s="31">
        <f t="shared" si="101"/>
        <v>0</v>
      </c>
      <c r="O394" s="97">
        <f t="shared" si="101"/>
        <v>430.23175604400006</v>
      </c>
      <c r="P394" s="31">
        <f t="shared" si="101"/>
        <v>0</v>
      </c>
      <c r="Q394" s="31">
        <f t="shared" si="101"/>
        <v>1031.0315562420001</v>
      </c>
      <c r="R394" s="31">
        <f t="shared" si="101"/>
        <v>58.138345359999988</v>
      </c>
      <c r="S394" s="34">
        <f t="shared" ref="S394:S420" si="102">R394/(I394+K394)</f>
        <v>0.40906039941592465</v>
      </c>
      <c r="T394" s="35" t="s">
        <v>32</v>
      </c>
      <c r="U394" s="6"/>
      <c r="V394" s="6"/>
      <c r="W394" s="6"/>
      <c r="X394" s="36"/>
      <c r="Y394" s="36"/>
      <c r="Z394" s="36"/>
      <c r="AA394" s="5"/>
      <c r="AB394" s="46"/>
      <c r="AC394" s="47"/>
      <c r="AD394" s="38"/>
      <c r="AE394" s="38"/>
      <c r="AF394" s="6"/>
      <c r="AG394" s="1"/>
    </row>
    <row r="395" spans="1:52" ht="110.25">
      <c r="A395" s="65" t="s">
        <v>877</v>
      </c>
      <c r="B395" s="68" t="s">
        <v>878</v>
      </c>
      <c r="C395" s="88" t="s">
        <v>879</v>
      </c>
      <c r="D395" s="57">
        <v>199.00510771200001</v>
      </c>
      <c r="E395" s="58">
        <v>77.937131780000001</v>
      </c>
      <c r="F395" s="58">
        <f t="shared" ref="F395:F418" si="103">D395-E395</f>
        <v>121.06797593200001</v>
      </c>
      <c r="G395" s="57">
        <f t="shared" ref="G395:H418" si="104">I395+K395+M395+O395</f>
        <v>77.780897207999999</v>
      </c>
      <c r="H395" s="57">
        <f t="shared" si="104"/>
        <v>0.23184648000000002</v>
      </c>
      <c r="I395" s="58">
        <v>0.24320150000000001</v>
      </c>
      <c r="J395" s="58">
        <v>0</v>
      </c>
      <c r="K395" s="58">
        <v>0.30988505</v>
      </c>
      <c r="L395" s="57">
        <v>0.23184648000000002</v>
      </c>
      <c r="M395" s="58">
        <v>37.861833840000003</v>
      </c>
      <c r="N395" s="57">
        <v>0</v>
      </c>
      <c r="O395" s="72">
        <v>39.365976818</v>
      </c>
      <c r="P395" s="57">
        <v>0</v>
      </c>
      <c r="Q395" s="57">
        <f t="shared" ref="Q395:Q418" si="105">F395-H395</f>
        <v>120.83612945200001</v>
      </c>
      <c r="R395" s="57">
        <f t="shared" ref="R395:R418" si="106">H395-(I395+K395)</f>
        <v>-0.32124006999999993</v>
      </c>
      <c r="S395" s="59">
        <f t="shared" si="102"/>
        <v>-0.58081338264327698</v>
      </c>
      <c r="T395" s="136" t="s">
        <v>880</v>
      </c>
      <c r="U395" s="6"/>
      <c r="V395" s="61"/>
      <c r="W395" s="62"/>
      <c r="X395" s="36"/>
      <c r="Y395" s="36"/>
      <c r="Z395" s="36"/>
      <c r="AB395" s="46"/>
      <c r="AC395" s="47"/>
      <c r="AD395" s="38"/>
      <c r="AE395" s="38"/>
      <c r="AF395" s="6"/>
      <c r="AG395" s="1"/>
      <c r="AZ395" s="133"/>
    </row>
    <row r="396" spans="1:52" ht="31.5">
      <c r="A396" s="65" t="s">
        <v>877</v>
      </c>
      <c r="B396" s="68" t="s">
        <v>881</v>
      </c>
      <c r="C396" s="88" t="s">
        <v>882</v>
      </c>
      <c r="D396" s="57">
        <v>88.894624996000005</v>
      </c>
      <c r="E396" s="58">
        <v>58.62162914000001</v>
      </c>
      <c r="F396" s="58">
        <f t="shared" si="103"/>
        <v>30.272995855999994</v>
      </c>
      <c r="G396" s="57">
        <f t="shared" si="104"/>
        <v>26.641478988000003</v>
      </c>
      <c r="H396" s="57">
        <f t="shared" si="104"/>
        <v>0.57961826000000005</v>
      </c>
      <c r="I396" s="58">
        <v>0.16919999999999999</v>
      </c>
      <c r="J396" s="58">
        <v>0.39228953</v>
      </c>
      <c r="K396" s="58">
        <v>0.16919999999999999</v>
      </c>
      <c r="L396" s="57">
        <v>0.18732873000000005</v>
      </c>
      <c r="M396" s="58">
        <v>2.7656679</v>
      </c>
      <c r="N396" s="57">
        <v>0</v>
      </c>
      <c r="O396" s="72">
        <v>23.537411088000002</v>
      </c>
      <c r="P396" s="57">
        <v>0</v>
      </c>
      <c r="Q396" s="57">
        <f t="shared" si="105"/>
        <v>29.693377595999994</v>
      </c>
      <c r="R396" s="57">
        <f t="shared" si="106"/>
        <v>0.24121826000000007</v>
      </c>
      <c r="S396" s="59">
        <f t="shared" si="102"/>
        <v>0.71281991725768346</v>
      </c>
      <c r="T396" s="66" t="s">
        <v>853</v>
      </c>
      <c r="U396" s="6"/>
      <c r="V396" s="61"/>
      <c r="W396" s="62"/>
      <c r="X396" s="36"/>
      <c r="Y396" s="36"/>
      <c r="Z396" s="36"/>
      <c r="AB396" s="46"/>
      <c r="AC396" s="47"/>
      <c r="AD396" s="38"/>
      <c r="AE396" s="38"/>
      <c r="AF396" s="6"/>
      <c r="AG396" s="1"/>
      <c r="AZ396" s="133"/>
    </row>
    <row r="397" spans="1:52" ht="63">
      <c r="A397" s="65" t="s">
        <v>877</v>
      </c>
      <c r="B397" s="68" t="s">
        <v>883</v>
      </c>
      <c r="C397" s="57" t="s">
        <v>884</v>
      </c>
      <c r="D397" s="57">
        <v>131.83317252000001</v>
      </c>
      <c r="E397" s="58">
        <v>0</v>
      </c>
      <c r="F397" s="58">
        <f t="shared" si="103"/>
        <v>131.83317252000001</v>
      </c>
      <c r="G397" s="57">
        <f t="shared" si="104"/>
        <v>29.82</v>
      </c>
      <c r="H397" s="57">
        <f t="shared" si="104"/>
        <v>0</v>
      </c>
      <c r="I397" s="58">
        <v>0</v>
      </c>
      <c r="J397" s="58">
        <v>0</v>
      </c>
      <c r="K397" s="58">
        <v>6.5819999999999999</v>
      </c>
      <c r="L397" s="57">
        <v>0</v>
      </c>
      <c r="M397" s="58">
        <v>16.091999999999999</v>
      </c>
      <c r="N397" s="57">
        <v>0</v>
      </c>
      <c r="O397" s="72">
        <v>7.1459999999999999</v>
      </c>
      <c r="P397" s="57">
        <v>0</v>
      </c>
      <c r="Q397" s="57">
        <f t="shared" si="105"/>
        <v>131.83317252000001</v>
      </c>
      <c r="R397" s="57">
        <f t="shared" si="106"/>
        <v>-6.5819999999999999</v>
      </c>
      <c r="S397" s="59">
        <f t="shared" si="102"/>
        <v>-1</v>
      </c>
      <c r="T397" s="66" t="s">
        <v>885</v>
      </c>
      <c r="U397" s="6"/>
      <c r="V397" s="61"/>
      <c r="W397" s="62"/>
      <c r="X397" s="36"/>
      <c r="Y397" s="36"/>
      <c r="Z397" s="36"/>
      <c r="AB397" s="46"/>
      <c r="AC397" s="47"/>
      <c r="AD397" s="38"/>
      <c r="AE397" s="38"/>
      <c r="AF397" s="6"/>
      <c r="AG397" s="1"/>
      <c r="AZ397" s="133"/>
    </row>
    <row r="398" spans="1:52" ht="63">
      <c r="A398" s="65" t="s">
        <v>877</v>
      </c>
      <c r="B398" s="68" t="s">
        <v>886</v>
      </c>
      <c r="C398" s="88" t="s">
        <v>887</v>
      </c>
      <c r="D398" s="57">
        <v>691.20586036800012</v>
      </c>
      <c r="E398" s="58">
        <v>177.61059471999997</v>
      </c>
      <c r="F398" s="58">
        <f t="shared" si="103"/>
        <v>513.59526564800012</v>
      </c>
      <c r="G398" s="57">
        <f t="shared" si="104"/>
        <v>518.75928320800006</v>
      </c>
      <c r="H398" s="57">
        <f t="shared" si="104"/>
        <v>168.13476673</v>
      </c>
      <c r="I398" s="58">
        <v>0.71043460000000003</v>
      </c>
      <c r="J398" s="58">
        <v>41.44572282</v>
      </c>
      <c r="K398" s="58">
        <v>102.0750555</v>
      </c>
      <c r="L398" s="57">
        <v>126.68904391</v>
      </c>
      <c r="M398" s="58">
        <v>211.59162945</v>
      </c>
      <c r="N398" s="57">
        <v>0</v>
      </c>
      <c r="O398" s="72">
        <v>204.38216365800005</v>
      </c>
      <c r="P398" s="57">
        <v>0</v>
      </c>
      <c r="Q398" s="57">
        <f t="shared" si="105"/>
        <v>345.4604989180001</v>
      </c>
      <c r="R398" s="57">
        <f t="shared" si="106"/>
        <v>65.349276629999991</v>
      </c>
      <c r="S398" s="59">
        <f t="shared" si="102"/>
        <v>0.63578309123614318</v>
      </c>
      <c r="T398" s="60" t="s">
        <v>888</v>
      </c>
      <c r="U398" s="6"/>
      <c r="V398" s="61"/>
      <c r="W398" s="62"/>
      <c r="X398" s="36"/>
      <c r="Y398" s="36"/>
      <c r="Z398" s="36"/>
      <c r="AB398" s="46"/>
      <c r="AC398" s="47"/>
      <c r="AD398" s="38"/>
      <c r="AE398" s="38"/>
      <c r="AF398" s="6"/>
      <c r="AG398" s="1"/>
      <c r="AZ398" s="133"/>
    </row>
    <row r="399" spans="1:52" ht="110.25">
      <c r="A399" s="65" t="s">
        <v>877</v>
      </c>
      <c r="B399" s="68" t="s">
        <v>889</v>
      </c>
      <c r="C399" s="88" t="s">
        <v>890</v>
      </c>
      <c r="D399" s="57">
        <v>189.18076306999998</v>
      </c>
      <c r="E399" s="58">
        <v>111.07971492999999</v>
      </c>
      <c r="F399" s="58">
        <f t="shared" si="103"/>
        <v>78.101048139999989</v>
      </c>
      <c r="G399" s="57">
        <f t="shared" si="104"/>
        <v>56.160000000000004</v>
      </c>
      <c r="H399" s="57">
        <f t="shared" si="104"/>
        <v>9.1363907500000003</v>
      </c>
      <c r="I399" s="58">
        <v>0</v>
      </c>
      <c r="J399" s="58">
        <v>2.0437349199999999</v>
      </c>
      <c r="K399" s="58">
        <v>16.274778359999999</v>
      </c>
      <c r="L399" s="57">
        <v>7.09265583</v>
      </c>
      <c r="M399" s="58">
        <v>15.112135439999999</v>
      </c>
      <c r="N399" s="57">
        <v>0</v>
      </c>
      <c r="O399" s="72">
        <v>24.773086200000005</v>
      </c>
      <c r="P399" s="57">
        <v>0</v>
      </c>
      <c r="Q399" s="57">
        <f t="shared" si="105"/>
        <v>68.964657389999985</v>
      </c>
      <c r="R399" s="57">
        <f t="shared" si="106"/>
        <v>-7.1383876099999988</v>
      </c>
      <c r="S399" s="59">
        <f t="shared" si="102"/>
        <v>-0.43861657910774765</v>
      </c>
      <c r="T399" s="66" t="s">
        <v>891</v>
      </c>
      <c r="U399" s="6"/>
      <c r="V399" s="61"/>
      <c r="W399" s="62"/>
      <c r="X399" s="36"/>
      <c r="Y399" s="36"/>
      <c r="Z399" s="36"/>
      <c r="AB399" s="46"/>
      <c r="AC399" s="47"/>
      <c r="AD399" s="38"/>
      <c r="AE399" s="38"/>
      <c r="AF399" s="6"/>
      <c r="AG399" s="1"/>
      <c r="AZ399" s="133"/>
    </row>
    <row r="400" spans="1:52" ht="47.25">
      <c r="A400" s="65" t="s">
        <v>877</v>
      </c>
      <c r="B400" s="68" t="s">
        <v>892</v>
      </c>
      <c r="C400" s="88" t="s">
        <v>893</v>
      </c>
      <c r="D400" s="57">
        <v>70.2</v>
      </c>
      <c r="E400" s="58">
        <v>0</v>
      </c>
      <c r="F400" s="58">
        <f t="shared" si="103"/>
        <v>70.2</v>
      </c>
      <c r="G400" s="57">
        <f t="shared" si="104"/>
        <v>54</v>
      </c>
      <c r="H400" s="57">
        <f t="shared" si="104"/>
        <v>0</v>
      </c>
      <c r="I400" s="58">
        <v>0</v>
      </c>
      <c r="J400" s="58">
        <v>0</v>
      </c>
      <c r="K400" s="58">
        <v>11.167200000000001</v>
      </c>
      <c r="L400" s="57">
        <v>0</v>
      </c>
      <c r="M400" s="58">
        <v>24.8688</v>
      </c>
      <c r="N400" s="57">
        <v>0</v>
      </c>
      <c r="O400" s="72">
        <v>17.964000000000002</v>
      </c>
      <c r="P400" s="57">
        <v>0</v>
      </c>
      <c r="Q400" s="57">
        <f t="shared" si="105"/>
        <v>70.2</v>
      </c>
      <c r="R400" s="57">
        <f t="shared" si="106"/>
        <v>-11.167200000000001</v>
      </c>
      <c r="S400" s="59">
        <f t="shared" si="102"/>
        <v>-1</v>
      </c>
      <c r="T400" s="66" t="s">
        <v>833</v>
      </c>
      <c r="U400" s="6"/>
      <c r="V400" s="61"/>
      <c r="W400" s="62"/>
      <c r="X400" s="36"/>
      <c r="Y400" s="36"/>
      <c r="Z400" s="36"/>
      <c r="AB400" s="46"/>
      <c r="AC400" s="47"/>
      <c r="AD400" s="38"/>
      <c r="AE400" s="38"/>
      <c r="AF400" s="6"/>
      <c r="AG400" s="1"/>
      <c r="AZ400" s="133"/>
    </row>
    <row r="401" spans="1:52" ht="47.25">
      <c r="A401" s="65" t="s">
        <v>877</v>
      </c>
      <c r="B401" s="68" t="s">
        <v>894</v>
      </c>
      <c r="C401" s="88" t="s">
        <v>895</v>
      </c>
      <c r="D401" s="57">
        <v>57.18</v>
      </c>
      <c r="E401" s="58">
        <v>4.0716000000000001</v>
      </c>
      <c r="F401" s="58">
        <f t="shared" si="103"/>
        <v>53.108400000000003</v>
      </c>
      <c r="G401" s="57">
        <f t="shared" si="104"/>
        <v>53.468400000000003</v>
      </c>
      <c r="H401" s="57">
        <f t="shared" si="104"/>
        <v>0</v>
      </c>
      <c r="I401" s="58">
        <v>0</v>
      </c>
      <c r="J401" s="58">
        <v>0</v>
      </c>
      <c r="K401" s="58">
        <v>0</v>
      </c>
      <c r="L401" s="57">
        <v>0</v>
      </c>
      <c r="M401" s="58">
        <v>3.2081039999999996</v>
      </c>
      <c r="N401" s="57">
        <v>0</v>
      </c>
      <c r="O401" s="72">
        <v>50.260296000000004</v>
      </c>
      <c r="P401" s="57">
        <v>0</v>
      </c>
      <c r="Q401" s="57">
        <f t="shared" si="105"/>
        <v>53.108400000000003</v>
      </c>
      <c r="R401" s="57">
        <f t="shared" si="106"/>
        <v>0</v>
      </c>
      <c r="S401" s="59">
        <v>0</v>
      </c>
      <c r="T401" s="60" t="s">
        <v>32</v>
      </c>
      <c r="U401" s="6"/>
      <c r="V401" s="61"/>
      <c r="W401" s="62"/>
      <c r="X401" s="36"/>
      <c r="Y401" s="36"/>
      <c r="Z401" s="36"/>
      <c r="AB401" s="46"/>
      <c r="AC401" s="47"/>
      <c r="AD401" s="38"/>
      <c r="AE401" s="38"/>
      <c r="AF401" s="6"/>
      <c r="AG401" s="1"/>
      <c r="AZ401" s="133"/>
    </row>
    <row r="402" spans="1:52" ht="63">
      <c r="A402" s="65" t="s">
        <v>877</v>
      </c>
      <c r="B402" s="68" t="s">
        <v>896</v>
      </c>
      <c r="C402" s="88" t="s">
        <v>897</v>
      </c>
      <c r="D402" s="57">
        <v>68.904218</v>
      </c>
      <c r="E402" s="58">
        <v>0</v>
      </c>
      <c r="F402" s="58">
        <f t="shared" si="103"/>
        <v>68.904218</v>
      </c>
      <c r="G402" s="57">
        <f t="shared" si="104"/>
        <v>5.76</v>
      </c>
      <c r="H402" s="57">
        <f t="shared" si="104"/>
        <v>0</v>
      </c>
      <c r="I402" s="58">
        <v>0</v>
      </c>
      <c r="J402" s="58">
        <v>0</v>
      </c>
      <c r="K402" s="58">
        <v>0</v>
      </c>
      <c r="L402" s="57">
        <v>0</v>
      </c>
      <c r="M402" s="58">
        <v>0</v>
      </c>
      <c r="N402" s="57">
        <v>0</v>
      </c>
      <c r="O402" s="72">
        <v>5.76</v>
      </c>
      <c r="P402" s="57">
        <v>0</v>
      </c>
      <c r="Q402" s="57">
        <f t="shared" si="105"/>
        <v>68.904218</v>
      </c>
      <c r="R402" s="57">
        <f t="shared" si="106"/>
        <v>0</v>
      </c>
      <c r="S402" s="59">
        <v>0</v>
      </c>
      <c r="T402" s="60" t="s">
        <v>32</v>
      </c>
      <c r="U402" s="6"/>
      <c r="V402" s="61"/>
      <c r="W402" s="62"/>
      <c r="X402" s="36"/>
      <c r="Y402" s="36"/>
      <c r="Z402" s="36"/>
      <c r="AB402" s="46"/>
      <c r="AC402" s="47"/>
      <c r="AD402" s="38"/>
      <c r="AE402" s="38"/>
      <c r="AF402" s="6"/>
      <c r="AG402" s="1"/>
      <c r="AZ402" s="133"/>
    </row>
    <row r="403" spans="1:52" ht="31.5">
      <c r="A403" s="65" t="s">
        <v>877</v>
      </c>
      <c r="B403" s="68" t="s">
        <v>898</v>
      </c>
      <c r="C403" s="88" t="s">
        <v>899</v>
      </c>
      <c r="D403" s="57">
        <v>17.985996</v>
      </c>
      <c r="E403" s="58">
        <v>0</v>
      </c>
      <c r="F403" s="58">
        <f t="shared" si="103"/>
        <v>17.985996</v>
      </c>
      <c r="G403" s="57">
        <f t="shared" si="104"/>
        <v>2.3859959999999991</v>
      </c>
      <c r="H403" s="57">
        <f t="shared" si="104"/>
        <v>0</v>
      </c>
      <c r="I403" s="58">
        <v>0</v>
      </c>
      <c r="J403" s="58">
        <v>0</v>
      </c>
      <c r="K403" s="58">
        <v>0</v>
      </c>
      <c r="L403" s="57">
        <v>0</v>
      </c>
      <c r="M403" s="58">
        <v>0</v>
      </c>
      <c r="N403" s="57">
        <v>0</v>
      </c>
      <c r="O403" s="72">
        <v>2.3859959999999991</v>
      </c>
      <c r="P403" s="57">
        <v>0</v>
      </c>
      <c r="Q403" s="57">
        <f t="shared" si="105"/>
        <v>17.985996</v>
      </c>
      <c r="R403" s="57">
        <f t="shared" si="106"/>
        <v>0</v>
      </c>
      <c r="S403" s="59">
        <v>0</v>
      </c>
      <c r="T403" s="60" t="s">
        <v>32</v>
      </c>
      <c r="U403" s="6"/>
      <c r="V403" s="61"/>
      <c r="W403" s="62"/>
      <c r="X403" s="36"/>
      <c r="Y403" s="36"/>
      <c r="Z403" s="36"/>
      <c r="AB403" s="46"/>
      <c r="AC403" s="47"/>
      <c r="AD403" s="38"/>
      <c r="AE403" s="38"/>
      <c r="AF403" s="6"/>
      <c r="AG403" s="1"/>
      <c r="AZ403" s="133"/>
    </row>
    <row r="404" spans="1:52" ht="31.5">
      <c r="A404" s="65" t="s">
        <v>877</v>
      </c>
      <c r="B404" s="68" t="s">
        <v>900</v>
      </c>
      <c r="C404" s="88" t="s">
        <v>901</v>
      </c>
      <c r="D404" s="57">
        <v>31.32</v>
      </c>
      <c r="E404" s="58">
        <v>0</v>
      </c>
      <c r="F404" s="58">
        <f t="shared" si="103"/>
        <v>31.32</v>
      </c>
      <c r="G404" s="57">
        <f t="shared" si="104"/>
        <v>10.44</v>
      </c>
      <c r="H404" s="57">
        <f t="shared" si="104"/>
        <v>0</v>
      </c>
      <c r="I404" s="58">
        <v>0</v>
      </c>
      <c r="J404" s="58">
        <v>0</v>
      </c>
      <c r="K404" s="58">
        <v>0</v>
      </c>
      <c r="L404" s="57">
        <v>0</v>
      </c>
      <c r="M404" s="58">
        <v>10.44</v>
      </c>
      <c r="N404" s="57">
        <v>0</v>
      </c>
      <c r="O404" s="72">
        <v>0</v>
      </c>
      <c r="P404" s="57">
        <v>0</v>
      </c>
      <c r="Q404" s="57">
        <f t="shared" si="105"/>
        <v>31.32</v>
      </c>
      <c r="R404" s="57">
        <f t="shared" si="106"/>
        <v>0</v>
      </c>
      <c r="S404" s="59">
        <v>0</v>
      </c>
      <c r="T404" s="60" t="s">
        <v>32</v>
      </c>
      <c r="U404" s="6"/>
      <c r="V404" s="61"/>
      <c r="W404" s="62"/>
      <c r="X404" s="36"/>
      <c r="Y404" s="36"/>
      <c r="Z404" s="36"/>
      <c r="AB404" s="46"/>
      <c r="AC404" s="47"/>
      <c r="AD404" s="38"/>
      <c r="AE404" s="38"/>
      <c r="AF404" s="6"/>
      <c r="AG404" s="1"/>
      <c r="AZ404" s="133"/>
    </row>
    <row r="405" spans="1:52" ht="78.75">
      <c r="A405" s="65" t="s">
        <v>877</v>
      </c>
      <c r="B405" s="68" t="s">
        <v>902</v>
      </c>
      <c r="C405" s="88" t="s">
        <v>903</v>
      </c>
      <c r="D405" s="57">
        <v>3.9839759999999997</v>
      </c>
      <c r="E405" s="58">
        <v>0</v>
      </c>
      <c r="F405" s="58">
        <f t="shared" si="103"/>
        <v>3.9839759999999997</v>
      </c>
      <c r="G405" s="57">
        <f t="shared" si="104"/>
        <v>3.9839759999999997</v>
      </c>
      <c r="H405" s="57">
        <f t="shared" si="104"/>
        <v>0</v>
      </c>
      <c r="I405" s="58">
        <v>0</v>
      </c>
      <c r="J405" s="58">
        <v>0</v>
      </c>
      <c r="K405" s="58">
        <v>0</v>
      </c>
      <c r="L405" s="57">
        <v>0</v>
      </c>
      <c r="M405" s="58">
        <v>3.9839759999999997</v>
      </c>
      <c r="N405" s="57">
        <v>0</v>
      </c>
      <c r="O405" s="72">
        <v>0</v>
      </c>
      <c r="P405" s="57">
        <v>0</v>
      </c>
      <c r="Q405" s="57">
        <f t="shared" si="105"/>
        <v>3.9839759999999997</v>
      </c>
      <c r="R405" s="57">
        <f t="shared" si="106"/>
        <v>0</v>
      </c>
      <c r="S405" s="59">
        <v>0</v>
      </c>
      <c r="T405" s="60" t="s">
        <v>32</v>
      </c>
      <c r="U405" s="6"/>
      <c r="V405" s="61"/>
      <c r="W405" s="62"/>
      <c r="X405" s="36"/>
      <c r="Y405" s="36"/>
      <c r="Z405" s="36"/>
      <c r="AB405" s="46"/>
      <c r="AC405" s="47"/>
      <c r="AD405" s="38"/>
      <c r="AE405" s="38"/>
      <c r="AF405" s="6"/>
      <c r="AG405" s="1"/>
      <c r="AZ405" s="133"/>
    </row>
    <row r="406" spans="1:52" ht="47.25">
      <c r="A406" s="65" t="s">
        <v>877</v>
      </c>
      <c r="B406" s="68" t="s">
        <v>904</v>
      </c>
      <c r="C406" s="88" t="s">
        <v>905</v>
      </c>
      <c r="D406" s="57">
        <v>0.36</v>
      </c>
      <c r="E406" s="58">
        <v>0</v>
      </c>
      <c r="F406" s="58">
        <f t="shared" si="103"/>
        <v>0.36</v>
      </c>
      <c r="G406" s="57">
        <f t="shared" si="104"/>
        <v>0.36</v>
      </c>
      <c r="H406" s="57">
        <f t="shared" si="104"/>
        <v>0</v>
      </c>
      <c r="I406" s="58">
        <v>0</v>
      </c>
      <c r="J406" s="58">
        <v>0</v>
      </c>
      <c r="K406" s="58">
        <v>0</v>
      </c>
      <c r="L406" s="57">
        <v>0</v>
      </c>
      <c r="M406" s="58">
        <v>0</v>
      </c>
      <c r="N406" s="57">
        <v>0</v>
      </c>
      <c r="O406" s="72">
        <v>0.36</v>
      </c>
      <c r="P406" s="57">
        <v>0</v>
      </c>
      <c r="Q406" s="57">
        <f t="shared" si="105"/>
        <v>0.36</v>
      </c>
      <c r="R406" s="57">
        <f t="shared" si="106"/>
        <v>0</v>
      </c>
      <c r="S406" s="59">
        <v>0</v>
      </c>
      <c r="T406" s="60" t="s">
        <v>32</v>
      </c>
      <c r="U406" s="6"/>
      <c r="V406" s="61"/>
      <c r="W406" s="62"/>
      <c r="X406" s="36"/>
      <c r="Y406" s="36"/>
      <c r="Z406" s="36"/>
      <c r="AB406" s="46"/>
      <c r="AC406" s="47"/>
      <c r="AD406" s="38"/>
      <c r="AE406" s="38"/>
      <c r="AF406" s="6"/>
      <c r="AG406" s="1"/>
      <c r="AZ406" s="133"/>
    </row>
    <row r="407" spans="1:52" ht="31.5">
      <c r="A407" s="65" t="s">
        <v>877</v>
      </c>
      <c r="B407" s="68" t="s">
        <v>906</v>
      </c>
      <c r="C407" s="88" t="s">
        <v>907</v>
      </c>
      <c r="D407" s="57">
        <v>20.799599999999998</v>
      </c>
      <c r="E407" s="58">
        <v>0</v>
      </c>
      <c r="F407" s="58">
        <f t="shared" si="103"/>
        <v>20.799599999999998</v>
      </c>
      <c r="G407" s="57">
        <f t="shared" si="104"/>
        <v>1.2</v>
      </c>
      <c r="H407" s="57">
        <f t="shared" si="104"/>
        <v>0</v>
      </c>
      <c r="I407" s="58">
        <v>0</v>
      </c>
      <c r="J407" s="58">
        <v>0</v>
      </c>
      <c r="K407" s="58">
        <v>0</v>
      </c>
      <c r="L407" s="57">
        <v>0</v>
      </c>
      <c r="M407" s="58">
        <v>0</v>
      </c>
      <c r="N407" s="57">
        <v>0</v>
      </c>
      <c r="O407" s="72">
        <v>1.2</v>
      </c>
      <c r="P407" s="57">
        <v>0</v>
      </c>
      <c r="Q407" s="57">
        <f t="shared" si="105"/>
        <v>20.799599999999998</v>
      </c>
      <c r="R407" s="57">
        <f t="shared" si="106"/>
        <v>0</v>
      </c>
      <c r="S407" s="59">
        <v>0</v>
      </c>
      <c r="T407" s="60" t="s">
        <v>32</v>
      </c>
      <c r="U407" s="6"/>
      <c r="V407" s="61"/>
      <c r="W407" s="62"/>
      <c r="X407" s="36"/>
      <c r="Y407" s="36"/>
      <c r="Z407" s="36"/>
      <c r="AB407" s="46"/>
      <c r="AC407" s="47"/>
      <c r="AD407" s="38"/>
      <c r="AE407" s="38"/>
      <c r="AF407" s="6"/>
      <c r="AG407" s="1"/>
      <c r="AZ407" s="133"/>
    </row>
    <row r="408" spans="1:52" ht="47.25">
      <c r="A408" s="65" t="s">
        <v>877</v>
      </c>
      <c r="B408" s="68" t="s">
        <v>908</v>
      </c>
      <c r="C408" s="88" t="s">
        <v>909</v>
      </c>
      <c r="D408" s="57">
        <v>9.2159999999999993</v>
      </c>
      <c r="E408" s="58">
        <v>0</v>
      </c>
      <c r="F408" s="58">
        <f t="shared" si="103"/>
        <v>9.2159999999999993</v>
      </c>
      <c r="G408" s="57">
        <f t="shared" si="104"/>
        <v>9.2159999999999993</v>
      </c>
      <c r="H408" s="57">
        <f t="shared" si="104"/>
        <v>0</v>
      </c>
      <c r="I408" s="58">
        <v>0</v>
      </c>
      <c r="J408" s="58">
        <v>0</v>
      </c>
      <c r="K408" s="58">
        <v>2.7216</v>
      </c>
      <c r="L408" s="57">
        <v>0</v>
      </c>
      <c r="M408" s="58">
        <v>4.6295999999999999</v>
      </c>
      <c r="N408" s="57">
        <v>0</v>
      </c>
      <c r="O408" s="72">
        <v>1.8647999999999993</v>
      </c>
      <c r="P408" s="57">
        <v>0</v>
      </c>
      <c r="Q408" s="57">
        <f t="shared" si="105"/>
        <v>9.2159999999999993</v>
      </c>
      <c r="R408" s="57">
        <f t="shared" si="106"/>
        <v>-2.7216</v>
      </c>
      <c r="S408" s="59">
        <f t="shared" si="102"/>
        <v>-1</v>
      </c>
      <c r="T408" s="66" t="s">
        <v>833</v>
      </c>
      <c r="U408" s="6"/>
      <c r="V408" s="61"/>
      <c r="W408" s="62"/>
      <c r="X408" s="36"/>
      <c r="Y408" s="36"/>
      <c r="Z408" s="36"/>
      <c r="AB408" s="46"/>
      <c r="AC408" s="47"/>
      <c r="AD408" s="38"/>
      <c r="AE408" s="38"/>
      <c r="AF408" s="6"/>
      <c r="AG408" s="1"/>
      <c r="AZ408" s="133"/>
    </row>
    <row r="409" spans="1:52" ht="47.25">
      <c r="A409" s="65" t="s">
        <v>877</v>
      </c>
      <c r="B409" s="68" t="s">
        <v>910</v>
      </c>
      <c r="C409" s="88" t="s">
        <v>911</v>
      </c>
      <c r="D409" s="57">
        <v>16.812000000000001</v>
      </c>
      <c r="E409" s="58">
        <v>0</v>
      </c>
      <c r="F409" s="58">
        <f t="shared" si="103"/>
        <v>16.812000000000001</v>
      </c>
      <c r="G409" s="57">
        <f t="shared" si="104"/>
        <v>16.811999999999998</v>
      </c>
      <c r="H409" s="57">
        <f t="shared" si="104"/>
        <v>0.58452075999999997</v>
      </c>
      <c r="I409" s="58">
        <v>0</v>
      </c>
      <c r="J409" s="58">
        <v>0.41066192000000001</v>
      </c>
      <c r="K409" s="58">
        <v>0</v>
      </c>
      <c r="L409" s="57">
        <v>0.17385883999999999</v>
      </c>
      <c r="M409" s="58">
        <v>9.4463999999999988</v>
      </c>
      <c r="N409" s="57">
        <v>0</v>
      </c>
      <c r="O409" s="72">
        <v>7.3656000000000006</v>
      </c>
      <c r="P409" s="57">
        <v>0</v>
      </c>
      <c r="Q409" s="57">
        <f t="shared" si="105"/>
        <v>16.227479240000001</v>
      </c>
      <c r="R409" s="57">
        <f t="shared" si="106"/>
        <v>0.58452075999999997</v>
      </c>
      <c r="S409" s="59">
        <v>1</v>
      </c>
      <c r="T409" s="66" t="s">
        <v>853</v>
      </c>
      <c r="U409" s="6"/>
      <c r="V409" s="61"/>
      <c r="W409" s="62"/>
      <c r="X409" s="36"/>
      <c r="Y409" s="36"/>
      <c r="Z409" s="36"/>
      <c r="AB409" s="46"/>
      <c r="AC409" s="47"/>
      <c r="AD409" s="38"/>
      <c r="AE409" s="38"/>
      <c r="AF409" s="6"/>
      <c r="AG409" s="1"/>
      <c r="AZ409" s="133"/>
    </row>
    <row r="410" spans="1:52" ht="47.25">
      <c r="A410" s="65" t="s">
        <v>877</v>
      </c>
      <c r="B410" s="68" t="s">
        <v>912</v>
      </c>
      <c r="C410" s="88" t="s">
        <v>913</v>
      </c>
      <c r="D410" s="57">
        <v>17.04</v>
      </c>
      <c r="E410" s="58">
        <v>0</v>
      </c>
      <c r="F410" s="58">
        <f t="shared" si="103"/>
        <v>17.04</v>
      </c>
      <c r="G410" s="57">
        <f t="shared" si="104"/>
        <v>17.04</v>
      </c>
      <c r="H410" s="57">
        <f t="shared" si="104"/>
        <v>19.535468719999997</v>
      </c>
      <c r="I410" s="58">
        <v>0</v>
      </c>
      <c r="J410" s="58">
        <v>0</v>
      </c>
      <c r="K410" s="58">
        <v>1.704</v>
      </c>
      <c r="L410" s="57">
        <v>19.535468719999997</v>
      </c>
      <c r="M410" s="58">
        <v>0</v>
      </c>
      <c r="N410" s="57">
        <v>0</v>
      </c>
      <c r="O410" s="72">
        <v>15.336</v>
      </c>
      <c r="P410" s="57">
        <v>0</v>
      </c>
      <c r="Q410" s="57">
        <f t="shared" si="105"/>
        <v>-2.4954687199999981</v>
      </c>
      <c r="R410" s="57">
        <f t="shared" si="106"/>
        <v>17.831468719999997</v>
      </c>
      <c r="S410" s="59">
        <f t="shared" si="102"/>
        <v>10.464476948356806</v>
      </c>
      <c r="T410" s="60" t="s">
        <v>914</v>
      </c>
      <c r="U410" s="6"/>
      <c r="V410" s="61"/>
      <c r="W410" s="62"/>
      <c r="X410" s="36"/>
      <c r="Y410" s="36"/>
      <c r="Z410" s="36"/>
      <c r="AB410" s="46"/>
      <c r="AC410" s="47"/>
      <c r="AD410" s="38"/>
      <c r="AE410" s="38"/>
      <c r="AF410" s="6"/>
      <c r="AG410" s="1"/>
      <c r="AZ410" s="133"/>
    </row>
    <row r="411" spans="1:52" ht="31.5">
      <c r="A411" s="65" t="s">
        <v>877</v>
      </c>
      <c r="B411" s="68" t="s">
        <v>915</v>
      </c>
      <c r="C411" s="88" t="s">
        <v>916</v>
      </c>
      <c r="D411" s="57">
        <v>27.24</v>
      </c>
      <c r="E411" s="58">
        <v>0</v>
      </c>
      <c r="F411" s="58">
        <f t="shared" si="103"/>
        <v>27.24</v>
      </c>
      <c r="G411" s="57">
        <f t="shared" si="104"/>
        <v>27.240000000000002</v>
      </c>
      <c r="H411" s="57">
        <f t="shared" si="104"/>
        <v>0.93599999999999994</v>
      </c>
      <c r="I411" s="58">
        <v>0</v>
      </c>
      <c r="J411" s="58">
        <v>0.45600000000000002</v>
      </c>
      <c r="K411" s="58">
        <v>0</v>
      </c>
      <c r="L411" s="57">
        <v>0.48</v>
      </c>
      <c r="M411" s="58">
        <v>5.1756000000000002</v>
      </c>
      <c r="N411" s="57">
        <v>0</v>
      </c>
      <c r="O411" s="72">
        <v>22.064400000000003</v>
      </c>
      <c r="P411" s="57">
        <v>0</v>
      </c>
      <c r="Q411" s="57">
        <f t="shared" si="105"/>
        <v>26.303999999999998</v>
      </c>
      <c r="R411" s="57">
        <f t="shared" si="106"/>
        <v>0.93599999999999994</v>
      </c>
      <c r="S411" s="59">
        <v>1</v>
      </c>
      <c r="T411" s="60" t="s">
        <v>917</v>
      </c>
      <c r="U411" s="6"/>
      <c r="V411" s="61"/>
      <c r="W411" s="62"/>
      <c r="X411" s="36"/>
      <c r="Y411" s="36"/>
      <c r="Z411" s="36"/>
      <c r="AB411" s="46"/>
      <c r="AC411" s="47"/>
      <c r="AD411" s="38"/>
      <c r="AE411" s="38"/>
      <c r="AF411" s="6"/>
      <c r="AG411" s="1"/>
      <c r="AZ411" s="133"/>
    </row>
    <row r="412" spans="1:52" ht="31.5">
      <c r="A412" s="65" t="s">
        <v>877</v>
      </c>
      <c r="B412" s="68" t="s">
        <v>918</v>
      </c>
      <c r="C412" s="88" t="s">
        <v>919</v>
      </c>
      <c r="D412" s="57">
        <v>14.091999992000002</v>
      </c>
      <c r="E412" s="58">
        <v>10.902728530000001</v>
      </c>
      <c r="F412" s="58">
        <f t="shared" si="103"/>
        <v>3.1892714620000007</v>
      </c>
      <c r="G412" s="57">
        <f t="shared" si="104"/>
        <v>3.7660262799999997</v>
      </c>
      <c r="H412" s="57">
        <f t="shared" si="104"/>
        <v>1.1262886699999999</v>
      </c>
      <c r="I412" s="58">
        <v>0</v>
      </c>
      <c r="J412" s="58">
        <v>0</v>
      </c>
      <c r="K412" s="58">
        <v>0</v>
      </c>
      <c r="L412" s="57">
        <v>1.1262886699999999</v>
      </c>
      <c r="M412" s="58">
        <v>0</v>
      </c>
      <c r="N412" s="57">
        <v>0</v>
      </c>
      <c r="O412" s="72">
        <v>3.7660262799999997</v>
      </c>
      <c r="P412" s="57">
        <v>0</v>
      </c>
      <c r="Q412" s="57">
        <f t="shared" si="105"/>
        <v>2.0629827920000006</v>
      </c>
      <c r="R412" s="57">
        <f t="shared" si="106"/>
        <v>1.1262886699999999</v>
      </c>
      <c r="S412" s="59">
        <v>1</v>
      </c>
      <c r="T412" s="60" t="s">
        <v>920</v>
      </c>
      <c r="U412" s="6"/>
      <c r="V412" s="61"/>
      <c r="W412" s="62"/>
      <c r="X412" s="36"/>
      <c r="Y412" s="36"/>
      <c r="Z412" s="36"/>
      <c r="AB412" s="46"/>
      <c r="AC412" s="47"/>
      <c r="AD412" s="38"/>
      <c r="AE412" s="38"/>
      <c r="AF412" s="6"/>
      <c r="AG412" s="1"/>
      <c r="AZ412" s="133"/>
    </row>
    <row r="413" spans="1:52" ht="31.5">
      <c r="A413" s="65" t="s">
        <v>877</v>
      </c>
      <c r="B413" s="68" t="s">
        <v>921</v>
      </c>
      <c r="C413" s="88" t="s">
        <v>922</v>
      </c>
      <c r="D413" s="57">
        <v>9.2400848280000005</v>
      </c>
      <c r="E413" s="58">
        <v>4.6877909500000001</v>
      </c>
      <c r="F413" s="58">
        <f>D413-E413</f>
        <v>4.5522938780000004</v>
      </c>
      <c r="G413" s="57" t="s">
        <v>32</v>
      </c>
      <c r="H413" s="57">
        <f t="shared" si="104"/>
        <v>4.4146921199999998</v>
      </c>
      <c r="I413" s="58" t="s">
        <v>32</v>
      </c>
      <c r="J413" s="58">
        <v>3.5650892500000002</v>
      </c>
      <c r="K413" s="58" t="s">
        <v>32</v>
      </c>
      <c r="L413" s="57">
        <v>0.8496028699999999</v>
      </c>
      <c r="M413" s="58" t="s">
        <v>32</v>
      </c>
      <c r="N413" s="57">
        <v>0</v>
      </c>
      <c r="O413" s="72" t="s">
        <v>32</v>
      </c>
      <c r="P413" s="57">
        <v>0</v>
      </c>
      <c r="Q413" s="57">
        <f t="shared" si="105"/>
        <v>0.13760175800000063</v>
      </c>
      <c r="R413" s="57" t="s">
        <v>32</v>
      </c>
      <c r="S413" s="59" t="s">
        <v>32</v>
      </c>
      <c r="T413" s="60" t="s">
        <v>923</v>
      </c>
      <c r="U413" s="6"/>
      <c r="V413" s="61"/>
      <c r="W413" s="62"/>
      <c r="X413" s="36"/>
      <c r="Y413" s="36"/>
      <c r="Z413" s="36"/>
      <c r="AB413" s="46"/>
      <c r="AC413" s="47"/>
      <c r="AD413" s="38"/>
      <c r="AE413" s="38"/>
      <c r="AF413" s="6"/>
      <c r="AG413" s="1"/>
      <c r="AZ413" s="133"/>
    </row>
    <row r="414" spans="1:52" ht="47.25">
      <c r="A414" s="65" t="s">
        <v>877</v>
      </c>
      <c r="B414" s="68" t="s">
        <v>924</v>
      </c>
      <c r="C414" s="88" t="s">
        <v>925</v>
      </c>
      <c r="D414" s="57">
        <v>7.5170399999999997</v>
      </c>
      <c r="E414" s="58">
        <v>6.1939999999999991</v>
      </c>
      <c r="F414" s="58">
        <f>D414-E414</f>
        <v>1.3230400000000007</v>
      </c>
      <c r="G414" s="57" t="s">
        <v>32</v>
      </c>
      <c r="H414" s="57">
        <f t="shared" si="104"/>
        <v>0.2</v>
      </c>
      <c r="I414" s="58" t="s">
        <v>32</v>
      </c>
      <c r="J414" s="58">
        <v>0.2</v>
      </c>
      <c r="K414" s="58" t="s">
        <v>32</v>
      </c>
      <c r="L414" s="57">
        <v>0</v>
      </c>
      <c r="M414" s="58" t="s">
        <v>32</v>
      </c>
      <c r="N414" s="57">
        <v>0</v>
      </c>
      <c r="O414" s="72" t="s">
        <v>32</v>
      </c>
      <c r="P414" s="57">
        <v>0</v>
      </c>
      <c r="Q414" s="57">
        <f t="shared" si="105"/>
        <v>1.1230400000000007</v>
      </c>
      <c r="R414" s="57" t="s">
        <v>32</v>
      </c>
      <c r="S414" s="59" t="s">
        <v>32</v>
      </c>
      <c r="T414" s="80" t="s">
        <v>806</v>
      </c>
      <c r="U414" s="6"/>
      <c r="V414" s="61"/>
      <c r="W414" s="62"/>
      <c r="X414" s="36"/>
      <c r="Y414" s="36"/>
      <c r="Z414" s="36"/>
      <c r="AB414" s="46"/>
      <c r="AC414" s="47"/>
      <c r="AD414" s="38"/>
      <c r="AE414" s="38"/>
      <c r="AF414" s="6"/>
      <c r="AG414" s="1"/>
      <c r="AZ414" s="133"/>
    </row>
    <row r="415" spans="1:52" ht="63">
      <c r="A415" s="65" t="s">
        <v>877</v>
      </c>
      <c r="B415" s="68" t="s">
        <v>926</v>
      </c>
      <c r="C415" s="88" t="s">
        <v>927</v>
      </c>
      <c r="D415" s="57">
        <v>10.697000044000001</v>
      </c>
      <c r="E415" s="58">
        <v>8.5094900399999993</v>
      </c>
      <c r="F415" s="58">
        <f>D415-E415</f>
        <v>2.1875100040000017</v>
      </c>
      <c r="G415" s="57" t="s">
        <v>32</v>
      </c>
      <c r="H415" s="57">
        <f t="shared" si="104"/>
        <v>0.58894195999999988</v>
      </c>
      <c r="I415" s="58" t="s">
        <v>32</v>
      </c>
      <c r="J415" s="58">
        <v>0.58894195999999988</v>
      </c>
      <c r="K415" s="58" t="s">
        <v>32</v>
      </c>
      <c r="L415" s="57">
        <v>0</v>
      </c>
      <c r="M415" s="58" t="s">
        <v>32</v>
      </c>
      <c r="N415" s="57">
        <v>0</v>
      </c>
      <c r="O415" s="72" t="s">
        <v>32</v>
      </c>
      <c r="P415" s="57">
        <v>0</v>
      </c>
      <c r="Q415" s="57">
        <f t="shared" si="105"/>
        <v>1.5985680440000019</v>
      </c>
      <c r="R415" s="57" t="s">
        <v>32</v>
      </c>
      <c r="S415" s="59" t="s">
        <v>32</v>
      </c>
      <c r="T415" s="80" t="s">
        <v>806</v>
      </c>
      <c r="U415" s="6"/>
      <c r="V415" s="61"/>
      <c r="W415" s="62"/>
      <c r="X415" s="36"/>
      <c r="Y415" s="36"/>
      <c r="Z415" s="36"/>
      <c r="AB415" s="46"/>
      <c r="AC415" s="47"/>
      <c r="AD415" s="38"/>
      <c r="AE415" s="38"/>
      <c r="AF415" s="6"/>
      <c r="AG415" s="1"/>
      <c r="AZ415" s="133"/>
    </row>
    <row r="416" spans="1:52" ht="47.25">
      <c r="A416" s="65" t="s">
        <v>877</v>
      </c>
      <c r="B416" s="68" t="s">
        <v>928</v>
      </c>
      <c r="C416" s="88" t="s">
        <v>929</v>
      </c>
      <c r="D416" s="57">
        <v>51.03</v>
      </c>
      <c r="E416" s="58">
        <v>46.242082560000007</v>
      </c>
      <c r="F416" s="58">
        <f>D416-E416</f>
        <v>4.787917439999994</v>
      </c>
      <c r="G416" s="57" t="s">
        <v>32</v>
      </c>
      <c r="H416" s="57">
        <f t="shared" si="104"/>
        <v>4.7618738399999998</v>
      </c>
      <c r="I416" s="58" t="s">
        <v>32</v>
      </c>
      <c r="J416" s="58">
        <v>4.7618738399999998</v>
      </c>
      <c r="K416" s="58" t="s">
        <v>32</v>
      </c>
      <c r="L416" s="57">
        <v>0</v>
      </c>
      <c r="M416" s="58" t="s">
        <v>32</v>
      </c>
      <c r="N416" s="57">
        <v>0</v>
      </c>
      <c r="O416" s="72" t="s">
        <v>32</v>
      </c>
      <c r="P416" s="57">
        <v>0</v>
      </c>
      <c r="Q416" s="57">
        <f t="shared" si="105"/>
        <v>2.6043599999994171E-2</v>
      </c>
      <c r="R416" s="57" t="s">
        <v>32</v>
      </c>
      <c r="S416" s="59" t="s">
        <v>32</v>
      </c>
      <c r="T416" s="80" t="s">
        <v>930</v>
      </c>
      <c r="U416" s="6"/>
      <c r="V416" s="61"/>
      <c r="W416" s="62"/>
      <c r="X416" s="36"/>
      <c r="Y416" s="36"/>
      <c r="Z416" s="36"/>
      <c r="AB416" s="46"/>
      <c r="AC416" s="47"/>
      <c r="AD416" s="38"/>
      <c r="AE416" s="38"/>
      <c r="AF416" s="6"/>
      <c r="AG416" s="1"/>
      <c r="AZ416" s="133"/>
    </row>
    <row r="417" spans="1:52" ht="31.5">
      <c r="A417" s="65" t="s">
        <v>877</v>
      </c>
      <c r="B417" s="68" t="s">
        <v>931</v>
      </c>
      <c r="C417" s="88" t="s">
        <v>932</v>
      </c>
      <c r="D417" s="57">
        <v>9.5769756719999997</v>
      </c>
      <c r="E417" s="58">
        <v>9.9116920200000003</v>
      </c>
      <c r="F417" s="58">
        <f>D417-E417</f>
        <v>-0.33471634800000061</v>
      </c>
      <c r="G417" s="57" t="s">
        <v>32</v>
      </c>
      <c r="H417" s="57">
        <f t="shared" si="104"/>
        <v>0.98399999999999999</v>
      </c>
      <c r="I417" s="58" t="s">
        <v>32</v>
      </c>
      <c r="J417" s="58">
        <v>0.98399999999999999</v>
      </c>
      <c r="K417" s="58" t="s">
        <v>32</v>
      </c>
      <c r="L417" s="57">
        <v>0</v>
      </c>
      <c r="M417" s="58" t="s">
        <v>32</v>
      </c>
      <c r="N417" s="57">
        <v>0</v>
      </c>
      <c r="O417" s="72" t="s">
        <v>32</v>
      </c>
      <c r="P417" s="57">
        <v>0</v>
      </c>
      <c r="Q417" s="57">
        <f t="shared" si="105"/>
        <v>-1.3187163480000006</v>
      </c>
      <c r="R417" s="57" t="s">
        <v>32</v>
      </c>
      <c r="S417" s="59" t="s">
        <v>32</v>
      </c>
      <c r="T417" s="80" t="s">
        <v>933</v>
      </c>
      <c r="U417" s="6"/>
      <c r="V417" s="61"/>
      <c r="W417" s="62"/>
      <c r="X417" s="36"/>
      <c r="Y417" s="36"/>
      <c r="Z417" s="36"/>
      <c r="AB417" s="46"/>
      <c r="AC417" s="47"/>
      <c r="AD417" s="38"/>
      <c r="AE417" s="38"/>
      <c r="AF417" s="6"/>
      <c r="AG417" s="1"/>
      <c r="AZ417" s="133"/>
    </row>
    <row r="418" spans="1:52" ht="31.5">
      <c r="A418" s="65" t="s">
        <v>877</v>
      </c>
      <c r="B418" s="68" t="s">
        <v>934</v>
      </c>
      <c r="C418" s="88" t="s">
        <v>935</v>
      </c>
      <c r="D418" s="57">
        <v>14.7</v>
      </c>
      <c r="E418" s="58">
        <v>0</v>
      </c>
      <c r="F418" s="58">
        <f t="shared" si="103"/>
        <v>14.7</v>
      </c>
      <c r="G418" s="57">
        <f t="shared" si="104"/>
        <v>2.7</v>
      </c>
      <c r="H418" s="57">
        <f t="shared" si="104"/>
        <v>0</v>
      </c>
      <c r="I418" s="58">
        <v>0</v>
      </c>
      <c r="J418" s="58">
        <v>0</v>
      </c>
      <c r="K418" s="58">
        <v>0</v>
      </c>
      <c r="L418" s="57">
        <v>0</v>
      </c>
      <c r="M418" s="58">
        <v>0</v>
      </c>
      <c r="N418" s="57">
        <v>0</v>
      </c>
      <c r="O418" s="72">
        <v>2.7</v>
      </c>
      <c r="P418" s="57">
        <v>0</v>
      </c>
      <c r="Q418" s="57">
        <f t="shared" si="105"/>
        <v>14.7</v>
      </c>
      <c r="R418" s="57">
        <f t="shared" si="106"/>
        <v>0</v>
      </c>
      <c r="S418" s="59">
        <v>0</v>
      </c>
      <c r="T418" s="60" t="s">
        <v>32</v>
      </c>
      <c r="U418" s="6"/>
      <c r="V418" s="61"/>
      <c r="W418" s="62"/>
      <c r="X418" s="36"/>
      <c r="Y418" s="36"/>
      <c r="Z418" s="36"/>
      <c r="AB418" s="46"/>
      <c r="AC418" s="47"/>
      <c r="AD418" s="38"/>
      <c r="AE418" s="38"/>
      <c r="AF418" s="6"/>
      <c r="AG418" s="1"/>
      <c r="AZ418" s="133"/>
    </row>
    <row r="419" spans="1:52" ht="47.25">
      <c r="A419" s="28" t="s">
        <v>936</v>
      </c>
      <c r="B419" s="29" t="s">
        <v>440</v>
      </c>
      <c r="C419" s="32" t="s">
        <v>31</v>
      </c>
      <c r="D419" s="31">
        <f>D420+D427+D430</f>
        <v>2036.757909916</v>
      </c>
      <c r="E419" s="32">
        <f t="shared" ref="E419:R419" si="107">E420+E427+E430</f>
        <v>225.48675452000001</v>
      </c>
      <c r="F419" s="32">
        <f t="shared" si="107"/>
        <v>1811.2711553960003</v>
      </c>
      <c r="G419" s="31">
        <f t="shared" si="107"/>
        <v>290.30168037999999</v>
      </c>
      <c r="H419" s="31">
        <f t="shared" si="107"/>
        <v>51.736731949999992</v>
      </c>
      <c r="I419" s="32">
        <f t="shared" si="107"/>
        <v>3.27</v>
      </c>
      <c r="J419" s="32">
        <f t="shared" si="107"/>
        <v>4.4866221999999993</v>
      </c>
      <c r="K419" s="32">
        <f t="shared" si="107"/>
        <v>43.858104929999996</v>
      </c>
      <c r="L419" s="31">
        <f t="shared" si="107"/>
        <v>47.250109749999993</v>
      </c>
      <c r="M419" s="32">
        <f t="shared" si="107"/>
        <v>99.951999999999998</v>
      </c>
      <c r="N419" s="31">
        <f t="shared" si="107"/>
        <v>0</v>
      </c>
      <c r="O419" s="97">
        <f t="shared" si="107"/>
        <v>143.22157544999999</v>
      </c>
      <c r="P419" s="31">
        <f t="shared" si="107"/>
        <v>0</v>
      </c>
      <c r="Q419" s="31">
        <f t="shared" si="107"/>
        <v>1759.5344234460001</v>
      </c>
      <c r="R419" s="31">
        <f t="shared" si="107"/>
        <v>4.6086270199999948</v>
      </c>
      <c r="S419" s="34">
        <f t="shared" si="102"/>
        <v>9.7789355774972275E-2</v>
      </c>
      <c r="T419" s="35" t="s">
        <v>32</v>
      </c>
      <c r="U419" s="6"/>
      <c r="V419" s="6"/>
      <c r="W419" s="6"/>
      <c r="X419" s="36"/>
      <c r="Y419" s="36"/>
      <c r="Z419" s="36"/>
      <c r="AA419" s="5"/>
      <c r="AB419" s="46"/>
      <c r="AC419" s="47"/>
      <c r="AD419" s="38"/>
      <c r="AE419" s="38"/>
      <c r="AF419" s="6"/>
      <c r="AG419" s="1"/>
    </row>
    <row r="420" spans="1:52">
      <c r="A420" s="85" t="s">
        <v>937</v>
      </c>
      <c r="B420" s="29" t="s">
        <v>938</v>
      </c>
      <c r="C420" s="32" t="s">
        <v>31</v>
      </c>
      <c r="D420" s="31">
        <f t="shared" ref="D420:R420" si="108">D421+D423</f>
        <v>1852.5344000120001</v>
      </c>
      <c r="E420" s="32">
        <f t="shared" si="108"/>
        <v>221.74129462000002</v>
      </c>
      <c r="F420" s="32">
        <f t="shared" si="108"/>
        <v>1630.7931053920001</v>
      </c>
      <c r="G420" s="31">
        <f t="shared" si="108"/>
        <v>178.45372659200001</v>
      </c>
      <c r="H420" s="31">
        <f t="shared" si="108"/>
        <v>46.732835929999993</v>
      </c>
      <c r="I420" s="32">
        <f t="shared" si="108"/>
        <v>1.77</v>
      </c>
      <c r="J420" s="32">
        <f t="shared" si="108"/>
        <v>2.1352823600000002</v>
      </c>
      <c r="K420" s="32">
        <f t="shared" si="108"/>
        <v>31.615372659999998</v>
      </c>
      <c r="L420" s="31">
        <f t="shared" si="108"/>
        <v>44.597553569999995</v>
      </c>
      <c r="M420" s="32">
        <f t="shared" si="108"/>
        <v>58.642000000000003</v>
      </c>
      <c r="N420" s="31">
        <f t="shared" si="108"/>
        <v>0</v>
      </c>
      <c r="O420" s="97">
        <f t="shared" si="108"/>
        <v>86.426353932000012</v>
      </c>
      <c r="P420" s="31">
        <f t="shared" si="108"/>
        <v>0</v>
      </c>
      <c r="Q420" s="31">
        <f t="shared" si="108"/>
        <v>1584.0602694620002</v>
      </c>
      <c r="R420" s="31">
        <f t="shared" si="108"/>
        <v>13.347463269999997</v>
      </c>
      <c r="S420" s="34">
        <f t="shared" si="102"/>
        <v>0.39979973882370307</v>
      </c>
      <c r="T420" s="35" t="s">
        <v>32</v>
      </c>
      <c r="U420" s="6"/>
      <c r="V420" s="6"/>
      <c r="W420" s="6"/>
      <c r="X420" s="36"/>
      <c r="Y420" s="36"/>
      <c r="Z420" s="36"/>
      <c r="AA420" s="5"/>
      <c r="AB420" s="46"/>
      <c r="AC420" s="47"/>
      <c r="AD420" s="38"/>
      <c r="AE420" s="38"/>
      <c r="AF420" s="6"/>
      <c r="AG420" s="1"/>
    </row>
    <row r="421" spans="1:52" ht="47.25">
      <c r="A421" s="86" t="s">
        <v>939</v>
      </c>
      <c r="B421" s="29" t="s">
        <v>444</v>
      </c>
      <c r="C421" s="32" t="s">
        <v>31</v>
      </c>
      <c r="D421" s="31">
        <f>SUM(D422)</f>
        <v>1149.1116000000002</v>
      </c>
      <c r="E421" s="32">
        <f t="shared" ref="E421:R421" si="109">SUM(E422)</f>
        <v>0</v>
      </c>
      <c r="F421" s="32">
        <f t="shared" si="109"/>
        <v>1149.1116000000002</v>
      </c>
      <c r="G421" s="31">
        <f t="shared" si="109"/>
        <v>36</v>
      </c>
      <c r="H421" s="31">
        <f t="shared" si="109"/>
        <v>0</v>
      </c>
      <c r="I421" s="32">
        <f t="shared" si="109"/>
        <v>0</v>
      </c>
      <c r="J421" s="32">
        <f t="shared" si="109"/>
        <v>0</v>
      </c>
      <c r="K421" s="32">
        <f t="shared" si="109"/>
        <v>0</v>
      </c>
      <c r="L421" s="31">
        <f t="shared" si="109"/>
        <v>0</v>
      </c>
      <c r="M421" s="32">
        <f t="shared" si="109"/>
        <v>3.6</v>
      </c>
      <c r="N421" s="31">
        <f t="shared" si="109"/>
        <v>0</v>
      </c>
      <c r="O421" s="97">
        <f t="shared" si="109"/>
        <v>32.4</v>
      </c>
      <c r="P421" s="31">
        <f t="shared" si="109"/>
        <v>0</v>
      </c>
      <c r="Q421" s="31">
        <f t="shared" si="109"/>
        <v>1149.1116000000002</v>
      </c>
      <c r="R421" s="31">
        <f t="shared" si="109"/>
        <v>0</v>
      </c>
      <c r="S421" s="34">
        <v>0</v>
      </c>
      <c r="T421" s="35" t="s">
        <v>32</v>
      </c>
      <c r="U421" s="6"/>
      <c r="V421" s="6"/>
      <c r="W421" s="6"/>
      <c r="X421" s="36"/>
      <c r="Y421" s="36"/>
      <c r="Z421" s="36"/>
      <c r="AA421" s="5"/>
      <c r="AB421" s="46"/>
      <c r="AC421" s="47"/>
      <c r="AD421" s="38"/>
      <c r="AE421" s="38"/>
      <c r="AF421" s="6"/>
      <c r="AG421" s="1"/>
    </row>
    <row r="422" spans="1:52" ht="78.75">
      <c r="A422" s="98" t="s">
        <v>939</v>
      </c>
      <c r="B422" s="95" t="s">
        <v>940</v>
      </c>
      <c r="C422" s="58" t="s">
        <v>941</v>
      </c>
      <c r="D422" s="57">
        <v>1149.1116000000002</v>
      </c>
      <c r="E422" s="58">
        <v>0</v>
      </c>
      <c r="F422" s="58">
        <f>D422-E422</f>
        <v>1149.1116000000002</v>
      </c>
      <c r="G422" s="57">
        <f>I422+K422+M422+O422</f>
        <v>36</v>
      </c>
      <c r="H422" s="57">
        <f>J422+L422+N422+P422</f>
        <v>0</v>
      </c>
      <c r="I422" s="58">
        <v>0</v>
      </c>
      <c r="J422" s="58">
        <v>0</v>
      </c>
      <c r="K422" s="58">
        <v>0</v>
      </c>
      <c r="L422" s="57">
        <v>0</v>
      </c>
      <c r="M422" s="58">
        <v>3.6</v>
      </c>
      <c r="N422" s="57">
        <v>0</v>
      </c>
      <c r="O422" s="72">
        <v>32.4</v>
      </c>
      <c r="P422" s="57">
        <v>0</v>
      </c>
      <c r="Q422" s="57">
        <f>F422-H422</f>
        <v>1149.1116000000002</v>
      </c>
      <c r="R422" s="57">
        <f>H422-(I422+K422)</f>
        <v>0</v>
      </c>
      <c r="S422" s="59">
        <v>0</v>
      </c>
      <c r="T422" s="60" t="s">
        <v>32</v>
      </c>
      <c r="U422" s="6"/>
      <c r="V422" s="61"/>
      <c r="W422" s="62"/>
      <c r="X422" s="36"/>
      <c r="Y422" s="36"/>
      <c r="Z422" s="36"/>
      <c r="AB422" s="46"/>
      <c r="AC422" s="47"/>
      <c r="AD422" s="38"/>
      <c r="AE422" s="38"/>
      <c r="AF422" s="6"/>
      <c r="AG422" s="1"/>
      <c r="AZ422" s="133"/>
    </row>
    <row r="423" spans="1:52" ht="47.25">
      <c r="A423" s="86" t="s">
        <v>942</v>
      </c>
      <c r="B423" s="29" t="s">
        <v>446</v>
      </c>
      <c r="C423" s="32" t="s">
        <v>31</v>
      </c>
      <c r="D423" s="31">
        <f t="shared" ref="D423:R423" si="110">SUM(D424:D426)</f>
        <v>703.42280001199993</v>
      </c>
      <c r="E423" s="32">
        <f t="shared" si="110"/>
        <v>221.74129462000002</v>
      </c>
      <c r="F423" s="32">
        <f t="shared" si="110"/>
        <v>481.68150539199996</v>
      </c>
      <c r="G423" s="31">
        <f t="shared" si="110"/>
        <v>142.45372659200001</v>
      </c>
      <c r="H423" s="31">
        <f t="shared" si="110"/>
        <v>46.732835929999993</v>
      </c>
      <c r="I423" s="32">
        <f t="shared" si="110"/>
        <v>1.77</v>
      </c>
      <c r="J423" s="32">
        <f t="shared" si="110"/>
        <v>2.1352823600000002</v>
      </c>
      <c r="K423" s="32">
        <f t="shared" si="110"/>
        <v>31.615372659999998</v>
      </c>
      <c r="L423" s="31">
        <f t="shared" si="110"/>
        <v>44.597553569999995</v>
      </c>
      <c r="M423" s="32">
        <f t="shared" si="110"/>
        <v>55.042000000000002</v>
      </c>
      <c r="N423" s="31">
        <f t="shared" si="110"/>
        <v>0</v>
      </c>
      <c r="O423" s="97">
        <f t="shared" si="110"/>
        <v>54.026353932000006</v>
      </c>
      <c r="P423" s="31">
        <f t="shared" si="110"/>
        <v>0</v>
      </c>
      <c r="Q423" s="31">
        <f t="shared" si="110"/>
        <v>434.948669462</v>
      </c>
      <c r="R423" s="31">
        <f t="shared" si="110"/>
        <v>13.347463269999997</v>
      </c>
      <c r="S423" s="34">
        <f>R423/(I423+K423)</f>
        <v>0.39979973882370307</v>
      </c>
      <c r="T423" s="35" t="s">
        <v>32</v>
      </c>
      <c r="U423" s="6"/>
      <c r="V423" s="6"/>
      <c r="W423" s="6"/>
      <c r="X423" s="36"/>
      <c r="Y423" s="36"/>
      <c r="Z423" s="36"/>
      <c r="AA423" s="5"/>
      <c r="AB423" s="46"/>
      <c r="AC423" s="47"/>
      <c r="AD423" s="38"/>
      <c r="AE423" s="38"/>
      <c r="AF423" s="6"/>
      <c r="AG423" s="1"/>
    </row>
    <row r="424" spans="1:52" ht="63">
      <c r="A424" s="98" t="s">
        <v>942</v>
      </c>
      <c r="B424" s="95" t="s">
        <v>943</v>
      </c>
      <c r="C424" s="58" t="s">
        <v>944</v>
      </c>
      <c r="D424" s="57">
        <v>291.76319999600003</v>
      </c>
      <c r="E424" s="58">
        <v>137.39969895000002</v>
      </c>
      <c r="F424" s="58">
        <f>D424-E424</f>
        <v>154.36350104600001</v>
      </c>
      <c r="G424" s="57">
        <f t="shared" ref="G424:H426" si="111">I424+K424+M424+O424</f>
        <v>82.113876816000015</v>
      </c>
      <c r="H424" s="57">
        <f t="shared" si="111"/>
        <v>30.803897829999997</v>
      </c>
      <c r="I424" s="58">
        <v>1.1299999999999999</v>
      </c>
      <c r="J424" s="58">
        <v>1.4433054700000001</v>
      </c>
      <c r="K424" s="58">
        <v>19.011387679999999</v>
      </c>
      <c r="L424" s="57">
        <v>29.360592359999998</v>
      </c>
      <c r="M424" s="58">
        <v>32.985999999999997</v>
      </c>
      <c r="N424" s="57">
        <v>0</v>
      </c>
      <c r="O424" s="72">
        <v>28.98648913600001</v>
      </c>
      <c r="P424" s="57">
        <v>0</v>
      </c>
      <c r="Q424" s="57">
        <f>F424-H424</f>
        <v>123.55960321600001</v>
      </c>
      <c r="R424" s="57">
        <f>H424-(I424+K424)</f>
        <v>10.662510149999999</v>
      </c>
      <c r="S424" s="59">
        <f>R424/(I424+K424)</f>
        <v>0.52938309511750581</v>
      </c>
      <c r="T424" s="60" t="s">
        <v>945</v>
      </c>
      <c r="U424" s="6"/>
      <c r="V424" s="61"/>
      <c r="W424" s="62"/>
      <c r="X424" s="36"/>
      <c r="Y424" s="36"/>
      <c r="Z424" s="36"/>
      <c r="AB424" s="46"/>
      <c r="AC424" s="47"/>
      <c r="AD424" s="38"/>
      <c r="AE424" s="38"/>
      <c r="AF424" s="6"/>
      <c r="AG424" s="1"/>
      <c r="AZ424" s="133"/>
    </row>
    <row r="425" spans="1:52" ht="47.25">
      <c r="A425" s="98" t="s">
        <v>942</v>
      </c>
      <c r="B425" s="95" t="s">
        <v>946</v>
      </c>
      <c r="C425" s="58" t="s">
        <v>947</v>
      </c>
      <c r="D425" s="57">
        <v>106.71039999999999</v>
      </c>
      <c r="E425" s="58">
        <v>0</v>
      </c>
      <c r="F425" s="58">
        <f>D425-E425</f>
        <v>106.71039999999999</v>
      </c>
      <c r="G425" s="57">
        <f t="shared" si="111"/>
        <v>5.4</v>
      </c>
      <c r="H425" s="57">
        <f t="shared" si="111"/>
        <v>0</v>
      </c>
      <c r="I425" s="58">
        <v>0</v>
      </c>
      <c r="J425" s="58">
        <v>0</v>
      </c>
      <c r="K425" s="58">
        <v>0</v>
      </c>
      <c r="L425" s="57">
        <v>0</v>
      </c>
      <c r="M425" s="58">
        <v>0</v>
      </c>
      <c r="N425" s="57">
        <v>0</v>
      </c>
      <c r="O425" s="72">
        <v>5.4</v>
      </c>
      <c r="P425" s="57">
        <v>0</v>
      </c>
      <c r="Q425" s="57">
        <f>F425-H425</f>
        <v>106.71039999999999</v>
      </c>
      <c r="R425" s="57">
        <f>H425-(I425+K425)</f>
        <v>0</v>
      </c>
      <c r="S425" s="59">
        <v>0</v>
      </c>
      <c r="T425" s="60" t="s">
        <v>32</v>
      </c>
      <c r="U425" s="6"/>
      <c r="V425" s="61"/>
      <c r="W425" s="62"/>
      <c r="X425" s="36"/>
      <c r="Y425" s="36"/>
      <c r="Z425" s="36"/>
      <c r="AB425" s="46"/>
      <c r="AC425" s="47"/>
      <c r="AD425" s="38"/>
      <c r="AE425" s="38"/>
      <c r="AF425" s="6"/>
      <c r="AG425" s="1"/>
      <c r="AZ425" s="133"/>
    </row>
    <row r="426" spans="1:52" ht="63">
      <c r="A426" s="98" t="s">
        <v>942</v>
      </c>
      <c r="B426" s="95" t="s">
        <v>948</v>
      </c>
      <c r="C426" s="58" t="s">
        <v>949</v>
      </c>
      <c r="D426" s="57">
        <v>304.94920001599996</v>
      </c>
      <c r="E426" s="58">
        <v>84.341595670000004</v>
      </c>
      <c r="F426" s="58">
        <f>D426-E426</f>
        <v>220.60760434599996</v>
      </c>
      <c r="G426" s="57">
        <f t="shared" si="111"/>
        <v>54.939849776000003</v>
      </c>
      <c r="H426" s="57">
        <f t="shared" si="111"/>
        <v>15.928938099999998</v>
      </c>
      <c r="I426" s="58">
        <v>0.64</v>
      </c>
      <c r="J426" s="58">
        <v>0.69197688999999996</v>
      </c>
      <c r="K426" s="58">
        <v>12.60398498</v>
      </c>
      <c r="L426" s="57">
        <v>15.236961209999999</v>
      </c>
      <c r="M426" s="58">
        <v>22.056000000000001</v>
      </c>
      <c r="N426" s="57">
        <v>0</v>
      </c>
      <c r="O426" s="72">
        <v>19.639864796000001</v>
      </c>
      <c r="P426" s="57">
        <v>0</v>
      </c>
      <c r="Q426" s="57">
        <f>F426-H426</f>
        <v>204.67866624599995</v>
      </c>
      <c r="R426" s="57">
        <f>H426-(I426+K426)</f>
        <v>2.6849531199999976</v>
      </c>
      <c r="S426" s="59">
        <f>R426/(I426+K426)</f>
        <v>0.20273000339811603</v>
      </c>
      <c r="T426" s="60" t="s">
        <v>945</v>
      </c>
      <c r="U426" s="6"/>
      <c r="V426" s="61"/>
      <c r="W426" s="62"/>
      <c r="X426" s="36"/>
      <c r="Y426" s="36"/>
      <c r="Z426" s="36"/>
      <c r="AB426" s="46"/>
      <c r="AC426" s="47"/>
      <c r="AD426" s="38"/>
      <c r="AE426" s="38"/>
      <c r="AF426" s="6"/>
      <c r="AG426" s="1"/>
      <c r="AZ426" s="133"/>
    </row>
    <row r="427" spans="1:52">
      <c r="A427" s="85" t="s">
        <v>950</v>
      </c>
      <c r="B427" s="29" t="s">
        <v>951</v>
      </c>
      <c r="C427" s="30" t="s">
        <v>31</v>
      </c>
      <c r="D427" s="31">
        <v>0</v>
      </c>
      <c r="E427" s="32">
        <v>0</v>
      </c>
      <c r="F427" s="32">
        <v>0</v>
      </c>
      <c r="G427" s="31">
        <v>0</v>
      </c>
      <c r="H427" s="31">
        <v>0</v>
      </c>
      <c r="I427" s="32">
        <v>0</v>
      </c>
      <c r="J427" s="32">
        <v>0</v>
      </c>
      <c r="K427" s="32">
        <v>0</v>
      </c>
      <c r="L427" s="31">
        <v>0</v>
      </c>
      <c r="M427" s="32">
        <v>0</v>
      </c>
      <c r="N427" s="31">
        <v>0</v>
      </c>
      <c r="O427" s="97">
        <v>0</v>
      </c>
      <c r="P427" s="31">
        <v>0</v>
      </c>
      <c r="Q427" s="31">
        <v>0</v>
      </c>
      <c r="R427" s="31">
        <v>0</v>
      </c>
      <c r="S427" s="34">
        <v>0</v>
      </c>
      <c r="T427" s="35" t="s">
        <v>32</v>
      </c>
      <c r="U427" s="6"/>
      <c r="V427" s="6"/>
      <c r="W427" s="6"/>
      <c r="X427" s="36"/>
      <c r="Y427" s="36"/>
      <c r="Z427" s="36"/>
      <c r="AA427" s="5"/>
      <c r="AB427" s="46"/>
      <c r="AC427" s="47"/>
      <c r="AD427" s="38"/>
      <c r="AE427" s="38"/>
      <c r="AF427" s="6"/>
      <c r="AG427" s="1"/>
    </row>
    <row r="428" spans="1:52" ht="47.25">
      <c r="A428" s="86" t="s">
        <v>952</v>
      </c>
      <c r="B428" s="29" t="s">
        <v>444</v>
      </c>
      <c r="C428" s="30" t="s">
        <v>31</v>
      </c>
      <c r="D428" s="31">
        <v>0</v>
      </c>
      <c r="E428" s="32">
        <v>0</v>
      </c>
      <c r="F428" s="32">
        <v>0</v>
      </c>
      <c r="G428" s="31">
        <v>0</v>
      </c>
      <c r="H428" s="31">
        <v>0</v>
      </c>
      <c r="I428" s="32">
        <v>0</v>
      </c>
      <c r="J428" s="32">
        <v>0</v>
      </c>
      <c r="K428" s="32">
        <v>0</v>
      </c>
      <c r="L428" s="31">
        <v>0</v>
      </c>
      <c r="M428" s="32">
        <v>0</v>
      </c>
      <c r="N428" s="31">
        <v>0</v>
      </c>
      <c r="O428" s="97">
        <v>0</v>
      </c>
      <c r="P428" s="31">
        <v>0</v>
      </c>
      <c r="Q428" s="31">
        <v>0</v>
      </c>
      <c r="R428" s="31">
        <v>0</v>
      </c>
      <c r="S428" s="34">
        <v>0</v>
      </c>
      <c r="T428" s="35" t="s">
        <v>32</v>
      </c>
      <c r="U428" s="6"/>
      <c r="V428" s="6"/>
      <c r="W428" s="6"/>
      <c r="X428" s="36"/>
      <c r="Y428" s="36"/>
      <c r="Z428" s="36"/>
      <c r="AA428" s="5"/>
      <c r="AB428" s="46"/>
      <c r="AC428" s="47"/>
      <c r="AD428" s="38"/>
      <c r="AE428" s="38"/>
      <c r="AF428" s="6"/>
      <c r="AG428" s="1"/>
    </row>
    <row r="429" spans="1:52" ht="47.25">
      <c r="A429" s="86" t="s">
        <v>953</v>
      </c>
      <c r="B429" s="52" t="s">
        <v>446</v>
      </c>
      <c r="C429" s="30" t="s">
        <v>31</v>
      </c>
      <c r="D429" s="31">
        <v>0</v>
      </c>
      <c r="E429" s="32">
        <v>0</v>
      </c>
      <c r="F429" s="32">
        <v>0</v>
      </c>
      <c r="G429" s="31">
        <v>0</v>
      </c>
      <c r="H429" s="31">
        <v>0</v>
      </c>
      <c r="I429" s="32">
        <v>0</v>
      </c>
      <c r="J429" s="32">
        <v>0</v>
      </c>
      <c r="K429" s="32">
        <v>0</v>
      </c>
      <c r="L429" s="31">
        <v>0</v>
      </c>
      <c r="M429" s="32">
        <v>0</v>
      </c>
      <c r="N429" s="31">
        <v>0</v>
      </c>
      <c r="O429" s="31">
        <v>0</v>
      </c>
      <c r="P429" s="31">
        <v>0</v>
      </c>
      <c r="Q429" s="31">
        <v>0</v>
      </c>
      <c r="R429" s="31">
        <v>0</v>
      </c>
      <c r="S429" s="34">
        <v>0</v>
      </c>
      <c r="T429" s="35" t="s">
        <v>32</v>
      </c>
      <c r="U429" s="6"/>
      <c r="V429" s="6"/>
      <c r="W429" s="6"/>
      <c r="X429" s="36"/>
      <c r="Y429" s="36"/>
      <c r="Z429" s="36"/>
      <c r="AA429" s="5"/>
      <c r="AB429" s="46"/>
      <c r="AC429" s="47"/>
      <c r="AD429" s="38"/>
      <c r="AE429" s="38"/>
      <c r="AF429" s="6"/>
      <c r="AG429" s="1"/>
    </row>
    <row r="430" spans="1:52">
      <c r="A430" s="86" t="s">
        <v>954</v>
      </c>
      <c r="B430" s="52" t="s">
        <v>955</v>
      </c>
      <c r="C430" s="30" t="s">
        <v>31</v>
      </c>
      <c r="D430" s="31">
        <f>D431+D433</f>
        <v>184.223509904</v>
      </c>
      <c r="E430" s="32">
        <f t="shared" ref="E430:R430" si="112">E431+E433</f>
        <v>3.7454598999999997</v>
      </c>
      <c r="F430" s="32">
        <f t="shared" si="112"/>
        <v>180.47805000400001</v>
      </c>
      <c r="G430" s="31">
        <f t="shared" si="112"/>
        <v>111.84795378799998</v>
      </c>
      <c r="H430" s="31">
        <f t="shared" si="112"/>
        <v>5.00389602</v>
      </c>
      <c r="I430" s="32">
        <f t="shared" si="112"/>
        <v>1.5</v>
      </c>
      <c r="J430" s="32">
        <f t="shared" si="112"/>
        <v>2.3513398399999996</v>
      </c>
      <c r="K430" s="32">
        <f t="shared" si="112"/>
        <v>12.242732270000001</v>
      </c>
      <c r="L430" s="31">
        <f t="shared" si="112"/>
        <v>2.6525561800000004</v>
      </c>
      <c r="M430" s="32">
        <f t="shared" si="112"/>
        <v>41.31</v>
      </c>
      <c r="N430" s="31">
        <f t="shared" si="112"/>
        <v>0</v>
      </c>
      <c r="O430" s="31">
        <f t="shared" si="112"/>
        <v>56.795221517999984</v>
      </c>
      <c r="P430" s="31">
        <f t="shared" si="112"/>
        <v>0</v>
      </c>
      <c r="Q430" s="31">
        <f t="shared" si="112"/>
        <v>175.474153984</v>
      </c>
      <c r="R430" s="31">
        <f t="shared" si="112"/>
        <v>-8.7388362500000021</v>
      </c>
      <c r="S430" s="34">
        <f t="shared" ref="S430:S431" si="113">R430/(I430+K430)</f>
        <v>-0.63588783353341138</v>
      </c>
      <c r="T430" s="35" t="s">
        <v>32</v>
      </c>
      <c r="U430" s="6"/>
      <c r="V430" s="6"/>
      <c r="W430" s="6"/>
      <c r="X430" s="36"/>
      <c r="Y430" s="36"/>
      <c r="Z430" s="36"/>
      <c r="AA430" s="5"/>
      <c r="AB430" s="46"/>
      <c r="AC430" s="47"/>
      <c r="AD430" s="38"/>
      <c r="AE430" s="38"/>
      <c r="AF430" s="6"/>
      <c r="AG430" s="1"/>
    </row>
    <row r="431" spans="1:52" ht="47.25">
      <c r="A431" s="86" t="s">
        <v>956</v>
      </c>
      <c r="B431" s="52" t="s">
        <v>444</v>
      </c>
      <c r="C431" s="30" t="s">
        <v>31</v>
      </c>
      <c r="D431" s="31">
        <f>SUM(D432)</f>
        <v>184.223509904</v>
      </c>
      <c r="E431" s="32">
        <f t="shared" ref="E431:R431" si="114">SUM(E432)</f>
        <v>3.7454598999999997</v>
      </c>
      <c r="F431" s="32">
        <f t="shared" si="114"/>
        <v>180.47805000400001</v>
      </c>
      <c r="G431" s="31">
        <f t="shared" si="114"/>
        <v>111.84795378799998</v>
      </c>
      <c r="H431" s="31">
        <f t="shared" si="114"/>
        <v>5.00389602</v>
      </c>
      <c r="I431" s="32">
        <f t="shared" si="114"/>
        <v>1.5</v>
      </c>
      <c r="J431" s="32">
        <f t="shared" si="114"/>
        <v>2.3513398399999996</v>
      </c>
      <c r="K431" s="32">
        <f t="shared" si="114"/>
        <v>12.242732270000001</v>
      </c>
      <c r="L431" s="31">
        <f t="shared" si="114"/>
        <v>2.6525561800000004</v>
      </c>
      <c r="M431" s="32">
        <f t="shared" si="114"/>
        <v>41.31</v>
      </c>
      <c r="N431" s="31">
        <f t="shared" si="114"/>
        <v>0</v>
      </c>
      <c r="O431" s="31">
        <f t="shared" si="114"/>
        <v>56.795221517999984</v>
      </c>
      <c r="P431" s="31">
        <f t="shared" si="114"/>
        <v>0</v>
      </c>
      <c r="Q431" s="31">
        <f t="shared" si="114"/>
        <v>175.474153984</v>
      </c>
      <c r="R431" s="31">
        <f t="shared" si="114"/>
        <v>-8.7388362500000021</v>
      </c>
      <c r="S431" s="34">
        <f t="shared" si="113"/>
        <v>-0.63588783353341138</v>
      </c>
      <c r="T431" s="35" t="s">
        <v>32</v>
      </c>
      <c r="U431" s="6"/>
      <c r="V431" s="6"/>
      <c r="W431" s="6"/>
      <c r="X431" s="36"/>
      <c r="Y431" s="36"/>
      <c r="Z431" s="36"/>
      <c r="AA431" s="5"/>
      <c r="AB431" s="46"/>
      <c r="AC431" s="47"/>
      <c r="AD431" s="38"/>
      <c r="AE431" s="38"/>
      <c r="AF431" s="6"/>
      <c r="AG431" s="1"/>
    </row>
    <row r="432" spans="1:52" ht="117" customHeight="1">
      <c r="A432" s="98" t="s">
        <v>956</v>
      </c>
      <c r="B432" s="55" t="s">
        <v>957</v>
      </c>
      <c r="C432" s="70" t="s">
        <v>958</v>
      </c>
      <c r="D432" s="57">
        <v>184.223509904</v>
      </c>
      <c r="E432" s="58">
        <v>3.7454598999999997</v>
      </c>
      <c r="F432" s="58">
        <f>D432-E432</f>
        <v>180.47805000400001</v>
      </c>
      <c r="G432" s="57">
        <f>I432+K432+M432+O432</f>
        <v>111.84795378799998</v>
      </c>
      <c r="H432" s="57">
        <f>J432+L432+N432+P432</f>
        <v>5.00389602</v>
      </c>
      <c r="I432" s="58">
        <v>1.5</v>
      </c>
      <c r="J432" s="58">
        <v>2.3513398399999996</v>
      </c>
      <c r="K432" s="58">
        <v>12.242732270000001</v>
      </c>
      <c r="L432" s="57">
        <v>2.6525561800000004</v>
      </c>
      <c r="M432" s="58">
        <v>41.31</v>
      </c>
      <c r="N432" s="57">
        <v>0</v>
      </c>
      <c r="O432" s="57">
        <v>56.795221517999984</v>
      </c>
      <c r="P432" s="57">
        <v>0</v>
      </c>
      <c r="Q432" s="57">
        <f>F432-H432</f>
        <v>175.474153984</v>
      </c>
      <c r="R432" s="57">
        <f>H432-(I432+K432)</f>
        <v>-8.7388362500000021</v>
      </c>
      <c r="S432" s="59">
        <f>R432/(I432+K432)</f>
        <v>-0.63588783353341138</v>
      </c>
      <c r="T432" s="60" t="s">
        <v>959</v>
      </c>
      <c r="U432" s="6"/>
      <c r="V432" s="61"/>
      <c r="W432" s="62"/>
      <c r="X432" s="36"/>
      <c r="Y432" s="36"/>
      <c r="Z432" s="36"/>
      <c r="AB432" s="46"/>
      <c r="AC432" s="47"/>
      <c r="AD432" s="38"/>
      <c r="AE432" s="38"/>
      <c r="AF432" s="6"/>
      <c r="AG432" s="1"/>
      <c r="AZ432" s="133"/>
    </row>
    <row r="433" spans="1:52" ht="47.25">
      <c r="A433" s="86" t="s">
        <v>960</v>
      </c>
      <c r="B433" s="52" t="s">
        <v>446</v>
      </c>
      <c r="C433" s="30" t="s">
        <v>31</v>
      </c>
      <c r="D433" s="31">
        <v>0</v>
      </c>
      <c r="E433" s="32">
        <v>0</v>
      </c>
      <c r="F433" s="32">
        <v>0</v>
      </c>
      <c r="G433" s="31">
        <v>0</v>
      </c>
      <c r="H433" s="31">
        <v>0</v>
      </c>
      <c r="I433" s="32">
        <v>0</v>
      </c>
      <c r="J433" s="32">
        <v>0</v>
      </c>
      <c r="K433" s="32">
        <v>0</v>
      </c>
      <c r="L433" s="31">
        <v>0</v>
      </c>
      <c r="M433" s="32">
        <v>0</v>
      </c>
      <c r="N433" s="31">
        <v>0</v>
      </c>
      <c r="O433" s="31">
        <v>0</v>
      </c>
      <c r="P433" s="31">
        <v>0</v>
      </c>
      <c r="Q433" s="31">
        <v>0</v>
      </c>
      <c r="R433" s="31">
        <v>0</v>
      </c>
      <c r="S433" s="34">
        <v>0</v>
      </c>
      <c r="T433" s="35" t="s">
        <v>32</v>
      </c>
      <c r="U433" s="6"/>
      <c r="V433" s="6"/>
      <c r="W433" s="6"/>
      <c r="X433" s="36"/>
      <c r="Y433" s="36"/>
      <c r="Z433" s="36"/>
      <c r="AA433" s="5"/>
      <c r="AB433" s="46"/>
      <c r="AC433" s="47"/>
      <c r="AD433" s="38"/>
      <c r="AE433" s="38"/>
      <c r="AF433" s="6"/>
      <c r="AG433" s="1"/>
    </row>
    <row r="434" spans="1:52">
      <c r="A434" s="28" t="s">
        <v>961</v>
      </c>
      <c r="B434" s="29" t="s">
        <v>452</v>
      </c>
      <c r="C434" s="32" t="s">
        <v>31</v>
      </c>
      <c r="D434" s="31">
        <f t="shared" ref="D434:R434" si="115">D435+D436+D437+D438</f>
        <v>6922.9361586303994</v>
      </c>
      <c r="E434" s="32">
        <f t="shared" si="115"/>
        <v>180.64389713000003</v>
      </c>
      <c r="F434" s="32">
        <f t="shared" si="115"/>
        <v>6742.292261500399</v>
      </c>
      <c r="G434" s="31">
        <f t="shared" si="115"/>
        <v>29.738150000000001</v>
      </c>
      <c r="H434" s="31">
        <f t="shared" si="115"/>
        <v>0.64068439999999993</v>
      </c>
      <c r="I434" s="32">
        <f t="shared" si="115"/>
        <v>0</v>
      </c>
      <c r="J434" s="32">
        <f t="shared" si="115"/>
        <v>9.8674799999999997E-3</v>
      </c>
      <c r="K434" s="32">
        <f t="shared" si="115"/>
        <v>0</v>
      </c>
      <c r="L434" s="31">
        <f t="shared" si="115"/>
        <v>0.63081691999999989</v>
      </c>
      <c r="M434" s="32">
        <f t="shared" si="115"/>
        <v>4.5599999999999996</v>
      </c>
      <c r="N434" s="31">
        <f t="shared" si="115"/>
        <v>0</v>
      </c>
      <c r="O434" s="31">
        <f t="shared" si="115"/>
        <v>25.178150000000002</v>
      </c>
      <c r="P434" s="31">
        <f t="shared" si="115"/>
        <v>0</v>
      </c>
      <c r="Q434" s="31">
        <f t="shared" si="115"/>
        <v>6741.6515771003988</v>
      </c>
      <c r="R434" s="31">
        <f t="shared" si="115"/>
        <v>0.64068439999999993</v>
      </c>
      <c r="S434" s="34">
        <v>1</v>
      </c>
      <c r="T434" s="35" t="s">
        <v>32</v>
      </c>
      <c r="U434" s="6"/>
      <c r="V434" s="6"/>
      <c r="W434" s="6"/>
      <c r="X434" s="36"/>
      <c r="Y434" s="36"/>
      <c r="Z434" s="36"/>
      <c r="AA434" s="5"/>
      <c r="AB434" s="48"/>
      <c r="AC434" s="49"/>
      <c r="AD434" s="49"/>
      <c r="AE434" s="49"/>
      <c r="AF434" s="6"/>
      <c r="AG434" s="1"/>
    </row>
    <row r="435" spans="1:52" ht="31.5">
      <c r="A435" s="28" t="s">
        <v>962</v>
      </c>
      <c r="B435" s="29" t="s">
        <v>454</v>
      </c>
      <c r="C435" s="32" t="s">
        <v>31</v>
      </c>
      <c r="D435" s="31">
        <v>0</v>
      </c>
      <c r="E435" s="32">
        <v>0</v>
      </c>
      <c r="F435" s="32">
        <v>0</v>
      </c>
      <c r="G435" s="31">
        <v>0</v>
      </c>
      <c r="H435" s="31">
        <v>0</v>
      </c>
      <c r="I435" s="32">
        <v>0</v>
      </c>
      <c r="J435" s="32">
        <v>0</v>
      </c>
      <c r="K435" s="32">
        <v>0</v>
      </c>
      <c r="L435" s="31">
        <v>0</v>
      </c>
      <c r="M435" s="32">
        <v>0</v>
      </c>
      <c r="N435" s="31">
        <v>0</v>
      </c>
      <c r="O435" s="31">
        <v>0</v>
      </c>
      <c r="P435" s="31">
        <v>0</v>
      </c>
      <c r="Q435" s="31">
        <v>0</v>
      </c>
      <c r="R435" s="31">
        <v>0</v>
      </c>
      <c r="S435" s="34">
        <v>0</v>
      </c>
      <c r="T435" s="35" t="s">
        <v>32</v>
      </c>
      <c r="U435" s="6"/>
      <c r="V435" s="6"/>
      <c r="W435" s="6"/>
      <c r="X435" s="36"/>
      <c r="Y435" s="36"/>
      <c r="Z435" s="36"/>
      <c r="AA435" s="5"/>
      <c r="AB435" s="48"/>
      <c r="AC435" s="49"/>
      <c r="AD435" s="49"/>
      <c r="AE435" s="49"/>
      <c r="AF435" s="6"/>
      <c r="AG435" s="1"/>
    </row>
    <row r="436" spans="1:52">
      <c r="A436" s="28" t="s">
        <v>963</v>
      </c>
      <c r="B436" s="29" t="s">
        <v>456</v>
      </c>
      <c r="C436" s="32" t="s">
        <v>31</v>
      </c>
      <c r="D436" s="31">
        <v>0</v>
      </c>
      <c r="E436" s="32">
        <v>0</v>
      </c>
      <c r="F436" s="32">
        <v>0</v>
      </c>
      <c r="G436" s="31">
        <v>0</v>
      </c>
      <c r="H436" s="31">
        <v>0</v>
      </c>
      <c r="I436" s="32">
        <v>0</v>
      </c>
      <c r="J436" s="32">
        <v>0</v>
      </c>
      <c r="K436" s="32">
        <v>0</v>
      </c>
      <c r="L436" s="31">
        <v>0</v>
      </c>
      <c r="M436" s="32">
        <v>0</v>
      </c>
      <c r="N436" s="31">
        <v>0</v>
      </c>
      <c r="O436" s="31">
        <v>0</v>
      </c>
      <c r="P436" s="31">
        <v>0</v>
      </c>
      <c r="Q436" s="31">
        <v>0</v>
      </c>
      <c r="R436" s="31">
        <v>0</v>
      </c>
      <c r="S436" s="34">
        <v>0</v>
      </c>
      <c r="T436" s="35" t="s">
        <v>32</v>
      </c>
      <c r="U436" s="6"/>
      <c r="V436" s="6"/>
      <c r="W436" s="6"/>
      <c r="X436" s="36"/>
      <c r="Y436" s="36"/>
      <c r="Z436" s="36"/>
      <c r="AA436" s="5"/>
      <c r="AB436" s="48"/>
      <c r="AC436" s="49"/>
      <c r="AD436" s="49"/>
      <c r="AE436" s="49"/>
      <c r="AF436" s="6"/>
      <c r="AG436" s="1"/>
    </row>
    <row r="437" spans="1:52" ht="31.5">
      <c r="A437" s="28" t="s">
        <v>964</v>
      </c>
      <c r="B437" s="29" t="s">
        <v>458</v>
      </c>
      <c r="C437" s="32" t="s">
        <v>31</v>
      </c>
      <c r="D437" s="31">
        <v>0</v>
      </c>
      <c r="E437" s="32">
        <v>0</v>
      </c>
      <c r="F437" s="32">
        <v>0</v>
      </c>
      <c r="G437" s="31">
        <v>0</v>
      </c>
      <c r="H437" s="31">
        <v>0</v>
      </c>
      <c r="I437" s="32">
        <v>0</v>
      </c>
      <c r="J437" s="32">
        <v>0</v>
      </c>
      <c r="K437" s="32">
        <v>0</v>
      </c>
      <c r="L437" s="31">
        <v>0</v>
      </c>
      <c r="M437" s="32">
        <v>0</v>
      </c>
      <c r="N437" s="31">
        <v>0</v>
      </c>
      <c r="O437" s="31">
        <v>0</v>
      </c>
      <c r="P437" s="31">
        <v>0</v>
      </c>
      <c r="Q437" s="31">
        <v>0</v>
      </c>
      <c r="R437" s="31">
        <v>0</v>
      </c>
      <c r="S437" s="34">
        <v>0</v>
      </c>
      <c r="T437" s="35" t="s">
        <v>32</v>
      </c>
      <c r="U437" s="6"/>
      <c r="V437" s="6"/>
      <c r="W437" s="6"/>
      <c r="X437" s="36"/>
      <c r="Y437" s="36"/>
      <c r="Z437" s="36"/>
      <c r="AA437" s="5"/>
      <c r="AB437" s="48"/>
      <c r="AC437" s="49"/>
      <c r="AD437" s="49"/>
      <c r="AE437" s="49"/>
      <c r="AF437" s="6"/>
      <c r="AG437" s="1"/>
    </row>
    <row r="438" spans="1:52">
      <c r="A438" s="28" t="s">
        <v>965</v>
      </c>
      <c r="B438" s="29" t="s">
        <v>464</v>
      </c>
      <c r="C438" s="32" t="s">
        <v>31</v>
      </c>
      <c r="D438" s="31">
        <f>SUM(D439:D440)</f>
        <v>6922.9361586303994</v>
      </c>
      <c r="E438" s="32">
        <f t="shared" ref="E438:R438" si="116">SUM(E439:E440)</f>
        <v>180.64389713000003</v>
      </c>
      <c r="F438" s="32">
        <f t="shared" si="116"/>
        <v>6742.292261500399</v>
      </c>
      <c r="G438" s="31">
        <f t="shared" si="116"/>
        <v>29.738150000000001</v>
      </c>
      <c r="H438" s="31">
        <f t="shared" si="116"/>
        <v>0.64068439999999993</v>
      </c>
      <c r="I438" s="32">
        <f t="shared" si="116"/>
        <v>0</v>
      </c>
      <c r="J438" s="32">
        <f t="shared" si="116"/>
        <v>9.8674799999999997E-3</v>
      </c>
      <c r="K438" s="32">
        <f t="shared" si="116"/>
        <v>0</v>
      </c>
      <c r="L438" s="31">
        <f t="shared" si="116"/>
        <v>0.63081691999999989</v>
      </c>
      <c r="M438" s="32">
        <f t="shared" si="116"/>
        <v>4.5599999999999996</v>
      </c>
      <c r="N438" s="31">
        <f t="shared" si="116"/>
        <v>0</v>
      </c>
      <c r="O438" s="31">
        <f t="shared" si="116"/>
        <v>25.178150000000002</v>
      </c>
      <c r="P438" s="31">
        <f t="shared" si="116"/>
        <v>0</v>
      </c>
      <c r="Q438" s="31">
        <f t="shared" si="116"/>
        <v>6741.6515771003988</v>
      </c>
      <c r="R438" s="31">
        <f t="shared" si="116"/>
        <v>0.64068439999999993</v>
      </c>
      <c r="S438" s="34">
        <v>1</v>
      </c>
      <c r="T438" s="35" t="s">
        <v>32</v>
      </c>
      <c r="U438" s="6"/>
      <c r="V438" s="6"/>
      <c r="W438" s="6"/>
      <c r="X438" s="36"/>
      <c r="Y438" s="36"/>
      <c r="Z438" s="36"/>
      <c r="AA438" s="5"/>
      <c r="AB438" s="48"/>
      <c r="AC438" s="49"/>
      <c r="AD438" s="49"/>
      <c r="AE438" s="49"/>
      <c r="AF438" s="6"/>
      <c r="AG438" s="1"/>
    </row>
    <row r="439" spans="1:52" ht="47.25">
      <c r="A439" s="65" t="s">
        <v>965</v>
      </c>
      <c r="B439" s="68" t="s">
        <v>966</v>
      </c>
      <c r="C439" s="99" t="s">
        <v>967</v>
      </c>
      <c r="D439" s="57">
        <v>6874.9361586303994</v>
      </c>
      <c r="E439" s="58">
        <v>179.54473693000003</v>
      </c>
      <c r="F439" s="58">
        <f>D439-E439</f>
        <v>6695.3914217003994</v>
      </c>
      <c r="G439" s="57">
        <f>I439+K439+M439+O439</f>
        <v>2.3781500000000002</v>
      </c>
      <c r="H439" s="57">
        <f>J439+L439+N439+P439</f>
        <v>1.9844599999999997E-2</v>
      </c>
      <c r="I439" s="58">
        <v>0</v>
      </c>
      <c r="J439" s="58">
        <v>9.8674799999999997E-3</v>
      </c>
      <c r="K439" s="58">
        <v>0</v>
      </c>
      <c r="L439" s="57">
        <v>9.977119999999999E-3</v>
      </c>
      <c r="M439" s="58">
        <v>0</v>
      </c>
      <c r="N439" s="57">
        <v>0</v>
      </c>
      <c r="O439" s="57">
        <v>2.3781500000000002</v>
      </c>
      <c r="P439" s="57">
        <v>0</v>
      </c>
      <c r="Q439" s="57">
        <f>F439-H439</f>
        <v>6695.371577100399</v>
      </c>
      <c r="R439" s="57">
        <f>H439-(I439+K439)</f>
        <v>1.9844599999999997E-2</v>
      </c>
      <c r="S439" s="59">
        <v>1</v>
      </c>
      <c r="T439" s="66" t="s">
        <v>968</v>
      </c>
      <c r="U439" s="6"/>
      <c r="V439" s="61"/>
      <c r="W439" s="62"/>
      <c r="X439" s="36"/>
      <c r="Y439" s="36"/>
      <c r="Z439" s="36"/>
      <c r="AB439" s="48"/>
      <c r="AC439" s="49"/>
      <c r="AD439" s="49"/>
      <c r="AE439" s="49"/>
      <c r="AF439" s="6"/>
      <c r="AG439" s="1"/>
      <c r="AZ439" s="133"/>
    </row>
    <row r="440" spans="1:52" ht="31.5">
      <c r="A440" s="65" t="s">
        <v>965</v>
      </c>
      <c r="B440" s="68" t="s">
        <v>969</v>
      </c>
      <c r="C440" s="99" t="s">
        <v>970</v>
      </c>
      <c r="D440" s="57">
        <v>48</v>
      </c>
      <c r="E440" s="58">
        <v>1.0991601999999998</v>
      </c>
      <c r="F440" s="58">
        <f>D440-E440</f>
        <v>46.9008398</v>
      </c>
      <c r="G440" s="57">
        <f>I440+K440+M440+O440</f>
        <v>27.36</v>
      </c>
      <c r="H440" s="57">
        <f>J440+L440+N440+P440</f>
        <v>0.62083979999999994</v>
      </c>
      <c r="I440" s="58">
        <v>0</v>
      </c>
      <c r="J440" s="58">
        <v>0</v>
      </c>
      <c r="K440" s="58">
        <v>0</v>
      </c>
      <c r="L440" s="57">
        <v>0.62083979999999994</v>
      </c>
      <c r="M440" s="58">
        <v>4.5599999999999996</v>
      </c>
      <c r="N440" s="57">
        <v>0</v>
      </c>
      <c r="O440" s="57">
        <v>22.8</v>
      </c>
      <c r="P440" s="57">
        <v>0</v>
      </c>
      <c r="Q440" s="57">
        <f>F440-H440</f>
        <v>46.28</v>
      </c>
      <c r="R440" s="57">
        <f>H440-(I440+K440)</f>
        <v>0.62083979999999994</v>
      </c>
      <c r="S440" s="59">
        <v>1</v>
      </c>
      <c r="T440" s="60" t="s">
        <v>971</v>
      </c>
      <c r="U440" s="6"/>
      <c r="V440" s="61"/>
      <c r="W440" s="62"/>
      <c r="X440" s="36"/>
      <c r="Y440" s="36"/>
      <c r="Z440" s="36"/>
      <c r="AB440" s="48"/>
      <c r="AC440" s="49"/>
      <c r="AD440" s="49"/>
      <c r="AE440" s="49"/>
      <c r="AF440" s="6"/>
      <c r="AG440" s="1"/>
      <c r="AZ440" s="133"/>
    </row>
    <row r="441" spans="1:52" ht="31.5">
      <c r="A441" s="28" t="s">
        <v>972</v>
      </c>
      <c r="B441" s="29" t="s">
        <v>481</v>
      </c>
      <c r="C441" s="32" t="s">
        <v>31</v>
      </c>
      <c r="D441" s="31">
        <v>0</v>
      </c>
      <c r="E441" s="32">
        <v>0</v>
      </c>
      <c r="F441" s="32">
        <v>0</v>
      </c>
      <c r="G441" s="31">
        <v>0</v>
      </c>
      <c r="H441" s="31">
        <v>0</v>
      </c>
      <c r="I441" s="32">
        <v>0</v>
      </c>
      <c r="J441" s="32">
        <v>0</v>
      </c>
      <c r="K441" s="32">
        <v>0</v>
      </c>
      <c r="L441" s="31">
        <v>0</v>
      </c>
      <c r="M441" s="32">
        <v>0</v>
      </c>
      <c r="N441" s="31">
        <v>0</v>
      </c>
      <c r="O441" s="31">
        <v>0</v>
      </c>
      <c r="P441" s="31">
        <v>0</v>
      </c>
      <c r="Q441" s="31">
        <v>0</v>
      </c>
      <c r="R441" s="31">
        <v>0</v>
      </c>
      <c r="S441" s="34">
        <v>0</v>
      </c>
      <c r="T441" s="35" t="s">
        <v>32</v>
      </c>
      <c r="U441" s="6"/>
      <c r="V441" s="6"/>
      <c r="W441" s="6"/>
      <c r="X441" s="36"/>
      <c r="Y441" s="36"/>
      <c r="Z441" s="36"/>
      <c r="AA441" s="5"/>
      <c r="AB441" s="37"/>
      <c r="AC441" s="38"/>
      <c r="AD441" s="38"/>
      <c r="AE441" s="38"/>
      <c r="AF441" s="6"/>
      <c r="AG441" s="1"/>
    </row>
    <row r="442" spans="1:52">
      <c r="A442" s="28" t="s">
        <v>973</v>
      </c>
      <c r="B442" s="29" t="s">
        <v>483</v>
      </c>
      <c r="C442" s="32" t="s">
        <v>31</v>
      </c>
      <c r="D442" s="31">
        <f t="shared" ref="D442:R442" si="117">SUM(D443:D484)</f>
        <v>165.37848259200001</v>
      </c>
      <c r="E442" s="32">
        <f t="shared" si="117"/>
        <v>39.040048399999989</v>
      </c>
      <c r="F442" s="32">
        <f t="shared" si="117"/>
        <v>133.50068259199998</v>
      </c>
      <c r="G442" s="31">
        <f t="shared" si="117"/>
        <v>82.104722592000002</v>
      </c>
      <c r="H442" s="31">
        <f t="shared" si="117"/>
        <v>38.141545239999999</v>
      </c>
      <c r="I442" s="32">
        <f t="shared" si="117"/>
        <v>14.76</v>
      </c>
      <c r="J442" s="32">
        <f t="shared" si="117"/>
        <v>29.574270840000001</v>
      </c>
      <c r="K442" s="32">
        <f t="shared" si="117"/>
        <v>0</v>
      </c>
      <c r="L442" s="31">
        <f t="shared" si="117"/>
        <v>8.5672744000000023</v>
      </c>
      <c r="M442" s="32">
        <f t="shared" si="117"/>
        <v>0</v>
      </c>
      <c r="N442" s="31">
        <f t="shared" si="117"/>
        <v>0</v>
      </c>
      <c r="O442" s="31">
        <f t="shared" si="117"/>
        <v>67.344722591999997</v>
      </c>
      <c r="P442" s="31">
        <f t="shared" si="117"/>
        <v>0</v>
      </c>
      <c r="Q442" s="31">
        <f t="shared" si="117"/>
        <v>126.06668739199999</v>
      </c>
      <c r="R442" s="31">
        <f t="shared" si="117"/>
        <v>-9.5660039999999995</v>
      </c>
      <c r="S442" s="34">
        <f t="shared" ref="S442:S493" si="118">R442/(I442+K442)</f>
        <v>-0.64810325203252028</v>
      </c>
      <c r="T442" s="35" t="s">
        <v>32</v>
      </c>
      <c r="U442" s="6"/>
      <c r="V442" s="6"/>
      <c r="W442" s="6"/>
      <c r="X442" s="36"/>
      <c r="Y442" s="36"/>
      <c r="Z442" s="36"/>
      <c r="AA442" s="5"/>
      <c r="AB442" s="37"/>
      <c r="AC442" s="38"/>
      <c r="AD442" s="38"/>
      <c r="AE442" s="38"/>
      <c r="AF442" s="6"/>
      <c r="AG442" s="1"/>
    </row>
    <row r="443" spans="1:52" ht="63">
      <c r="A443" s="65" t="s">
        <v>973</v>
      </c>
      <c r="B443" s="68" t="s">
        <v>974</v>
      </c>
      <c r="C443" s="99" t="s">
        <v>975</v>
      </c>
      <c r="D443" s="57">
        <v>80.400000000000006</v>
      </c>
      <c r="E443" s="58">
        <v>29.096999999999998</v>
      </c>
      <c r="F443" s="58">
        <f t="shared" ref="F443:F484" si="119">D443-E443</f>
        <v>51.303000000000011</v>
      </c>
      <c r="G443" s="57">
        <f t="shared" ref="G443:H484" si="120">I443+K443+M443+O443</f>
        <v>14.76</v>
      </c>
      <c r="H443" s="57">
        <f t="shared" si="120"/>
        <v>3.12</v>
      </c>
      <c r="I443" s="58">
        <v>14.76</v>
      </c>
      <c r="J443" s="58">
        <v>0</v>
      </c>
      <c r="K443" s="58">
        <v>0</v>
      </c>
      <c r="L443" s="57">
        <v>3.12</v>
      </c>
      <c r="M443" s="58">
        <v>0</v>
      </c>
      <c r="N443" s="57">
        <v>0</v>
      </c>
      <c r="O443" s="57">
        <v>0</v>
      </c>
      <c r="P443" s="57">
        <v>0</v>
      </c>
      <c r="Q443" s="57">
        <f t="shared" ref="Q443:Q484" si="121">F443-H443</f>
        <v>48.183000000000014</v>
      </c>
      <c r="R443" s="57">
        <f t="shared" ref="R443:R484" si="122">H443-(I443+K443)</f>
        <v>-11.64</v>
      </c>
      <c r="S443" s="59">
        <f t="shared" si="118"/>
        <v>-0.78861788617886186</v>
      </c>
      <c r="T443" s="66" t="s">
        <v>976</v>
      </c>
      <c r="U443" s="6"/>
      <c r="V443" s="61"/>
      <c r="W443" s="62"/>
      <c r="X443" s="36"/>
      <c r="Y443" s="36"/>
      <c r="Z443" s="36"/>
      <c r="AB443" s="37"/>
      <c r="AC443" s="38"/>
      <c r="AD443" s="38"/>
      <c r="AE443" s="38"/>
      <c r="AF443" s="6"/>
      <c r="AG443" s="1"/>
      <c r="AZ443" s="133"/>
    </row>
    <row r="444" spans="1:52">
      <c r="A444" s="65" t="s">
        <v>973</v>
      </c>
      <c r="B444" s="68" t="s">
        <v>977</v>
      </c>
      <c r="C444" s="99" t="s">
        <v>978</v>
      </c>
      <c r="D444" s="57">
        <v>0.14399999999999999</v>
      </c>
      <c r="E444" s="58">
        <v>0</v>
      </c>
      <c r="F444" s="58">
        <f t="shared" si="119"/>
        <v>0.14399999999999999</v>
      </c>
      <c r="G444" s="57">
        <f t="shared" si="120"/>
        <v>0.14399999999999999</v>
      </c>
      <c r="H444" s="57">
        <f t="shared" si="120"/>
        <v>0</v>
      </c>
      <c r="I444" s="58">
        <v>0</v>
      </c>
      <c r="J444" s="58">
        <v>0</v>
      </c>
      <c r="K444" s="58">
        <v>0</v>
      </c>
      <c r="L444" s="57">
        <v>0</v>
      </c>
      <c r="M444" s="58">
        <v>0</v>
      </c>
      <c r="N444" s="57">
        <v>0</v>
      </c>
      <c r="O444" s="57">
        <v>0.14399999999999999</v>
      </c>
      <c r="P444" s="57">
        <v>0</v>
      </c>
      <c r="Q444" s="57">
        <f t="shared" si="121"/>
        <v>0.14399999999999999</v>
      </c>
      <c r="R444" s="57">
        <f t="shared" si="122"/>
        <v>0</v>
      </c>
      <c r="S444" s="59">
        <v>0</v>
      </c>
      <c r="T444" s="60" t="s">
        <v>32</v>
      </c>
      <c r="U444" s="6"/>
      <c r="V444" s="61"/>
      <c r="W444" s="62"/>
      <c r="X444" s="36"/>
      <c r="Y444" s="36"/>
      <c r="Z444" s="36"/>
      <c r="AB444" s="37"/>
      <c r="AC444" s="38"/>
      <c r="AD444" s="38"/>
      <c r="AE444" s="38"/>
      <c r="AF444" s="6"/>
      <c r="AG444" s="1"/>
      <c r="AZ444" s="133"/>
    </row>
    <row r="445" spans="1:52">
      <c r="A445" s="65" t="s">
        <v>973</v>
      </c>
      <c r="B445" s="68" t="s">
        <v>979</v>
      </c>
      <c r="C445" s="99" t="s">
        <v>980</v>
      </c>
      <c r="D445" s="57">
        <v>7.476</v>
      </c>
      <c r="E445" s="58">
        <v>0</v>
      </c>
      <c r="F445" s="58">
        <f t="shared" si="119"/>
        <v>7.476</v>
      </c>
      <c r="G445" s="57">
        <f t="shared" si="120"/>
        <v>7.476</v>
      </c>
      <c r="H445" s="57">
        <f t="shared" si="120"/>
        <v>0</v>
      </c>
      <c r="I445" s="58">
        <v>0</v>
      </c>
      <c r="J445" s="58">
        <v>0</v>
      </c>
      <c r="K445" s="58">
        <v>0</v>
      </c>
      <c r="L445" s="57">
        <v>0</v>
      </c>
      <c r="M445" s="58">
        <v>0</v>
      </c>
      <c r="N445" s="57">
        <v>0</v>
      </c>
      <c r="O445" s="57">
        <v>7.476</v>
      </c>
      <c r="P445" s="57">
        <v>0</v>
      </c>
      <c r="Q445" s="57">
        <f t="shared" si="121"/>
        <v>7.476</v>
      </c>
      <c r="R445" s="57">
        <f t="shared" si="122"/>
        <v>0</v>
      </c>
      <c r="S445" s="59">
        <v>0</v>
      </c>
      <c r="T445" s="60" t="s">
        <v>32</v>
      </c>
      <c r="U445" s="6"/>
      <c r="V445" s="61"/>
      <c r="W445" s="62"/>
      <c r="X445" s="36"/>
      <c r="Y445" s="36"/>
      <c r="Z445" s="36"/>
      <c r="AB445" s="37"/>
      <c r="AC445" s="38"/>
      <c r="AD445" s="38"/>
      <c r="AE445" s="38"/>
      <c r="AF445" s="6"/>
      <c r="AG445" s="1"/>
      <c r="AZ445" s="133"/>
    </row>
    <row r="446" spans="1:52" ht="31.5">
      <c r="A446" s="65" t="s">
        <v>973</v>
      </c>
      <c r="B446" s="68" t="s">
        <v>981</v>
      </c>
      <c r="C446" s="99" t="s">
        <v>982</v>
      </c>
      <c r="D446" s="57">
        <v>1.3896000000000002</v>
      </c>
      <c r="E446" s="58">
        <v>0.48960000000000004</v>
      </c>
      <c r="F446" s="58">
        <f t="shared" si="119"/>
        <v>0.90000000000000013</v>
      </c>
      <c r="G446" s="57">
        <f t="shared" si="120"/>
        <v>0.9</v>
      </c>
      <c r="H446" s="57">
        <f t="shared" si="120"/>
        <v>0</v>
      </c>
      <c r="I446" s="58">
        <v>0</v>
      </c>
      <c r="J446" s="58">
        <v>0</v>
      </c>
      <c r="K446" s="58">
        <v>0</v>
      </c>
      <c r="L446" s="57">
        <v>0</v>
      </c>
      <c r="M446" s="58">
        <v>0</v>
      </c>
      <c r="N446" s="57">
        <v>0</v>
      </c>
      <c r="O446" s="57">
        <v>0.9</v>
      </c>
      <c r="P446" s="57">
        <v>0</v>
      </c>
      <c r="Q446" s="57">
        <f t="shared" si="121"/>
        <v>0.90000000000000013</v>
      </c>
      <c r="R446" s="57">
        <f t="shared" si="122"/>
        <v>0</v>
      </c>
      <c r="S446" s="59">
        <v>0</v>
      </c>
      <c r="T446" s="60" t="s">
        <v>32</v>
      </c>
      <c r="U446" s="6"/>
      <c r="V446" s="61"/>
      <c r="W446" s="62"/>
      <c r="X446" s="36"/>
      <c r="Y446" s="36"/>
      <c r="Z446" s="36"/>
      <c r="AB446" s="37"/>
      <c r="AC446" s="38"/>
      <c r="AD446" s="38"/>
      <c r="AE446" s="38"/>
      <c r="AF446" s="6"/>
      <c r="AG446" s="1"/>
      <c r="AZ446" s="133"/>
    </row>
    <row r="447" spans="1:52" ht="31.5">
      <c r="A447" s="65" t="s">
        <v>973</v>
      </c>
      <c r="B447" s="68" t="s">
        <v>983</v>
      </c>
      <c r="C447" s="99" t="s">
        <v>984</v>
      </c>
      <c r="D447" s="57">
        <v>0.38899999199999996</v>
      </c>
      <c r="E447" s="58">
        <v>0</v>
      </c>
      <c r="F447" s="58">
        <f t="shared" si="119"/>
        <v>0.38899999199999996</v>
      </c>
      <c r="G447" s="57">
        <f t="shared" si="120"/>
        <v>0.38899999199999996</v>
      </c>
      <c r="H447" s="57">
        <f t="shared" si="120"/>
        <v>0</v>
      </c>
      <c r="I447" s="58">
        <v>0</v>
      </c>
      <c r="J447" s="58">
        <v>0</v>
      </c>
      <c r="K447" s="58">
        <v>0</v>
      </c>
      <c r="L447" s="57">
        <v>0</v>
      </c>
      <c r="M447" s="58">
        <v>0</v>
      </c>
      <c r="N447" s="57">
        <v>0</v>
      </c>
      <c r="O447" s="57">
        <v>0.38899999199999996</v>
      </c>
      <c r="P447" s="57">
        <v>0</v>
      </c>
      <c r="Q447" s="57">
        <f t="shared" si="121"/>
        <v>0.38899999199999996</v>
      </c>
      <c r="R447" s="57">
        <f t="shared" si="122"/>
        <v>0</v>
      </c>
      <c r="S447" s="59">
        <v>0</v>
      </c>
      <c r="T447" s="60" t="s">
        <v>32</v>
      </c>
      <c r="U447" s="6"/>
      <c r="V447" s="61"/>
      <c r="W447" s="62"/>
      <c r="X447" s="36"/>
      <c r="Y447" s="36"/>
      <c r="Z447" s="36"/>
      <c r="AB447" s="37"/>
      <c r="AC447" s="38"/>
      <c r="AD447" s="38"/>
      <c r="AE447" s="38"/>
      <c r="AF447" s="6"/>
      <c r="AG447" s="1"/>
      <c r="AZ447" s="133"/>
    </row>
    <row r="448" spans="1:52">
      <c r="A448" s="65" t="s">
        <v>973</v>
      </c>
      <c r="B448" s="68" t="s">
        <v>985</v>
      </c>
      <c r="C448" s="99" t="s">
        <v>986</v>
      </c>
      <c r="D448" s="57">
        <v>14.211800999999999</v>
      </c>
      <c r="E448" s="58">
        <v>0</v>
      </c>
      <c r="F448" s="58">
        <f t="shared" si="119"/>
        <v>14.211800999999999</v>
      </c>
      <c r="G448" s="57">
        <f t="shared" si="120"/>
        <v>14.211800999999999</v>
      </c>
      <c r="H448" s="57">
        <f t="shared" si="120"/>
        <v>0</v>
      </c>
      <c r="I448" s="58">
        <v>0</v>
      </c>
      <c r="J448" s="58">
        <v>0</v>
      </c>
      <c r="K448" s="58">
        <v>0</v>
      </c>
      <c r="L448" s="57">
        <v>0</v>
      </c>
      <c r="M448" s="58">
        <v>0</v>
      </c>
      <c r="N448" s="57">
        <v>0</v>
      </c>
      <c r="O448" s="57">
        <v>14.211800999999999</v>
      </c>
      <c r="P448" s="57">
        <v>0</v>
      </c>
      <c r="Q448" s="57">
        <f t="shared" si="121"/>
        <v>14.211800999999999</v>
      </c>
      <c r="R448" s="57">
        <f t="shared" si="122"/>
        <v>0</v>
      </c>
      <c r="S448" s="59">
        <v>0</v>
      </c>
      <c r="T448" s="60" t="s">
        <v>32</v>
      </c>
      <c r="U448" s="6"/>
      <c r="V448" s="61"/>
      <c r="W448" s="62"/>
      <c r="X448" s="36"/>
      <c r="Y448" s="36"/>
      <c r="Z448" s="36"/>
      <c r="AB448" s="37"/>
      <c r="AC448" s="38"/>
      <c r="AD448" s="38"/>
      <c r="AE448" s="38"/>
      <c r="AF448" s="6"/>
      <c r="AG448" s="1"/>
      <c r="AZ448" s="133"/>
    </row>
    <row r="449" spans="1:52" ht="31.5">
      <c r="A449" s="65" t="s">
        <v>973</v>
      </c>
      <c r="B449" s="68" t="s">
        <v>987</v>
      </c>
      <c r="C449" s="99" t="s">
        <v>988</v>
      </c>
      <c r="D449" s="57">
        <v>3.7898135999999996</v>
      </c>
      <c r="E449" s="58">
        <v>0</v>
      </c>
      <c r="F449" s="58">
        <f t="shared" si="119"/>
        <v>3.7898135999999996</v>
      </c>
      <c r="G449" s="57">
        <f t="shared" si="120"/>
        <v>3.7898135999999996</v>
      </c>
      <c r="H449" s="57">
        <f t="shared" si="120"/>
        <v>0</v>
      </c>
      <c r="I449" s="58">
        <v>0</v>
      </c>
      <c r="J449" s="58">
        <v>0</v>
      </c>
      <c r="K449" s="58">
        <v>0</v>
      </c>
      <c r="L449" s="57">
        <v>0</v>
      </c>
      <c r="M449" s="58">
        <v>0</v>
      </c>
      <c r="N449" s="57">
        <v>0</v>
      </c>
      <c r="O449" s="57">
        <v>3.7898135999999996</v>
      </c>
      <c r="P449" s="57">
        <v>0</v>
      </c>
      <c r="Q449" s="57">
        <f t="shared" si="121"/>
        <v>3.7898135999999996</v>
      </c>
      <c r="R449" s="57">
        <f t="shared" si="122"/>
        <v>0</v>
      </c>
      <c r="S449" s="59">
        <v>0</v>
      </c>
      <c r="T449" s="60" t="s">
        <v>32</v>
      </c>
      <c r="U449" s="6"/>
      <c r="V449" s="61"/>
      <c r="W449" s="62"/>
      <c r="X449" s="36"/>
      <c r="Y449" s="36"/>
      <c r="Z449" s="36"/>
      <c r="AB449" s="37"/>
      <c r="AC449" s="38"/>
      <c r="AD449" s="38"/>
      <c r="AE449" s="38"/>
      <c r="AF449" s="6"/>
      <c r="AG449" s="1"/>
      <c r="AZ449" s="133"/>
    </row>
    <row r="450" spans="1:52" ht="31.5">
      <c r="A450" s="65" t="s">
        <v>973</v>
      </c>
      <c r="B450" s="68" t="s">
        <v>989</v>
      </c>
      <c r="C450" s="99" t="s">
        <v>990</v>
      </c>
      <c r="D450" s="57">
        <v>0.252</v>
      </c>
      <c r="E450" s="58">
        <v>0</v>
      </c>
      <c r="F450" s="58">
        <f t="shared" si="119"/>
        <v>0.252</v>
      </c>
      <c r="G450" s="57">
        <f t="shared" si="120"/>
        <v>0.252</v>
      </c>
      <c r="H450" s="57">
        <f t="shared" si="120"/>
        <v>0</v>
      </c>
      <c r="I450" s="58">
        <v>0</v>
      </c>
      <c r="J450" s="58">
        <v>0</v>
      </c>
      <c r="K450" s="58">
        <v>0</v>
      </c>
      <c r="L450" s="57">
        <v>0</v>
      </c>
      <c r="M450" s="58">
        <v>0</v>
      </c>
      <c r="N450" s="57">
        <v>0</v>
      </c>
      <c r="O450" s="57">
        <v>0.252</v>
      </c>
      <c r="P450" s="57">
        <v>0</v>
      </c>
      <c r="Q450" s="57">
        <f t="shared" si="121"/>
        <v>0.252</v>
      </c>
      <c r="R450" s="57">
        <f t="shared" si="122"/>
        <v>0</v>
      </c>
      <c r="S450" s="59">
        <v>0</v>
      </c>
      <c r="T450" s="60" t="s">
        <v>32</v>
      </c>
      <c r="U450" s="6"/>
      <c r="V450" s="61"/>
      <c r="W450" s="62"/>
      <c r="X450" s="36"/>
      <c r="Y450" s="36"/>
      <c r="Z450" s="36"/>
      <c r="AB450" s="37"/>
      <c r="AC450" s="38"/>
      <c r="AD450" s="38"/>
      <c r="AE450" s="38"/>
      <c r="AF450" s="6"/>
      <c r="AG450" s="1"/>
      <c r="AZ450" s="133"/>
    </row>
    <row r="451" spans="1:52" ht="31.5">
      <c r="A451" s="65" t="s">
        <v>973</v>
      </c>
      <c r="B451" s="68" t="s">
        <v>991</v>
      </c>
      <c r="C451" s="99" t="s">
        <v>992</v>
      </c>
      <c r="D451" s="57">
        <v>2.1240000000000001</v>
      </c>
      <c r="E451" s="58">
        <v>0</v>
      </c>
      <c r="F451" s="58">
        <f t="shared" si="119"/>
        <v>2.1240000000000001</v>
      </c>
      <c r="G451" s="57">
        <f t="shared" si="120"/>
        <v>2.1240000000000001</v>
      </c>
      <c r="H451" s="57">
        <f t="shared" si="120"/>
        <v>0</v>
      </c>
      <c r="I451" s="58">
        <v>0</v>
      </c>
      <c r="J451" s="58">
        <v>0</v>
      </c>
      <c r="K451" s="58">
        <v>0</v>
      </c>
      <c r="L451" s="57">
        <v>0</v>
      </c>
      <c r="M451" s="58">
        <v>0</v>
      </c>
      <c r="N451" s="57">
        <v>0</v>
      </c>
      <c r="O451" s="57">
        <v>2.1240000000000001</v>
      </c>
      <c r="P451" s="57">
        <v>0</v>
      </c>
      <c r="Q451" s="57">
        <f t="shared" si="121"/>
        <v>2.1240000000000001</v>
      </c>
      <c r="R451" s="57">
        <f t="shared" si="122"/>
        <v>0</v>
      </c>
      <c r="S451" s="59">
        <v>0</v>
      </c>
      <c r="T451" s="60" t="s">
        <v>32</v>
      </c>
      <c r="U451" s="6"/>
      <c r="V451" s="61"/>
      <c r="W451" s="62"/>
      <c r="X451" s="36"/>
      <c r="Y451" s="36"/>
      <c r="Z451" s="36"/>
      <c r="AB451" s="37"/>
      <c r="AC451" s="38"/>
      <c r="AD451" s="38"/>
      <c r="AE451" s="38"/>
      <c r="AF451" s="6"/>
      <c r="AG451" s="1"/>
      <c r="AZ451" s="133"/>
    </row>
    <row r="452" spans="1:52" ht="77.25" customHeight="1">
      <c r="A452" s="65" t="s">
        <v>973</v>
      </c>
      <c r="B452" s="68" t="s">
        <v>993</v>
      </c>
      <c r="C452" s="99" t="s">
        <v>994</v>
      </c>
      <c r="D452" s="57">
        <v>0.252</v>
      </c>
      <c r="E452" s="58">
        <v>0</v>
      </c>
      <c r="F452" s="58">
        <f t="shared" si="119"/>
        <v>0.252</v>
      </c>
      <c r="G452" s="57">
        <f t="shared" si="120"/>
        <v>0.252</v>
      </c>
      <c r="H452" s="57">
        <f t="shared" si="120"/>
        <v>0</v>
      </c>
      <c r="I452" s="58">
        <v>0</v>
      </c>
      <c r="J452" s="58">
        <v>0</v>
      </c>
      <c r="K452" s="58">
        <v>0</v>
      </c>
      <c r="L452" s="57">
        <v>0</v>
      </c>
      <c r="M452" s="58">
        <v>0</v>
      </c>
      <c r="N452" s="57">
        <v>0</v>
      </c>
      <c r="O452" s="57">
        <v>0.252</v>
      </c>
      <c r="P452" s="57">
        <v>0</v>
      </c>
      <c r="Q452" s="57">
        <f t="shared" si="121"/>
        <v>0.252</v>
      </c>
      <c r="R452" s="57">
        <f t="shared" si="122"/>
        <v>0</v>
      </c>
      <c r="S452" s="59">
        <v>0</v>
      </c>
      <c r="T452" s="60" t="s">
        <v>32</v>
      </c>
      <c r="U452" s="6"/>
      <c r="V452" s="61"/>
      <c r="W452" s="62"/>
      <c r="X452" s="36"/>
      <c r="Y452" s="36"/>
      <c r="Z452" s="36"/>
      <c r="AB452" s="37"/>
      <c r="AC452" s="38"/>
      <c r="AD452" s="38"/>
      <c r="AE452" s="38"/>
      <c r="AF452" s="6"/>
      <c r="AG452" s="1"/>
      <c r="AZ452" s="133"/>
    </row>
    <row r="453" spans="1:52" ht="57.75" customHeight="1">
      <c r="A453" s="65" t="s">
        <v>973</v>
      </c>
      <c r="B453" s="68" t="s">
        <v>995</v>
      </c>
      <c r="C453" s="99" t="s">
        <v>996</v>
      </c>
      <c r="D453" s="57">
        <v>11.964</v>
      </c>
      <c r="E453" s="58">
        <v>0</v>
      </c>
      <c r="F453" s="58">
        <f t="shared" si="119"/>
        <v>11.964</v>
      </c>
      <c r="G453" s="57">
        <f t="shared" si="120"/>
        <v>11.964</v>
      </c>
      <c r="H453" s="57">
        <f t="shared" si="120"/>
        <v>0</v>
      </c>
      <c r="I453" s="58">
        <v>0</v>
      </c>
      <c r="J453" s="58">
        <v>0</v>
      </c>
      <c r="K453" s="58">
        <v>0</v>
      </c>
      <c r="L453" s="57">
        <v>0</v>
      </c>
      <c r="M453" s="58">
        <v>0</v>
      </c>
      <c r="N453" s="57">
        <v>0</v>
      </c>
      <c r="O453" s="57">
        <v>11.964</v>
      </c>
      <c r="P453" s="57">
        <v>0</v>
      </c>
      <c r="Q453" s="57">
        <f t="shared" si="121"/>
        <v>11.964</v>
      </c>
      <c r="R453" s="57">
        <f t="shared" si="122"/>
        <v>0</v>
      </c>
      <c r="S453" s="59">
        <v>0</v>
      </c>
      <c r="T453" s="60" t="s">
        <v>32</v>
      </c>
      <c r="U453" s="6"/>
      <c r="V453" s="61"/>
      <c r="W453" s="62"/>
      <c r="X453" s="36"/>
      <c r="Y453" s="36"/>
      <c r="Z453" s="36"/>
      <c r="AB453" s="37"/>
      <c r="AC453" s="38"/>
      <c r="AD453" s="38"/>
      <c r="AE453" s="38"/>
      <c r="AF453" s="6"/>
      <c r="AG453" s="1"/>
      <c r="AZ453" s="133"/>
    </row>
    <row r="454" spans="1:52" ht="31.5">
      <c r="A454" s="65" t="s">
        <v>973</v>
      </c>
      <c r="B454" s="68" t="s">
        <v>997</v>
      </c>
      <c r="C454" s="99" t="s">
        <v>998</v>
      </c>
      <c r="D454" s="57">
        <v>14.4</v>
      </c>
      <c r="E454" s="58">
        <v>1.4449999999999998</v>
      </c>
      <c r="F454" s="58">
        <f t="shared" si="119"/>
        <v>12.955</v>
      </c>
      <c r="G454" s="57">
        <f t="shared" si="120"/>
        <v>5.4</v>
      </c>
      <c r="H454" s="57">
        <f t="shared" si="120"/>
        <v>0</v>
      </c>
      <c r="I454" s="58">
        <v>0</v>
      </c>
      <c r="J454" s="58">
        <v>0</v>
      </c>
      <c r="K454" s="58">
        <v>0</v>
      </c>
      <c r="L454" s="57">
        <v>0</v>
      </c>
      <c r="M454" s="58">
        <v>0</v>
      </c>
      <c r="N454" s="57">
        <v>0</v>
      </c>
      <c r="O454" s="57">
        <v>5.4</v>
      </c>
      <c r="P454" s="57">
        <v>0</v>
      </c>
      <c r="Q454" s="57">
        <f t="shared" si="121"/>
        <v>12.955</v>
      </c>
      <c r="R454" s="57">
        <f t="shared" si="122"/>
        <v>0</v>
      </c>
      <c r="S454" s="59">
        <v>0</v>
      </c>
      <c r="T454" s="60" t="s">
        <v>32</v>
      </c>
      <c r="U454" s="6"/>
      <c r="V454" s="61"/>
      <c r="W454" s="62"/>
      <c r="X454" s="36"/>
      <c r="Y454" s="36"/>
      <c r="Z454" s="36"/>
      <c r="AB454" s="37"/>
      <c r="AC454" s="38"/>
      <c r="AD454" s="38"/>
      <c r="AE454" s="38"/>
      <c r="AF454" s="6"/>
      <c r="AG454" s="1"/>
      <c r="AZ454" s="133"/>
    </row>
    <row r="455" spans="1:52" ht="31.5">
      <c r="A455" s="65" t="s">
        <v>973</v>
      </c>
      <c r="B455" s="68" t="s">
        <v>999</v>
      </c>
      <c r="C455" s="99" t="s">
        <v>1000</v>
      </c>
      <c r="D455" s="57">
        <v>1.08</v>
      </c>
      <c r="E455" s="58">
        <v>0</v>
      </c>
      <c r="F455" s="58">
        <f t="shared" si="119"/>
        <v>1.08</v>
      </c>
      <c r="G455" s="57">
        <f t="shared" si="120"/>
        <v>1.08</v>
      </c>
      <c r="H455" s="57">
        <f t="shared" si="120"/>
        <v>0</v>
      </c>
      <c r="I455" s="58">
        <v>0</v>
      </c>
      <c r="J455" s="58">
        <v>0</v>
      </c>
      <c r="K455" s="58">
        <v>0</v>
      </c>
      <c r="L455" s="57">
        <v>0</v>
      </c>
      <c r="M455" s="58">
        <v>0</v>
      </c>
      <c r="N455" s="57">
        <v>0</v>
      </c>
      <c r="O455" s="57">
        <v>1.08</v>
      </c>
      <c r="P455" s="57">
        <v>0</v>
      </c>
      <c r="Q455" s="57">
        <f t="shared" si="121"/>
        <v>1.08</v>
      </c>
      <c r="R455" s="57">
        <f t="shared" si="122"/>
        <v>0</v>
      </c>
      <c r="S455" s="59">
        <v>0</v>
      </c>
      <c r="T455" s="60" t="s">
        <v>32</v>
      </c>
      <c r="U455" s="6"/>
      <c r="V455" s="61"/>
      <c r="W455" s="62"/>
      <c r="X455" s="36"/>
      <c r="Y455" s="36"/>
      <c r="Z455" s="36"/>
      <c r="AB455" s="37"/>
      <c r="AC455" s="38"/>
      <c r="AD455" s="38"/>
      <c r="AE455" s="38"/>
      <c r="AF455" s="6"/>
      <c r="AG455" s="1"/>
      <c r="AZ455" s="133"/>
    </row>
    <row r="456" spans="1:52" ht="31.5">
      <c r="A456" s="65" t="s">
        <v>973</v>
      </c>
      <c r="B456" s="68" t="s">
        <v>1001</v>
      </c>
      <c r="C456" s="99" t="s">
        <v>1002</v>
      </c>
      <c r="D456" s="57">
        <v>2.9909399999999997</v>
      </c>
      <c r="E456" s="58">
        <v>0</v>
      </c>
      <c r="F456" s="58">
        <f t="shared" si="119"/>
        <v>2.9909399999999997</v>
      </c>
      <c r="G456" s="57">
        <f t="shared" si="120"/>
        <v>2.9909399999999997</v>
      </c>
      <c r="H456" s="57">
        <f t="shared" si="120"/>
        <v>0</v>
      </c>
      <c r="I456" s="58">
        <v>0</v>
      </c>
      <c r="J456" s="58">
        <v>0</v>
      </c>
      <c r="K456" s="58">
        <v>0</v>
      </c>
      <c r="L456" s="57">
        <v>0</v>
      </c>
      <c r="M456" s="58">
        <v>0</v>
      </c>
      <c r="N456" s="57">
        <v>0</v>
      </c>
      <c r="O456" s="57">
        <v>2.9909399999999997</v>
      </c>
      <c r="P456" s="57">
        <v>0</v>
      </c>
      <c r="Q456" s="57">
        <f t="shared" si="121"/>
        <v>2.9909399999999997</v>
      </c>
      <c r="R456" s="57">
        <f t="shared" si="122"/>
        <v>0</v>
      </c>
      <c r="S456" s="59">
        <v>0</v>
      </c>
      <c r="T456" s="60" t="s">
        <v>32</v>
      </c>
      <c r="U456" s="6"/>
      <c r="V456" s="61"/>
      <c r="W456" s="62"/>
      <c r="X456" s="36"/>
      <c r="Y456" s="36"/>
      <c r="Z456" s="36"/>
      <c r="AB456" s="37"/>
      <c r="AC456" s="38"/>
      <c r="AD456" s="38"/>
      <c r="AE456" s="38"/>
      <c r="AF456" s="6"/>
      <c r="AG456" s="1"/>
      <c r="AZ456" s="133"/>
    </row>
    <row r="457" spans="1:52" ht="78.75">
      <c r="A457" s="65" t="s">
        <v>973</v>
      </c>
      <c r="B457" s="68" t="s">
        <v>1003</v>
      </c>
      <c r="C457" s="99" t="s">
        <v>1004</v>
      </c>
      <c r="D457" s="57">
        <v>4.9775999999999998</v>
      </c>
      <c r="E457" s="58">
        <v>0</v>
      </c>
      <c r="F457" s="58">
        <f t="shared" si="119"/>
        <v>4.9775999999999998</v>
      </c>
      <c r="G457" s="57">
        <f t="shared" si="120"/>
        <v>2.4887999999999999</v>
      </c>
      <c r="H457" s="57">
        <f t="shared" si="120"/>
        <v>2.0739960000000002</v>
      </c>
      <c r="I457" s="58">
        <v>0</v>
      </c>
      <c r="J457" s="58">
        <v>2.0739960000000002</v>
      </c>
      <c r="K457" s="58">
        <v>0</v>
      </c>
      <c r="L457" s="57">
        <v>0</v>
      </c>
      <c r="M457" s="58">
        <v>0</v>
      </c>
      <c r="N457" s="57">
        <v>0</v>
      </c>
      <c r="O457" s="57">
        <v>2.4887999999999999</v>
      </c>
      <c r="P457" s="57">
        <v>0</v>
      </c>
      <c r="Q457" s="57">
        <f t="shared" si="121"/>
        <v>2.9036039999999996</v>
      </c>
      <c r="R457" s="57">
        <f t="shared" si="122"/>
        <v>2.0739960000000002</v>
      </c>
      <c r="S457" s="59">
        <v>1</v>
      </c>
      <c r="T457" s="66" t="s">
        <v>1005</v>
      </c>
      <c r="U457" s="6"/>
      <c r="V457" s="61"/>
      <c r="W457" s="62"/>
      <c r="X457" s="36"/>
      <c r="Y457" s="36"/>
      <c r="Z457" s="36"/>
      <c r="AB457" s="37"/>
      <c r="AC457" s="38"/>
      <c r="AD457" s="38"/>
      <c r="AE457" s="38"/>
      <c r="AF457" s="6"/>
      <c r="AG457" s="1"/>
      <c r="AZ457" s="133"/>
    </row>
    <row r="458" spans="1:52" ht="94.5">
      <c r="A458" s="65" t="s">
        <v>973</v>
      </c>
      <c r="B458" s="68" t="s">
        <v>1006</v>
      </c>
      <c r="C458" s="99" t="s">
        <v>1007</v>
      </c>
      <c r="D458" s="57">
        <v>0.372</v>
      </c>
      <c r="E458" s="58">
        <v>0</v>
      </c>
      <c r="F458" s="58">
        <f t="shared" si="119"/>
        <v>0.372</v>
      </c>
      <c r="G458" s="57">
        <f t="shared" si="120"/>
        <v>0.372</v>
      </c>
      <c r="H458" s="57">
        <f t="shared" si="120"/>
        <v>0</v>
      </c>
      <c r="I458" s="58">
        <v>0</v>
      </c>
      <c r="J458" s="58">
        <v>0</v>
      </c>
      <c r="K458" s="58">
        <v>0</v>
      </c>
      <c r="L458" s="57">
        <v>0</v>
      </c>
      <c r="M458" s="58">
        <v>0</v>
      </c>
      <c r="N458" s="57">
        <v>0</v>
      </c>
      <c r="O458" s="57">
        <v>0.372</v>
      </c>
      <c r="P458" s="57">
        <v>0</v>
      </c>
      <c r="Q458" s="57">
        <f t="shared" si="121"/>
        <v>0.372</v>
      </c>
      <c r="R458" s="57">
        <f t="shared" si="122"/>
        <v>0</v>
      </c>
      <c r="S458" s="59">
        <v>0</v>
      </c>
      <c r="T458" s="60" t="s">
        <v>32</v>
      </c>
      <c r="U458" s="6"/>
      <c r="V458" s="61"/>
      <c r="W458" s="62"/>
      <c r="X458" s="36"/>
      <c r="Y458" s="36"/>
      <c r="Z458" s="36"/>
      <c r="AB458" s="37"/>
      <c r="AC458" s="38"/>
      <c r="AD458" s="38"/>
      <c r="AE458" s="38"/>
      <c r="AF458" s="6"/>
      <c r="AG458" s="1"/>
      <c r="AZ458" s="133"/>
    </row>
    <row r="459" spans="1:52" ht="31.5">
      <c r="A459" s="65" t="s">
        <v>973</v>
      </c>
      <c r="B459" s="68" t="s">
        <v>1008</v>
      </c>
      <c r="C459" s="99" t="s">
        <v>1009</v>
      </c>
      <c r="D459" s="57">
        <v>0.86399999999999999</v>
      </c>
      <c r="E459" s="58">
        <v>0</v>
      </c>
      <c r="F459" s="58">
        <f t="shared" si="119"/>
        <v>0.86399999999999999</v>
      </c>
      <c r="G459" s="57">
        <f t="shared" si="120"/>
        <v>0.86399999999999999</v>
      </c>
      <c r="H459" s="57">
        <f t="shared" si="120"/>
        <v>0</v>
      </c>
      <c r="I459" s="58">
        <v>0</v>
      </c>
      <c r="J459" s="58">
        <v>0</v>
      </c>
      <c r="K459" s="58">
        <v>0</v>
      </c>
      <c r="L459" s="57">
        <v>0</v>
      </c>
      <c r="M459" s="58">
        <v>0</v>
      </c>
      <c r="N459" s="57">
        <v>0</v>
      </c>
      <c r="O459" s="57">
        <v>0.86399999999999999</v>
      </c>
      <c r="P459" s="57">
        <v>0</v>
      </c>
      <c r="Q459" s="57">
        <f t="shared" si="121"/>
        <v>0.86399999999999999</v>
      </c>
      <c r="R459" s="57">
        <f t="shared" si="122"/>
        <v>0</v>
      </c>
      <c r="S459" s="59">
        <v>0</v>
      </c>
      <c r="T459" s="60" t="s">
        <v>32</v>
      </c>
      <c r="U459" s="6"/>
      <c r="V459" s="61"/>
      <c r="W459" s="62"/>
      <c r="X459" s="36"/>
      <c r="Y459" s="36"/>
      <c r="Z459" s="36"/>
      <c r="AB459" s="37"/>
      <c r="AC459" s="38"/>
      <c r="AD459" s="38"/>
      <c r="AE459" s="38"/>
      <c r="AF459" s="6"/>
      <c r="AG459" s="1"/>
      <c r="AZ459" s="133"/>
    </row>
    <row r="460" spans="1:52" ht="47.25">
      <c r="A460" s="65" t="s">
        <v>973</v>
      </c>
      <c r="B460" s="68" t="s">
        <v>1010</v>
      </c>
      <c r="C460" s="99" t="s">
        <v>1011</v>
      </c>
      <c r="D460" s="57">
        <v>0.19165200000000002</v>
      </c>
      <c r="E460" s="58">
        <v>0</v>
      </c>
      <c r="F460" s="58">
        <f t="shared" si="119"/>
        <v>0.19165200000000002</v>
      </c>
      <c r="G460" s="57">
        <f t="shared" si="120"/>
        <v>0.19165200000000002</v>
      </c>
      <c r="H460" s="57">
        <f t="shared" si="120"/>
        <v>0</v>
      </c>
      <c r="I460" s="58">
        <v>0</v>
      </c>
      <c r="J460" s="58">
        <v>0</v>
      </c>
      <c r="K460" s="58">
        <v>0</v>
      </c>
      <c r="L460" s="57">
        <v>0</v>
      </c>
      <c r="M460" s="58">
        <v>0</v>
      </c>
      <c r="N460" s="57">
        <v>0</v>
      </c>
      <c r="O460" s="57">
        <v>0.19165200000000002</v>
      </c>
      <c r="P460" s="57">
        <v>0</v>
      </c>
      <c r="Q460" s="57">
        <f t="shared" si="121"/>
        <v>0.19165200000000002</v>
      </c>
      <c r="R460" s="57">
        <f t="shared" si="122"/>
        <v>0</v>
      </c>
      <c r="S460" s="59">
        <v>0</v>
      </c>
      <c r="T460" s="60" t="s">
        <v>32</v>
      </c>
      <c r="U460" s="6"/>
      <c r="V460" s="61"/>
      <c r="W460" s="62"/>
      <c r="X460" s="36"/>
      <c r="Y460" s="36"/>
      <c r="Z460" s="36"/>
      <c r="AB460" s="37"/>
      <c r="AC460" s="38"/>
      <c r="AD460" s="38"/>
      <c r="AE460" s="38"/>
      <c r="AF460" s="6"/>
      <c r="AG460" s="1"/>
      <c r="AZ460" s="133"/>
    </row>
    <row r="461" spans="1:52" ht="31.5">
      <c r="A461" s="65" t="s">
        <v>973</v>
      </c>
      <c r="B461" s="68" t="s">
        <v>1012</v>
      </c>
      <c r="C461" s="99" t="s">
        <v>1013</v>
      </c>
      <c r="D461" s="57">
        <v>0.252</v>
      </c>
      <c r="E461" s="58">
        <v>0</v>
      </c>
      <c r="F461" s="58">
        <f t="shared" si="119"/>
        <v>0.252</v>
      </c>
      <c r="G461" s="57">
        <f t="shared" si="120"/>
        <v>0.252</v>
      </c>
      <c r="H461" s="57">
        <f t="shared" si="120"/>
        <v>0</v>
      </c>
      <c r="I461" s="58">
        <v>0</v>
      </c>
      <c r="J461" s="58">
        <v>0</v>
      </c>
      <c r="K461" s="58">
        <v>0</v>
      </c>
      <c r="L461" s="57">
        <v>0</v>
      </c>
      <c r="M461" s="58">
        <v>0</v>
      </c>
      <c r="N461" s="57">
        <v>0</v>
      </c>
      <c r="O461" s="57">
        <v>0.252</v>
      </c>
      <c r="P461" s="57">
        <v>0</v>
      </c>
      <c r="Q461" s="57">
        <f t="shared" si="121"/>
        <v>0.252</v>
      </c>
      <c r="R461" s="57">
        <f t="shared" si="122"/>
        <v>0</v>
      </c>
      <c r="S461" s="59">
        <v>0</v>
      </c>
      <c r="T461" s="60" t="s">
        <v>32</v>
      </c>
      <c r="U461" s="6"/>
      <c r="V461" s="61"/>
      <c r="W461" s="62"/>
      <c r="X461" s="36"/>
      <c r="Y461" s="36"/>
      <c r="Z461" s="36"/>
      <c r="AB461" s="37"/>
      <c r="AC461" s="38"/>
      <c r="AD461" s="38"/>
      <c r="AE461" s="38"/>
      <c r="AF461" s="6"/>
      <c r="AG461" s="1"/>
      <c r="AZ461" s="133"/>
    </row>
    <row r="462" spans="1:52" ht="47.25">
      <c r="A462" s="65" t="s">
        <v>973</v>
      </c>
      <c r="B462" s="68" t="s">
        <v>1014</v>
      </c>
      <c r="C462" s="99" t="s">
        <v>1015</v>
      </c>
      <c r="D462" s="57">
        <v>3.5712120000000001</v>
      </c>
      <c r="E462" s="58">
        <v>0</v>
      </c>
      <c r="F462" s="58">
        <f t="shared" si="119"/>
        <v>3.5712120000000001</v>
      </c>
      <c r="G462" s="57">
        <f t="shared" si="120"/>
        <v>3.5712120000000001</v>
      </c>
      <c r="H462" s="57">
        <f t="shared" si="120"/>
        <v>0</v>
      </c>
      <c r="I462" s="58">
        <v>0</v>
      </c>
      <c r="J462" s="58">
        <v>0</v>
      </c>
      <c r="K462" s="58">
        <v>0</v>
      </c>
      <c r="L462" s="57">
        <v>0</v>
      </c>
      <c r="M462" s="58">
        <v>0</v>
      </c>
      <c r="N462" s="57">
        <v>0</v>
      </c>
      <c r="O462" s="57">
        <v>3.5712120000000001</v>
      </c>
      <c r="P462" s="57">
        <v>0</v>
      </c>
      <c r="Q462" s="57">
        <f t="shared" si="121"/>
        <v>3.5712120000000001</v>
      </c>
      <c r="R462" s="57">
        <f t="shared" si="122"/>
        <v>0</v>
      </c>
      <c r="S462" s="59">
        <v>0</v>
      </c>
      <c r="T462" s="60" t="s">
        <v>32</v>
      </c>
      <c r="U462" s="6"/>
      <c r="V462" s="61"/>
      <c r="W462" s="62"/>
      <c r="X462" s="36"/>
      <c r="Y462" s="36"/>
      <c r="Z462" s="36"/>
      <c r="AB462" s="37"/>
      <c r="AC462" s="38"/>
      <c r="AD462" s="38"/>
      <c r="AE462" s="38"/>
      <c r="AF462" s="6"/>
      <c r="AG462" s="1"/>
      <c r="AZ462" s="133"/>
    </row>
    <row r="463" spans="1:52" ht="31.5">
      <c r="A463" s="65" t="s">
        <v>973</v>
      </c>
      <c r="B463" s="68" t="s">
        <v>1016</v>
      </c>
      <c r="C463" s="99" t="s">
        <v>1017</v>
      </c>
      <c r="D463" s="57">
        <v>1.2155039999999999</v>
      </c>
      <c r="E463" s="58">
        <v>0</v>
      </c>
      <c r="F463" s="58">
        <f t="shared" si="119"/>
        <v>1.2155039999999999</v>
      </c>
      <c r="G463" s="57">
        <f t="shared" si="120"/>
        <v>1.2155039999999999</v>
      </c>
      <c r="H463" s="57">
        <f t="shared" si="120"/>
        <v>0</v>
      </c>
      <c r="I463" s="58">
        <v>0</v>
      </c>
      <c r="J463" s="58">
        <v>0</v>
      </c>
      <c r="K463" s="58">
        <v>0</v>
      </c>
      <c r="L463" s="57">
        <v>0</v>
      </c>
      <c r="M463" s="58">
        <v>0</v>
      </c>
      <c r="N463" s="57">
        <v>0</v>
      </c>
      <c r="O463" s="57">
        <v>1.2155039999999999</v>
      </c>
      <c r="P463" s="57">
        <v>0</v>
      </c>
      <c r="Q463" s="57">
        <f t="shared" si="121"/>
        <v>1.2155039999999999</v>
      </c>
      <c r="R463" s="57">
        <f t="shared" si="122"/>
        <v>0</v>
      </c>
      <c r="S463" s="59">
        <v>0</v>
      </c>
      <c r="T463" s="60" t="s">
        <v>32</v>
      </c>
      <c r="U463" s="6"/>
      <c r="V463" s="61"/>
      <c r="W463" s="62"/>
      <c r="X463" s="36"/>
      <c r="Y463" s="36"/>
      <c r="Z463" s="36"/>
      <c r="AB463" s="37"/>
      <c r="AC463" s="38"/>
      <c r="AD463" s="38"/>
      <c r="AE463" s="38"/>
      <c r="AF463" s="6"/>
      <c r="AG463" s="1"/>
      <c r="AZ463" s="133"/>
    </row>
    <row r="464" spans="1:52" ht="31.5">
      <c r="A464" s="65" t="s">
        <v>973</v>
      </c>
      <c r="B464" s="68" t="s">
        <v>1018</v>
      </c>
      <c r="C464" s="99" t="s">
        <v>1019</v>
      </c>
      <c r="D464" s="57">
        <v>5.0640000000000001</v>
      </c>
      <c r="E464" s="58">
        <v>0</v>
      </c>
      <c r="F464" s="58">
        <f t="shared" si="119"/>
        <v>5.0640000000000001</v>
      </c>
      <c r="G464" s="57">
        <f t="shared" si="120"/>
        <v>5.0640000000000001</v>
      </c>
      <c r="H464" s="57">
        <f t="shared" si="120"/>
        <v>0</v>
      </c>
      <c r="I464" s="58">
        <v>0</v>
      </c>
      <c r="J464" s="58">
        <v>0</v>
      </c>
      <c r="K464" s="58">
        <v>0</v>
      </c>
      <c r="L464" s="57">
        <v>0</v>
      </c>
      <c r="M464" s="58">
        <v>0</v>
      </c>
      <c r="N464" s="57">
        <v>0</v>
      </c>
      <c r="O464" s="57">
        <v>5.0640000000000001</v>
      </c>
      <c r="P464" s="57">
        <v>0</v>
      </c>
      <c r="Q464" s="57">
        <f t="shared" si="121"/>
        <v>5.0640000000000001</v>
      </c>
      <c r="R464" s="57">
        <f t="shared" si="122"/>
        <v>0</v>
      </c>
      <c r="S464" s="59">
        <v>0</v>
      </c>
      <c r="T464" s="60" t="s">
        <v>32</v>
      </c>
      <c r="U464" s="6"/>
      <c r="V464" s="61"/>
      <c r="W464" s="62"/>
      <c r="X464" s="36"/>
      <c r="Y464" s="36"/>
      <c r="Z464" s="36"/>
      <c r="AB464" s="37"/>
      <c r="AC464" s="38"/>
      <c r="AD464" s="38"/>
      <c r="AE464" s="38"/>
      <c r="AF464" s="6"/>
      <c r="AG464" s="1"/>
      <c r="AZ464" s="133"/>
    </row>
    <row r="465" spans="1:52" ht="47.25">
      <c r="A465" s="65" t="s">
        <v>973</v>
      </c>
      <c r="B465" s="68" t="s">
        <v>1020</v>
      </c>
      <c r="C465" s="99" t="s">
        <v>1021</v>
      </c>
      <c r="D465" s="57">
        <v>0.74399999999999999</v>
      </c>
      <c r="E465" s="58">
        <v>0</v>
      </c>
      <c r="F465" s="58">
        <f t="shared" si="119"/>
        <v>0.74399999999999999</v>
      </c>
      <c r="G465" s="57">
        <f t="shared" si="120"/>
        <v>0.74399999999999999</v>
      </c>
      <c r="H465" s="57">
        <f t="shared" si="120"/>
        <v>0</v>
      </c>
      <c r="I465" s="58">
        <v>0</v>
      </c>
      <c r="J465" s="58">
        <v>0</v>
      </c>
      <c r="K465" s="58">
        <v>0</v>
      </c>
      <c r="L465" s="57">
        <v>0</v>
      </c>
      <c r="M465" s="58">
        <v>0</v>
      </c>
      <c r="N465" s="57">
        <v>0</v>
      </c>
      <c r="O465" s="57">
        <v>0.74399999999999999</v>
      </c>
      <c r="P465" s="57">
        <v>0</v>
      </c>
      <c r="Q465" s="57">
        <f t="shared" si="121"/>
        <v>0.74399999999999999</v>
      </c>
      <c r="R465" s="57">
        <f t="shared" si="122"/>
        <v>0</v>
      </c>
      <c r="S465" s="59">
        <v>0</v>
      </c>
      <c r="T465" s="60" t="s">
        <v>32</v>
      </c>
      <c r="U465" s="6"/>
      <c r="V465" s="61"/>
      <c r="W465" s="62"/>
      <c r="X465" s="36"/>
      <c r="Y465" s="36"/>
      <c r="Z465" s="36"/>
      <c r="AB465" s="37"/>
      <c r="AC465" s="38"/>
      <c r="AD465" s="38"/>
      <c r="AE465" s="38"/>
      <c r="AF465" s="6"/>
      <c r="AG465" s="1"/>
      <c r="AZ465" s="133"/>
    </row>
    <row r="466" spans="1:52" ht="47.25">
      <c r="A466" s="65" t="s">
        <v>973</v>
      </c>
      <c r="B466" s="68" t="s">
        <v>1022</v>
      </c>
      <c r="C466" s="99" t="s">
        <v>1023</v>
      </c>
      <c r="D466" s="57">
        <v>0.42</v>
      </c>
      <c r="E466" s="58">
        <v>0</v>
      </c>
      <c r="F466" s="58">
        <f t="shared" si="119"/>
        <v>0.42</v>
      </c>
      <c r="G466" s="57">
        <f t="shared" si="120"/>
        <v>0.42</v>
      </c>
      <c r="H466" s="57">
        <f t="shared" si="120"/>
        <v>0</v>
      </c>
      <c r="I466" s="58">
        <v>0</v>
      </c>
      <c r="J466" s="58">
        <v>0</v>
      </c>
      <c r="K466" s="58">
        <v>0</v>
      </c>
      <c r="L466" s="57">
        <v>0</v>
      </c>
      <c r="M466" s="58">
        <v>0</v>
      </c>
      <c r="N466" s="57">
        <v>0</v>
      </c>
      <c r="O466" s="57">
        <v>0.42</v>
      </c>
      <c r="P466" s="57">
        <v>0</v>
      </c>
      <c r="Q466" s="57">
        <f t="shared" si="121"/>
        <v>0.42</v>
      </c>
      <c r="R466" s="57">
        <f t="shared" si="122"/>
        <v>0</v>
      </c>
      <c r="S466" s="59">
        <v>0</v>
      </c>
      <c r="T466" s="60" t="s">
        <v>32</v>
      </c>
      <c r="U466" s="6"/>
      <c r="V466" s="61"/>
      <c r="W466" s="62"/>
      <c r="X466" s="36"/>
      <c r="Y466" s="36"/>
      <c r="Z466" s="36"/>
      <c r="AB466" s="37"/>
      <c r="AC466" s="38"/>
      <c r="AD466" s="38"/>
      <c r="AE466" s="38"/>
      <c r="AF466" s="6"/>
      <c r="AG466" s="1"/>
      <c r="AZ466" s="133"/>
    </row>
    <row r="467" spans="1:52" ht="31.5">
      <c r="A467" s="65" t="s">
        <v>973</v>
      </c>
      <c r="B467" s="68" t="s">
        <v>1024</v>
      </c>
      <c r="C467" s="99" t="s">
        <v>1025</v>
      </c>
      <c r="D467" s="57">
        <v>0.28699999999999998</v>
      </c>
      <c r="E467" s="58">
        <v>0.29599999999999999</v>
      </c>
      <c r="F467" s="58">
        <f>D467-E467</f>
        <v>-9.000000000000008E-3</v>
      </c>
      <c r="G467" s="57" t="s">
        <v>32</v>
      </c>
      <c r="H467" s="57">
        <f t="shared" si="120"/>
        <v>0</v>
      </c>
      <c r="I467" s="58" t="s">
        <v>32</v>
      </c>
      <c r="J467" s="58">
        <v>0</v>
      </c>
      <c r="K467" s="58" t="s">
        <v>32</v>
      </c>
      <c r="L467" s="57">
        <v>0</v>
      </c>
      <c r="M467" s="58" t="s">
        <v>32</v>
      </c>
      <c r="N467" s="57">
        <v>0</v>
      </c>
      <c r="O467" s="57" t="s">
        <v>32</v>
      </c>
      <c r="P467" s="57">
        <v>0</v>
      </c>
      <c r="Q467" s="57">
        <f t="shared" si="121"/>
        <v>-9.000000000000008E-3</v>
      </c>
      <c r="R467" s="57" t="s">
        <v>32</v>
      </c>
      <c r="S467" s="59" t="s">
        <v>32</v>
      </c>
      <c r="T467" s="138" t="s">
        <v>1026</v>
      </c>
      <c r="U467" s="6"/>
      <c r="V467" s="61"/>
      <c r="W467" s="62"/>
      <c r="X467" s="36"/>
      <c r="Y467" s="36"/>
      <c r="Z467" s="36"/>
      <c r="AB467" s="37"/>
      <c r="AC467" s="38"/>
      <c r="AD467" s="38"/>
      <c r="AE467" s="38"/>
      <c r="AF467" s="6"/>
      <c r="AG467" s="1"/>
      <c r="AZ467" s="133"/>
    </row>
    <row r="468" spans="1:52" ht="31.5">
      <c r="A468" s="98" t="s">
        <v>973</v>
      </c>
      <c r="B468" s="134" t="s">
        <v>1027</v>
      </c>
      <c r="C468" s="139" t="s">
        <v>1028</v>
      </c>
      <c r="D468" s="57">
        <v>0.44836000000000004</v>
      </c>
      <c r="E468" s="58">
        <v>0.55020000000000002</v>
      </c>
      <c r="F468" s="58">
        <f>D468-E468</f>
        <v>-0.10183999999999999</v>
      </c>
      <c r="G468" s="57" t="s">
        <v>32</v>
      </c>
      <c r="H468" s="57">
        <f>J468+L468+N468+P468</f>
        <v>0</v>
      </c>
      <c r="I468" s="58" t="s">
        <v>32</v>
      </c>
      <c r="J468" s="58">
        <v>0</v>
      </c>
      <c r="K468" s="58" t="s">
        <v>32</v>
      </c>
      <c r="L468" s="57">
        <v>0</v>
      </c>
      <c r="M468" s="58" t="s">
        <v>32</v>
      </c>
      <c r="N468" s="57">
        <v>0</v>
      </c>
      <c r="O468" s="57" t="s">
        <v>32</v>
      </c>
      <c r="P468" s="57">
        <v>0</v>
      </c>
      <c r="Q468" s="57">
        <f>F468-H468</f>
        <v>-0.10183999999999999</v>
      </c>
      <c r="R468" s="57" t="s">
        <v>32</v>
      </c>
      <c r="S468" s="59" t="s">
        <v>32</v>
      </c>
      <c r="T468" s="138" t="s">
        <v>1026</v>
      </c>
      <c r="U468" s="6"/>
      <c r="V468" s="61"/>
      <c r="W468" s="62"/>
      <c r="X468" s="36"/>
      <c r="Y468" s="36"/>
      <c r="Z468" s="36"/>
      <c r="AB468" s="37"/>
      <c r="AC468" s="38"/>
      <c r="AD468" s="38"/>
      <c r="AE468" s="38"/>
      <c r="AF468" s="6"/>
      <c r="AG468" s="1"/>
      <c r="AZ468" s="133"/>
    </row>
    <row r="469" spans="1:52" ht="47.25">
      <c r="A469" s="65" t="s">
        <v>973</v>
      </c>
      <c r="B469" s="68" t="s">
        <v>1029</v>
      </c>
      <c r="C469" s="99" t="s">
        <v>1030</v>
      </c>
      <c r="D469" s="57">
        <v>4.92</v>
      </c>
      <c r="E469" s="58">
        <v>0</v>
      </c>
      <c r="F469" s="58">
        <f>D469-E469</f>
        <v>4.92</v>
      </c>
      <c r="G469" s="57" t="s">
        <v>32</v>
      </c>
      <c r="H469" s="57">
        <f t="shared" si="120"/>
        <v>2.2399992000000002</v>
      </c>
      <c r="I469" s="58" t="s">
        <v>32</v>
      </c>
      <c r="J469" s="58">
        <v>2.2399992000000002</v>
      </c>
      <c r="K469" s="58" t="s">
        <v>32</v>
      </c>
      <c r="L469" s="57">
        <v>0</v>
      </c>
      <c r="M469" s="58" t="s">
        <v>32</v>
      </c>
      <c r="N469" s="57">
        <v>0</v>
      </c>
      <c r="O469" s="57" t="s">
        <v>32</v>
      </c>
      <c r="P469" s="57">
        <v>0</v>
      </c>
      <c r="Q469" s="57">
        <f t="shared" si="121"/>
        <v>2.6800007999999997</v>
      </c>
      <c r="R469" s="57" t="s">
        <v>32</v>
      </c>
      <c r="S469" s="59" t="s">
        <v>32</v>
      </c>
      <c r="T469" s="60" t="s">
        <v>1031</v>
      </c>
      <c r="U469" s="6"/>
      <c r="V469" s="61"/>
      <c r="W469" s="62"/>
      <c r="X469" s="36"/>
      <c r="Y469" s="36"/>
      <c r="Z469" s="36"/>
      <c r="AB469" s="37"/>
      <c r="AC469" s="38"/>
      <c r="AD469" s="38"/>
      <c r="AE469" s="38"/>
      <c r="AF469" s="6"/>
      <c r="AG469" s="1"/>
      <c r="AZ469" s="133"/>
    </row>
    <row r="470" spans="1:52" ht="31.5">
      <c r="A470" s="65" t="s">
        <v>973</v>
      </c>
      <c r="B470" s="68" t="s">
        <v>1032</v>
      </c>
      <c r="C470" s="99" t="s">
        <v>1033</v>
      </c>
      <c r="D470" s="57" t="s">
        <v>32</v>
      </c>
      <c r="E470" s="58">
        <v>0.8538</v>
      </c>
      <c r="F470" s="58" t="s">
        <v>32</v>
      </c>
      <c r="G470" s="57" t="s">
        <v>32</v>
      </c>
      <c r="H470" s="57">
        <f t="shared" si="120"/>
        <v>2.2750666000000002</v>
      </c>
      <c r="I470" s="58" t="s">
        <v>32</v>
      </c>
      <c r="J470" s="58">
        <v>1.9900666</v>
      </c>
      <c r="K470" s="58" t="s">
        <v>32</v>
      </c>
      <c r="L470" s="57">
        <v>0.28499999999999998</v>
      </c>
      <c r="M470" s="58" t="s">
        <v>32</v>
      </c>
      <c r="N470" s="57">
        <v>0</v>
      </c>
      <c r="O470" s="57" t="s">
        <v>32</v>
      </c>
      <c r="P470" s="57">
        <v>0</v>
      </c>
      <c r="Q470" s="57" t="s">
        <v>32</v>
      </c>
      <c r="R470" s="57" t="s">
        <v>32</v>
      </c>
      <c r="S470" s="59" t="s">
        <v>32</v>
      </c>
      <c r="T470" s="60" t="s">
        <v>668</v>
      </c>
      <c r="U470" s="6"/>
      <c r="V470" s="61"/>
      <c r="W470" s="62"/>
      <c r="X470" s="36"/>
      <c r="Y470" s="36"/>
      <c r="Z470" s="36"/>
      <c r="AB470" s="37"/>
      <c r="AC470" s="38"/>
      <c r="AD470" s="38"/>
      <c r="AE470" s="38"/>
      <c r="AF470" s="6"/>
      <c r="AG470" s="1"/>
      <c r="AZ470" s="133"/>
    </row>
    <row r="471" spans="1:52" ht="31.5">
      <c r="A471" s="65" t="s">
        <v>973</v>
      </c>
      <c r="B471" s="68" t="s">
        <v>1034</v>
      </c>
      <c r="C471" s="99" t="s">
        <v>1035</v>
      </c>
      <c r="D471" s="57" t="s">
        <v>32</v>
      </c>
      <c r="E471" s="58" t="s">
        <v>32</v>
      </c>
      <c r="F471" s="58" t="s">
        <v>32</v>
      </c>
      <c r="G471" s="57" t="s">
        <v>32</v>
      </c>
      <c r="H471" s="57">
        <f t="shared" si="120"/>
        <v>16.117986039999998</v>
      </c>
      <c r="I471" s="58" t="s">
        <v>32</v>
      </c>
      <c r="J471" s="58">
        <v>13.59305644</v>
      </c>
      <c r="K471" s="58" t="s">
        <v>32</v>
      </c>
      <c r="L471" s="57">
        <v>2.5249296000000001</v>
      </c>
      <c r="M471" s="58" t="s">
        <v>32</v>
      </c>
      <c r="N471" s="57">
        <v>0</v>
      </c>
      <c r="O471" s="57" t="s">
        <v>32</v>
      </c>
      <c r="P471" s="57">
        <v>0</v>
      </c>
      <c r="Q471" s="57" t="s">
        <v>32</v>
      </c>
      <c r="R471" s="57" t="s">
        <v>32</v>
      </c>
      <c r="S471" s="59" t="s">
        <v>32</v>
      </c>
      <c r="T471" s="60" t="s">
        <v>668</v>
      </c>
      <c r="U471" s="6"/>
      <c r="V471" s="61"/>
      <c r="W471" s="62"/>
      <c r="X471" s="36"/>
      <c r="Y471" s="36"/>
      <c r="Z471" s="36"/>
      <c r="AB471" s="37"/>
      <c r="AC471" s="38"/>
      <c r="AD471" s="38"/>
      <c r="AE471" s="38"/>
      <c r="AF471" s="6"/>
      <c r="AG471" s="1"/>
      <c r="AZ471" s="133"/>
    </row>
    <row r="472" spans="1:52" ht="31.5">
      <c r="A472" s="65" t="s">
        <v>973</v>
      </c>
      <c r="B472" s="68" t="s">
        <v>1036</v>
      </c>
      <c r="C472" s="99" t="s">
        <v>1037</v>
      </c>
      <c r="D472" s="57" t="s">
        <v>32</v>
      </c>
      <c r="E472" s="58" t="s">
        <v>32</v>
      </c>
      <c r="F472" s="58" t="s">
        <v>32</v>
      </c>
      <c r="G472" s="57" t="s">
        <v>32</v>
      </c>
      <c r="H472" s="57">
        <f t="shared" si="120"/>
        <v>0.14199999999999999</v>
      </c>
      <c r="I472" s="58" t="s">
        <v>32</v>
      </c>
      <c r="J472" s="58">
        <v>0.14199999999999999</v>
      </c>
      <c r="K472" s="58" t="s">
        <v>32</v>
      </c>
      <c r="L472" s="57">
        <v>0</v>
      </c>
      <c r="M472" s="58" t="s">
        <v>32</v>
      </c>
      <c r="N472" s="57">
        <v>0</v>
      </c>
      <c r="O472" s="57" t="s">
        <v>32</v>
      </c>
      <c r="P472" s="57">
        <v>0</v>
      </c>
      <c r="Q472" s="57" t="s">
        <v>32</v>
      </c>
      <c r="R472" s="57" t="s">
        <v>32</v>
      </c>
      <c r="S472" s="59" t="s">
        <v>32</v>
      </c>
      <c r="T472" s="60" t="s">
        <v>668</v>
      </c>
      <c r="U472" s="6"/>
      <c r="V472" s="61"/>
      <c r="W472" s="62"/>
      <c r="X472" s="36"/>
      <c r="Y472" s="36"/>
      <c r="Z472" s="36"/>
      <c r="AB472" s="37"/>
      <c r="AC472" s="38"/>
      <c r="AD472" s="38"/>
      <c r="AE472" s="38"/>
      <c r="AF472" s="6"/>
      <c r="AG472" s="1"/>
      <c r="AZ472" s="133"/>
    </row>
    <row r="473" spans="1:52" ht="31.5">
      <c r="A473" s="65" t="s">
        <v>973</v>
      </c>
      <c r="B473" s="68" t="s">
        <v>1038</v>
      </c>
      <c r="C473" s="99" t="s">
        <v>1039</v>
      </c>
      <c r="D473" s="57" t="s">
        <v>32</v>
      </c>
      <c r="E473" s="58" t="s">
        <v>32</v>
      </c>
      <c r="F473" s="58" t="s">
        <v>32</v>
      </c>
      <c r="G473" s="57" t="s">
        <v>32</v>
      </c>
      <c r="H473" s="57">
        <f t="shared" si="120"/>
        <v>7.2798012400000012</v>
      </c>
      <c r="I473" s="58" t="s">
        <v>32</v>
      </c>
      <c r="J473" s="58">
        <v>6.0930564400000007</v>
      </c>
      <c r="K473" s="58" t="s">
        <v>32</v>
      </c>
      <c r="L473" s="57">
        <v>1.1867448</v>
      </c>
      <c r="M473" s="58" t="s">
        <v>32</v>
      </c>
      <c r="N473" s="57">
        <v>0</v>
      </c>
      <c r="O473" s="57" t="s">
        <v>32</v>
      </c>
      <c r="P473" s="57">
        <v>0</v>
      </c>
      <c r="Q473" s="57" t="s">
        <v>32</v>
      </c>
      <c r="R473" s="57" t="s">
        <v>32</v>
      </c>
      <c r="S473" s="59" t="s">
        <v>32</v>
      </c>
      <c r="T473" s="60" t="s">
        <v>668</v>
      </c>
      <c r="U473" s="6"/>
      <c r="V473" s="61"/>
      <c r="W473" s="62"/>
      <c r="X473" s="36"/>
      <c r="Y473" s="36"/>
      <c r="Z473" s="36"/>
      <c r="AB473" s="37"/>
      <c r="AC473" s="38"/>
      <c r="AD473" s="38"/>
      <c r="AE473" s="38"/>
      <c r="AF473" s="6"/>
      <c r="AG473" s="1"/>
      <c r="AZ473" s="133"/>
    </row>
    <row r="474" spans="1:52" ht="31.5">
      <c r="A474" s="65" t="s">
        <v>973</v>
      </c>
      <c r="B474" s="68" t="s">
        <v>1040</v>
      </c>
      <c r="C474" s="99" t="s">
        <v>1041</v>
      </c>
      <c r="D474" s="57" t="s">
        <v>32</v>
      </c>
      <c r="E474" s="58">
        <v>0.8538</v>
      </c>
      <c r="F474" s="58" t="s">
        <v>32</v>
      </c>
      <c r="G474" s="57" t="s">
        <v>32</v>
      </c>
      <c r="H474" s="57">
        <f t="shared" si="120"/>
        <v>2.2750666000000002</v>
      </c>
      <c r="I474" s="58" t="s">
        <v>32</v>
      </c>
      <c r="J474" s="58">
        <v>1.9900666</v>
      </c>
      <c r="K474" s="58" t="s">
        <v>32</v>
      </c>
      <c r="L474" s="57">
        <v>0.28499999999999998</v>
      </c>
      <c r="M474" s="58" t="s">
        <v>32</v>
      </c>
      <c r="N474" s="57">
        <v>0</v>
      </c>
      <c r="O474" s="57" t="s">
        <v>32</v>
      </c>
      <c r="P474" s="57">
        <v>0</v>
      </c>
      <c r="Q474" s="57" t="s">
        <v>32</v>
      </c>
      <c r="R474" s="57" t="s">
        <v>32</v>
      </c>
      <c r="S474" s="59" t="s">
        <v>32</v>
      </c>
      <c r="T474" s="60" t="s">
        <v>668</v>
      </c>
      <c r="U474" s="6"/>
      <c r="V474" s="61"/>
      <c r="W474" s="62"/>
      <c r="X474" s="36"/>
      <c r="Y474" s="36"/>
      <c r="Z474" s="36"/>
      <c r="AB474" s="37"/>
      <c r="AC474" s="38"/>
      <c r="AD474" s="38"/>
      <c r="AE474" s="38"/>
      <c r="AF474" s="6"/>
      <c r="AG474" s="1"/>
      <c r="AZ474" s="133"/>
    </row>
    <row r="475" spans="1:52" ht="31.5">
      <c r="A475" s="65" t="s">
        <v>973</v>
      </c>
      <c r="B475" s="68" t="s">
        <v>1042</v>
      </c>
      <c r="C475" s="99" t="s">
        <v>1043</v>
      </c>
      <c r="D475" s="57" t="s">
        <v>32</v>
      </c>
      <c r="E475" s="58">
        <v>0.21</v>
      </c>
      <c r="F475" s="58" t="s">
        <v>32</v>
      </c>
      <c r="G475" s="57" t="s">
        <v>32</v>
      </c>
      <c r="H475" s="57">
        <f t="shared" si="120"/>
        <v>0</v>
      </c>
      <c r="I475" s="58" t="s">
        <v>32</v>
      </c>
      <c r="J475" s="58">
        <v>0</v>
      </c>
      <c r="K475" s="58" t="s">
        <v>32</v>
      </c>
      <c r="L475" s="57">
        <v>0</v>
      </c>
      <c r="M475" s="58" t="s">
        <v>32</v>
      </c>
      <c r="N475" s="57">
        <v>0</v>
      </c>
      <c r="O475" s="57" t="s">
        <v>32</v>
      </c>
      <c r="P475" s="57">
        <v>0</v>
      </c>
      <c r="Q475" s="57" t="s">
        <v>32</v>
      </c>
      <c r="R475" s="57" t="s">
        <v>32</v>
      </c>
      <c r="S475" s="59" t="s">
        <v>32</v>
      </c>
      <c r="T475" s="60" t="s">
        <v>668</v>
      </c>
      <c r="U475" s="6"/>
      <c r="V475" s="61"/>
      <c r="W475" s="62"/>
      <c r="X475" s="36"/>
      <c r="Y475" s="36"/>
      <c r="Z475" s="36"/>
      <c r="AB475" s="37"/>
      <c r="AC475" s="38"/>
      <c r="AD475" s="38"/>
      <c r="AE475" s="38"/>
      <c r="AF475" s="6"/>
      <c r="AG475" s="1"/>
      <c r="AZ475" s="133"/>
    </row>
    <row r="476" spans="1:52" ht="31.5">
      <c r="A476" s="65" t="s">
        <v>973</v>
      </c>
      <c r="B476" s="68" t="s">
        <v>1044</v>
      </c>
      <c r="C476" s="99" t="s">
        <v>1045</v>
      </c>
      <c r="D476" s="57" t="s">
        <v>32</v>
      </c>
      <c r="E476" s="58">
        <v>0.10199999999999999</v>
      </c>
      <c r="F476" s="58" t="s">
        <v>32</v>
      </c>
      <c r="G476" s="57" t="s">
        <v>32</v>
      </c>
      <c r="H476" s="57">
        <f t="shared" si="120"/>
        <v>0</v>
      </c>
      <c r="I476" s="58" t="s">
        <v>32</v>
      </c>
      <c r="J476" s="58">
        <v>0</v>
      </c>
      <c r="K476" s="58" t="s">
        <v>32</v>
      </c>
      <c r="L476" s="57">
        <v>0</v>
      </c>
      <c r="M476" s="58" t="s">
        <v>32</v>
      </c>
      <c r="N476" s="57">
        <v>0</v>
      </c>
      <c r="O476" s="57" t="s">
        <v>32</v>
      </c>
      <c r="P476" s="57">
        <v>0</v>
      </c>
      <c r="Q476" s="57" t="s">
        <v>32</v>
      </c>
      <c r="R476" s="57" t="s">
        <v>32</v>
      </c>
      <c r="S476" s="59" t="s">
        <v>32</v>
      </c>
      <c r="T476" s="60" t="s">
        <v>668</v>
      </c>
      <c r="U476" s="6"/>
      <c r="V476" s="61"/>
      <c r="W476" s="62"/>
      <c r="X476" s="36"/>
      <c r="Y476" s="36"/>
      <c r="Z476" s="36"/>
      <c r="AB476" s="37"/>
      <c r="AC476" s="38"/>
      <c r="AD476" s="38"/>
      <c r="AE476" s="38"/>
      <c r="AF476" s="6"/>
      <c r="AG476" s="1"/>
      <c r="AZ476" s="133"/>
    </row>
    <row r="477" spans="1:52" ht="31.5">
      <c r="A477" s="65" t="s">
        <v>973</v>
      </c>
      <c r="B477" s="68" t="s">
        <v>1046</v>
      </c>
      <c r="C477" s="99" t="s">
        <v>1047</v>
      </c>
      <c r="D477" s="57" t="s">
        <v>32</v>
      </c>
      <c r="E477" s="58">
        <v>0.83085200000000015</v>
      </c>
      <c r="F477" s="58" t="s">
        <v>32</v>
      </c>
      <c r="G477" s="57" t="s">
        <v>32</v>
      </c>
      <c r="H477" s="57">
        <f t="shared" si="120"/>
        <v>9.3469200000000002E-2</v>
      </c>
      <c r="I477" s="58" t="s">
        <v>32</v>
      </c>
      <c r="J477" s="58">
        <v>9.3469200000000002E-2</v>
      </c>
      <c r="K477" s="58" t="s">
        <v>32</v>
      </c>
      <c r="L477" s="57">
        <v>0</v>
      </c>
      <c r="M477" s="58" t="s">
        <v>32</v>
      </c>
      <c r="N477" s="57">
        <v>0</v>
      </c>
      <c r="O477" s="57" t="s">
        <v>32</v>
      </c>
      <c r="P477" s="57">
        <v>0</v>
      </c>
      <c r="Q477" s="57" t="s">
        <v>32</v>
      </c>
      <c r="R477" s="57" t="s">
        <v>32</v>
      </c>
      <c r="S477" s="59" t="s">
        <v>32</v>
      </c>
      <c r="T477" s="60" t="s">
        <v>668</v>
      </c>
      <c r="U477" s="6"/>
      <c r="V477" s="61"/>
      <c r="W477" s="62"/>
      <c r="X477" s="36"/>
      <c r="Y477" s="36"/>
      <c r="Z477" s="36"/>
      <c r="AB477" s="37"/>
      <c r="AC477" s="38"/>
      <c r="AD477" s="38"/>
      <c r="AE477" s="38"/>
      <c r="AF477" s="6"/>
      <c r="AG477" s="1"/>
      <c r="AZ477" s="133"/>
    </row>
    <row r="478" spans="1:52" ht="47.25">
      <c r="A478" s="65" t="s">
        <v>973</v>
      </c>
      <c r="B478" s="68" t="s">
        <v>1048</v>
      </c>
      <c r="C478" s="99" t="s">
        <v>1049</v>
      </c>
      <c r="D478" s="57" t="s">
        <v>32</v>
      </c>
      <c r="E478" s="58">
        <v>0.28386119999999998</v>
      </c>
      <c r="F478" s="58" t="s">
        <v>32</v>
      </c>
      <c r="G478" s="57" t="s">
        <v>32</v>
      </c>
      <c r="H478" s="57">
        <f t="shared" si="120"/>
        <v>0.59152517999999998</v>
      </c>
      <c r="I478" s="58" t="s">
        <v>32</v>
      </c>
      <c r="J478" s="58">
        <v>0.46872518000000002</v>
      </c>
      <c r="K478" s="58" t="s">
        <v>32</v>
      </c>
      <c r="L478" s="57">
        <v>0.12279999999999999</v>
      </c>
      <c r="M478" s="58" t="s">
        <v>32</v>
      </c>
      <c r="N478" s="57">
        <v>0</v>
      </c>
      <c r="O478" s="57" t="s">
        <v>32</v>
      </c>
      <c r="P478" s="57">
        <v>0</v>
      </c>
      <c r="Q478" s="57" t="s">
        <v>32</v>
      </c>
      <c r="R478" s="57" t="s">
        <v>32</v>
      </c>
      <c r="S478" s="59" t="s">
        <v>32</v>
      </c>
      <c r="T478" s="60" t="s">
        <v>668</v>
      </c>
      <c r="U478" s="6"/>
      <c r="V478" s="61"/>
      <c r="W478" s="62"/>
      <c r="X478" s="36"/>
      <c r="Y478" s="36"/>
      <c r="Z478" s="36"/>
      <c r="AB478" s="37"/>
      <c r="AC478" s="38"/>
      <c r="AD478" s="38"/>
      <c r="AE478" s="38"/>
      <c r="AF478" s="6"/>
      <c r="AG478" s="1"/>
      <c r="AZ478" s="133"/>
    </row>
    <row r="479" spans="1:52" ht="31.5">
      <c r="A479" s="65" t="s">
        <v>973</v>
      </c>
      <c r="B479" s="68" t="s">
        <v>1050</v>
      </c>
      <c r="C479" s="99" t="s">
        <v>1051</v>
      </c>
      <c r="D479" s="57" t="s">
        <v>32</v>
      </c>
      <c r="E479" s="58">
        <v>2.019002</v>
      </c>
      <c r="F479" s="58" t="s">
        <v>32</v>
      </c>
      <c r="G479" s="57" t="s">
        <v>32</v>
      </c>
      <c r="H479" s="57">
        <f t="shared" si="120"/>
        <v>0.28341959999999999</v>
      </c>
      <c r="I479" s="58" t="s">
        <v>32</v>
      </c>
      <c r="J479" s="58">
        <v>0.28341959999999999</v>
      </c>
      <c r="K479" s="58" t="s">
        <v>32</v>
      </c>
      <c r="L479" s="57">
        <v>0</v>
      </c>
      <c r="M479" s="58" t="s">
        <v>32</v>
      </c>
      <c r="N479" s="57">
        <v>0</v>
      </c>
      <c r="O479" s="57" t="s">
        <v>32</v>
      </c>
      <c r="P479" s="57">
        <v>0</v>
      </c>
      <c r="Q479" s="57" t="s">
        <v>32</v>
      </c>
      <c r="R479" s="57" t="s">
        <v>32</v>
      </c>
      <c r="S479" s="59" t="s">
        <v>32</v>
      </c>
      <c r="T479" s="60" t="s">
        <v>668</v>
      </c>
      <c r="U479" s="6"/>
      <c r="V479" s="61"/>
      <c r="W479" s="62"/>
      <c r="X479" s="36"/>
      <c r="Y479" s="36"/>
      <c r="Z479" s="36"/>
      <c r="AB479" s="37"/>
      <c r="AC479" s="38"/>
      <c r="AD479" s="38"/>
      <c r="AE479" s="38"/>
      <c r="AF479" s="6"/>
      <c r="AG479" s="1"/>
      <c r="AZ479" s="133"/>
    </row>
    <row r="480" spans="1:52" ht="47.25">
      <c r="A480" s="65" t="s">
        <v>973</v>
      </c>
      <c r="B480" s="68" t="s">
        <v>1052</v>
      </c>
      <c r="C480" s="99" t="s">
        <v>1053</v>
      </c>
      <c r="D480" s="57" t="s">
        <v>32</v>
      </c>
      <c r="E480" s="58">
        <v>0.28386119999999998</v>
      </c>
      <c r="F480" s="58" t="s">
        <v>32</v>
      </c>
      <c r="G480" s="57" t="s">
        <v>32</v>
      </c>
      <c r="H480" s="57">
        <f t="shared" si="120"/>
        <v>0.59152517999999998</v>
      </c>
      <c r="I480" s="58" t="s">
        <v>32</v>
      </c>
      <c r="J480" s="58">
        <v>0.46872518000000002</v>
      </c>
      <c r="K480" s="58" t="s">
        <v>32</v>
      </c>
      <c r="L480" s="57">
        <v>0.12279999999999999</v>
      </c>
      <c r="M480" s="58" t="s">
        <v>32</v>
      </c>
      <c r="N480" s="57">
        <v>0</v>
      </c>
      <c r="O480" s="57" t="s">
        <v>32</v>
      </c>
      <c r="P480" s="57">
        <v>0</v>
      </c>
      <c r="Q480" s="57" t="s">
        <v>32</v>
      </c>
      <c r="R480" s="57" t="s">
        <v>32</v>
      </c>
      <c r="S480" s="59" t="s">
        <v>32</v>
      </c>
      <c r="T480" s="60" t="s">
        <v>668</v>
      </c>
      <c r="U480" s="6"/>
      <c r="V480" s="61"/>
      <c r="W480" s="62"/>
      <c r="X480" s="36"/>
      <c r="Y480" s="36"/>
      <c r="Z480" s="36"/>
      <c r="AB480" s="37"/>
      <c r="AC480" s="38"/>
      <c r="AD480" s="38"/>
      <c r="AE480" s="38"/>
      <c r="AF480" s="6"/>
      <c r="AG480" s="1"/>
      <c r="AZ480" s="133"/>
    </row>
    <row r="481" spans="1:52" ht="31.5">
      <c r="A481" s="65" t="s">
        <v>973</v>
      </c>
      <c r="B481" s="68" t="s">
        <v>1054</v>
      </c>
      <c r="C481" s="99" t="s">
        <v>1055</v>
      </c>
      <c r="D481" s="57" t="s">
        <v>32</v>
      </c>
      <c r="E481" s="58">
        <v>1.7250720000000002</v>
      </c>
      <c r="F481" s="58" t="s">
        <v>32</v>
      </c>
      <c r="G481" s="57" t="s">
        <v>32</v>
      </c>
      <c r="H481" s="57">
        <f t="shared" si="120"/>
        <v>0.13769040000000002</v>
      </c>
      <c r="I481" s="58" t="s">
        <v>32</v>
      </c>
      <c r="J481" s="58">
        <v>0.13769040000000002</v>
      </c>
      <c r="K481" s="58" t="s">
        <v>32</v>
      </c>
      <c r="L481" s="57">
        <v>0</v>
      </c>
      <c r="M481" s="58" t="s">
        <v>32</v>
      </c>
      <c r="N481" s="57">
        <v>0</v>
      </c>
      <c r="O481" s="57" t="s">
        <v>32</v>
      </c>
      <c r="P481" s="57">
        <v>0</v>
      </c>
      <c r="Q481" s="57" t="s">
        <v>32</v>
      </c>
      <c r="R481" s="57" t="s">
        <v>32</v>
      </c>
      <c r="S481" s="59" t="s">
        <v>32</v>
      </c>
      <c r="T481" s="60" t="s">
        <v>668</v>
      </c>
      <c r="U481" s="6"/>
      <c r="V481" s="61"/>
      <c r="W481" s="62"/>
      <c r="X481" s="36"/>
      <c r="Y481" s="36"/>
      <c r="Z481" s="36"/>
      <c r="AB481" s="37"/>
      <c r="AC481" s="38"/>
      <c r="AD481" s="38"/>
      <c r="AE481" s="38"/>
      <c r="AF481" s="6"/>
      <c r="AG481" s="1"/>
      <c r="AZ481" s="133"/>
    </row>
    <row r="482" spans="1:52" ht="31.5">
      <c r="A482" s="98" t="s">
        <v>973</v>
      </c>
      <c r="B482" s="134" t="s">
        <v>1056</v>
      </c>
      <c r="C482" s="139" t="s">
        <v>1057</v>
      </c>
      <c r="D482" s="57" t="s">
        <v>32</v>
      </c>
      <c r="E482" s="58" t="s">
        <v>32</v>
      </c>
      <c r="F482" s="58" t="s">
        <v>32</v>
      </c>
      <c r="G482" s="57" t="s">
        <v>32</v>
      </c>
      <c r="H482" s="57">
        <f t="shared" si="120"/>
        <v>0.46</v>
      </c>
      <c r="I482" s="58" t="s">
        <v>32</v>
      </c>
      <c r="J482" s="58">
        <v>0</v>
      </c>
      <c r="K482" s="58" t="s">
        <v>32</v>
      </c>
      <c r="L482" s="57">
        <v>0.46</v>
      </c>
      <c r="M482" s="58" t="s">
        <v>32</v>
      </c>
      <c r="N482" s="57">
        <v>0</v>
      </c>
      <c r="O482" s="57" t="s">
        <v>32</v>
      </c>
      <c r="P482" s="57">
        <v>0</v>
      </c>
      <c r="Q482" s="57" t="s">
        <v>32</v>
      </c>
      <c r="R482" s="57" t="s">
        <v>32</v>
      </c>
      <c r="S482" s="59" t="s">
        <v>32</v>
      </c>
      <c r="T482" s="60" t="s">
        <v>668</v>
      </c>
      <c r="U482" s="6"/>
      <c r="V482" s="61"/>
      <c r="W482" s="62"/>
      <c r="X482" s="36"/>
      <c r="Y482" s="36"/>
      <c r="Z482" s="36"/>
      <c r="AB482" s="37"/>
      <c r="AC482" s="38"/>
      <c r="AD482" s="38"/>
      <c r="AE482" s="38"/>
      <c r="AF482" s="6"/>
      <c r="AG482" s="1"/>
      <c r="AZ482" s="133"/>
    </row>
    <row r="483" spans="1:52" ht="31.5">
      <c r="A483" s="98" t="s">
        <v>973</v>
      </c>
      <c r="B483" s="134" t="s">
        <v>1058</v>
      </c>
      <c r="C483" s="139" t="s">
        <v>1059</v>
      </c>
      <c r="D483" s="57" t="s">
        <v>32</v>
      </c>
      <c r="E483" s="58" t="s">
        <v>32</v>
      </c>
      <c r="F483" s="58" t="s">
        <v>32</v>
      </c>
      <c r="G483" s="57" t="s">
        <v>32</v>
      </c>
      <c r="H483" s="57">
        <f t="shared" si="120"/>
        <v>0.46</v>
      </c>
      <c r="I483" s="58" t="s">
        <v>32</v>
      </c>
      <c r="J483" s="58">
        <v>0</v>
      </c>
      <c r="K483" s="58" t="s">
        <v>32</v>
      </c>
      <c r="L483" s="57">
        <v>0.46</v>
      </c>
      <c r="M483" s="58" t="s">
        <v>32</v>
      </c>
      <c r="N483" s="57">
        <v>0</v>
      </c>
      <c r="O483" s="57" t="s">
        <v>32</v>
      </c>
      <c r="P483" s="57">
        <v>0</v>
      </c>
      <c r="Q483" s="57" t="s">
        <v>32</v>
      </c>
      <c r="R483" s="57" t="s">
        <v>32</v>
      </c>
      <c r="S483" s="59" t="s">
        <v>32</v>
      </c>
      <c r="T483" s="60" t="s">
        <v>668</v>
      </c>
      <c r="U483" s="6"/>
      <c r="V483" s="61"/>
      <c r="W483" s="62"/>
      <c r="X483" s="36"/>
      <c r="Y483" s="36"/>
      <c r="Z483" s="36"/>
      <c r="AB483" s="37"/>
      <c r="AC483" s="38"/>
      <c r="AD483" s="38"/>
      <c r="AE483" s="38"/>
      <c r="AF483" s="6"/>
      <c r="AG483" s="1"/>
      <c r="AZ483" s="133"/>
    </row>
    <row r="484" spans="1:52" ht="31.5">
      <c r="A484" s="65" t="s">
        <v>973</v>
      </c>
      <c r="B484" s="68" t="s">
        <v>1060</v>
      </c>
      <c r="C484" s="99" t="s">
        <v>1061</v>
      </c>
      <c r="D484" s="57">
        <v>1.1879999999999999</v>
      </c>
      <c r="E484" s="58">
        <v>0</v>
      </c>
      <c r="F484" s="58">
        <f t="shared" si="119"/>
        <v>1.1879999999999999</v>
      </c>
      <c r="G484" s="57">
        <f t="shared" si="120"/>
        <v>1.1879999999999999</v>
      </c>
      <c r="H484" s="57">
        <f t="shared" si="120"/>
        <v>0</v>
      </c>
      <c r="I484" s="58">
        <v>0</v>
      </c>
      <c r="J484" s="58">
        <v>0</v>
      </c>
      <c r="K484" s="58">
        <v>0</v>
      </c>
      <c r="L484" s="57">
        <v>0</v>
      </c>
      <c r="M484" s="58">
        <v>0</v>
      </c>
      <c r="N484" s="57">
        <v>0</v>
      </c>
      <c r="O484" s="57">
        <v>1.1879999999999999</v>
      </c>
      <c r="P484" s="57">
        <v>0</v>
      </c>
      <c r="Q484" s="57">
        <f t="shared" si="121"/>
        <v>1.1879999999999999</v>
      </c>
      <c r="R484" s="57">
        <f t="shared" si="122"/>
        <v>0</v>
      </c>
      <c r="S484" s="59">
        <v>0</v>
      </c>
      <c r="T484" s="60" t="s">
        <v>32</v>
      </c>
      <c r="U484" s="6"/>
      <c r="V484" s="61"/>
      <c r="W484" s="62"/>
      <c r="X484" s="36"/>
      <c r="Y484" s="36"/>
      <c r="Z484" s="36"/>
      <c r="AB484" s="37"/>
      <c r="AC484" s="38"/>
      <c r="AD484" s="38"/>
      <c r="AE484" s="38"/>
      <c r="AF484" s="6"/>
      <c r="AG484" s="1"/>
      <c r="AZ484" s="133"/>
    </row>
    <row r="485" spans="1:52">
      <c r="A485" s="28" t="s">
        <v>1062</v>
      </c>
      <c r="B485" s="29" t="s">
        <v>1063</v>
      </c>
      <c r="C485" s="30" t="s">
        <v>31</v>
      </c>
      <c r="D485" s="31">
        <f t="shared" ref="D485:R485" si="123">SUM(D486,D528,D536,D595,D602,D610,D611)</f>
        <v>10025.239091786201</v>
      </c>
      <c r="E485" s="32">
        <f t="shared" si="123"/>
        <v>5459.8953022200003</v>
      </c>
      <c r="F485" s="32">
        <f t="shared" si="123"/>
        <v>4717.7948839162</v>
      </c>
      <c r="G485" s="31">
        <f t="shared" si="123"/>
        <v>1882.0112621984001</v>
      </c>
      <c r="H485" s="31">
        <f t="shared" si="123"/>
        <v>620.57150101000002</v>
      </c>
      <c r="I485" s="32">
        <f t="shared" si="123"/>
        <v>167.16852842320003</v>
      </c>
      <c r="J485" s="32">
        <f t="shared" si="123"/>
        <v>314.90543991999994</v>
      </c>
      <c r="K485" s="32">
        <f t="shared" si="123"/>
        <v>168.82226008159998</v>
      </c>
      <c r="L485" s="31">
        <f t="shared" si="123"/>
        <v>305.66606108999997</v>
      </c>
      <c r="M485" s="32">
        <f t="shared" si="123"/>
        <v>784.83286335199989</v>
      </c>
      <c r="N485" s="31">
        <f t="shared" si="123"/>
        <v>0</v>
      </c>
      <c r="O485" s="31">
        <f t="shared" si="123"/>
        <v>761.18761034159991</v>
      </c>
      <c r="P485" s="31">
        <f t="shared" si="123"/>
        <v>0</v>
      </c>
      <c r="Q485" s="31">
        <f t="shared" si="123"/>
        <v>4150.9071773462001</v>
      </c>
      <c r="R485" s="31">
        <f t="shared" si="123"/>
        <v>-40.849090774799983</v>
      </c>
      <c r="S485" s="34">
        <f t="shared" si="118"/>
        <v>-0.12157800800606297</v>
      </c>
      <c r="T485" s="35" t="s">
        <v>32</v>
      </c>
      <c r="U485" s="6"/>
      <c r="V485" s="6"/>
      <c r="W485" s="6"/>
      <c r="X485" s="36"/>
      <c r="Y485" s="36"/>
      <c r="Z485" s="36"/>
      <c r="AA485" s="5"/>
      <c r="AB485" s="37"/>
      <c r="AC485" s="38"/>
      <c r="AD485" s="38"/>
      <c r="AE485" s="38"/>
      <c r="AF485" s="6"/>
      <c r="AG485" s="1"/>
    </row>
    <row r="486" spans="1:52" ht="31.5">
      <c r="A486" s="28" t="s">
        <v>1064</v>
      </c>
      <c r="B486" s="29" t="s">
        <v>50</v>
      </c>
      <c r="C486" s="94" t="s">
        <v>31</v>
      </c>
      <c r="D486" s="31">
        <f t="shared" ref="D486:Q486" si="124">D487+D490+D493+D527</f>
        <v>2238.9121658920003</v>
      </c>
      <c r="E486" s="32">
        <f t="shared" si="124"/>
        <v>1303.4142338900001</v>
      </c>
      <c r="F486" s="32">
        <f t="shared" si="124"/>
        <v>1018.820302152</v>
      </c>
      <c r="G486" s="31">
        <f t="shared" si="124"/>
        <v>86.782765815999966</v>
      </c>
      <c r="H486" s="31">
        <f t="shared" si="124"/>
        <v>246.81181979999999</v>
      </c>
      <c r="I486" s="32">
        <f t="shared" si="124"/>
        <v>18.911470700000002</v>
      </c>
      <c r="J486" s="32">
        <f t="shared" si="124"/>
        <v>130.53603375</v>
      </c>
      <c r="K486" s="32">
        <f t="shared" si="124"/>
        <v>6.7871295119999999</v>
      </c>
      <c r="L486" s="31">
        <f t="shared" si="124"/>
        <v>116.27578604999999</v>
      </c>
      <c r="M486" s="32">
        <f t="shared" si="124"/>
        <v>10.8</v>
      </c>
      <c r="N486" s="31">
        <f t="shared" si="124"/>
        <v>0</v>
      </c>
      <c r="O486" s="31">
        <f t="shared" si="124"/>
        <v>50.284165603999973</v>
      </c>
      <c r="P486" s="31">
        <f t="shared" si="124"/>
        <v>0</v>
      </c>
      <c r="Q486" s="31">
        <f t="shared" si="124"/>
        <v>810.95850179199988</v>
      </c>
      <c r="R486" s="31">
        <f>R487+R490+R493+R527</f>
        <v>6.1990857079999984</v>
      </c>
      <c r="S486" s="34">
        <f t="shared" si="118"/>
        <v>0.24122269916885689</v>
      </c>
      <c r="T486" s="35" t="s">
        <v>32</v>
      </c>
      <c r="U486" s="6"/>
      <c r="V486" s="6"/>
      <c r="W486" s="6"/>
      <c r="X486" s="36"/>
      <c r="Y486" s="36"/>
      <c r="Z486" s="36"/>
      <c r="AA486" s="5"/>
      <c r="AB486" s="37"/>
      <c r="AC486" s="38"/>
      <c r="AD486" s="38"/>
      <c r="AE486" s="38"/>
      <c r="AF486" s="6"/>
      <c r="AG486" s="1"/>
    </row>
    <row r="487" spans="1:52" ht="78.75">
      <c r="A487" s="28" t="s">
        <v>1065</v>
      </c>
      <c r="B487" s="29" t="s">
        <v>52</v>
      </c>
      <c r="C487" s="30" t="s">
        <v>31</v>
      </c>
      <c r="D487" s="31">
        <v>0</v>
      </c>
      <c r="E487" s="32">
        <v>0</v>
      </c>
      <c r="F487" s="32">
        <v>0</v>
      </c>
      <c r="G487" s="31">
        <v>0</v>
      </c>
      <c r="H487" s="31">
        <v>0</v>
      </c>
      <c r="I487" s="32">
        <v>0</v>
      </c>
      <c r="J487" s="32">
        <v>0</v>
      </c>
      <c r="K487" s="32">
        <v>0</v>
      </c>
      <c r="L487" s="31">
        <v>0</v>
      </c>
      <c r="M487" s="32">
        <v>0</v>
      </c>
      <c r="N487" s="31">
        <v>0</v>
      </c>
      <c r="O487" s="31">
        <v>0</v>
      </c>
      <c r="P487" s="31">
        <v>0</v>
      </c>
      <c r="Q487" s="31">
        <v>0</v>
      </c>
      <c r="R487" s="31">
        <v>0</v>
      </c>
      <c r="S487" s="34">
        <v>0</v>
      </c>
      <c r="T487" s="35" t="s">
        <v>32</v>
      </c>
      <c r="U487" s="6"/>
      <c r="V487" s="6"/>
      <c r="W487" s="6"/>
      <c r="X487" s="36"/>
      <c r="Y487" s="36"/>
      <c r="Z487" s="36"/>
      <c r="AA487" s="5"/>
      <c r="AB487" s="37"/>
      <c r="AC487" s="38"/>
      <c r="AD487" s="38"/>
      <c r="AE487" s="38"/>
      <c r="AF487" s="6"/>
      <c r="AG487" s="1"/>
    </row>
    <row r="488" spans="1:52" ht="31.5">
      <c r="A488" s="28" t="s">
        <v>1066</v>
      </c>
      <c r="B488" s="29" t="s">
        <v>56</v>
      </c>
      <c r="C488" s="94" t="s">
        <v>31</v>
      </c>
      <c r="D488" s="31">
        <v>0</v>
      </c>
      <c r="E488" s="32">
        <v>0</v>
      </c>
      <c r="F488" s="32">
        <v>0</v>
      </c>
      <c r="G488" s="31">
        <v>0</v>
      </c>
      <c r="H488" s="31">
        <v>0</v>
      </c>
      <c r="I488" s="32">
        <v>0</v>
      </c>
      <c r="J488" s="32">
        <v>0</v>
      </c>
      <c r="K488" s="32">
        <v>0</v>
      </c>
      <c r="L488" s="31">
        <v>0</v>
      </c>
      <c r="M488" s="32">
        <v>0</v>
      </c>
      <c r="N488" s="31">
        <v>0</v>
      </c>
      <c r="O488" s="31">
        <v>0</v>
      </c>
      <c r="P488" s="31">
        <v>0</v>
      </c>
      <c r="Q488" s="31">
        <v>0</v>
      </c>
      <c r="R488" s="31">
        <v>0</v>
      </c>
      <c r="S488" s="34">
        <v>0</v>
      </c>
      <c r="T488" s="35" t="s">
        <v>32</v>
      </c>
      <c r="U488" s="6"/>
      <c r="V488" s="6"/>
      <c r="W488" s="6"/>
      <c r="X488" s="36"/>
      <c r="Y488" s="36"/>
      <c r="Z488" s="36"/>
      <c r="AA488" s="5"/>
      <c r="AB488" s="37"/>
      <c r="AC488" s="38"/>
      <c r="AD488" s="38"/>
      <c r="AE488" s="38"/>
      <c r="AF488" s="6"/>
      <c r="AG488" s="1"/>
    </row>
    <row r="489" spans="1:52" ht="31.5">
      <c r="A489" s="28" t="s">
        <v>1067</v>
      </c>
      <c r="B489" s="29" t="s">
        <v>56</v>
      </c>
      <c r="C489" s="94" t="s">
        <v>31</v>
      </c>
      <c r="D489" s="31">
        <v>0</v>
      </c>
      <c r="E489" s="32">
        <v>0</v>
      </c>
      <c r="F489" s="32">
        <v>0</v>
      </c>
      <c r="G489" s="31">
        <v>0</v>
      </c>
      <c r="H489" s="31">
        <v>0</v>
      </c>
      <c r="I489" s="32">
        <v>0</v>
      </c>
      <c r="J489" s="32">
        <v>0</v>
      </c>
      <c r="K489" s="32">
        <v>0</v>
      </c>
      <c r="L489" s="31">
        <v>0</v>
      </c>
      <c r="M489" s="32">
        <v>0</v>
      </c>
      <c r="N489" s="31">
        <v>0</v>
      </c>
      <c r="O489" s="31">
        <v>0</v>
      </c>
      <c r="P489" s="31">
        <v>0</v>
      </c>
      <c r="Q489" s="31">
        <v>0</v>
      </c>
      <c r="R489" s="31">
        <v>0</v>
      </c>
      <c r="S489" s="34">
        <v>0</v>
      </c>
      <c r="T489" s="35" t="s">
        <v>32</v>
      </c>
      <c r="U489" s="6"/>
      <c r="V489" s="6"/>
      <c r="W489" s="6"/>
      <c r="X489" s="36"/>
      <c r="Y489" s="36"/>
      <c r="Z489" s="36"/>
      <c r="AA489" s="5"/>
      <c r="AB489" s="37"/>
      <c r="AC489" s="38"/>
      <c r="AD489" s="38"/>
      <c r="AE489" s="38"/>
      <c r="AF489" s="6"/>
      <c r="AG489" s="1"/>
    </row>
    <row r="490" spans="1:52" ht="47.25">
      <c r="A490" s="28" t="s">
        <v>1068</v>
      </c>
      <c r="B490" s="29" t="s">
        <v>58</v>
      </c>
      <c r="C490" s="30" t="s">
        <v>31</v>
      </c>
      <c r="D490" s="31">
        <v>0</v>
      </c>
      <c r="E490" s="32">
        <v>0</v>
      </c>
      <c r="F490" s="32">
        <v>0</v>
      </c>
      <c r="G490" s="31">
        <v>0</v>
      </c>
      <c r="H490" s="31">
        <v>0</v>
      </c>
      <c r="I490" s="32">
        <v>0</v>
      </c>
      <c r="J490" s="32">
        <v>0</v>
      </c>
      <c r="K490" s="32">
        <v>0</v>
      </c>
      <c r="L490" s="31">
        <v>0</v>
      </c>
      <c r="M490" s="32">
        <v>0</v>
      </c>
      <c r="N490" s="31">
        <v>0</v>
      </c>
      <c r="O490" s="31">
        <v>0</v>
      </c>
      <c r="P490" s="31">
        <v>0</v>
      </c>
      <c r="Q490" s="31">
        <v>0</v>
      </c>
      <c r="R490" s="31">
        <v>0</v>
      </c>
      <c r="S490" s="34">
        <v>0</v>
      </c>
      <c r="T490" s="35" t="s">
        <v>32</v>
      </c>
      <c r="U490" s="6"/>
      <c r="V490" s="6"/>
      <c r="W490" s="6"/>
      <c r="X490" s="36"/>
      <c r="Y490" s="36"/>
      <c r="Z490" s="36"/>
      <c r="AA490" s="5"/>
      <c r="AB490" s="37"/>
      <c r="AC490" s="38"/>
      <c r="AD490" s="38"/>
      <c r="AE490" s="38"/>
      <c r="AF490" s="6"/>
      <c r="AG490" s="1"/>
    </row>
    <row r="491" spans="1:52" ht="31.5">
      <c r="A491" s="28" t="s">
        <v>1069</v>
      </c>
      <c r="B491" s="29" t="s">
        <v>56</v>
      </c>
      <c r="C491" s="94" t="s">
        <v>31</v>
      </c>
      <c r="D491" s="31">
        <v>0</v>
      </c>
      <c r="E491" s="32">
        <v>0</v>
      </c>
      <c r="F491" s="32">
        <v>0</v>
      </c>
      <c r="G491" s="31">
        <v>0</v>
      </c>
      <c r="H491" s="31">
        <v>0</v>
      </c>
      <c r="I491" s="32">
        <v>0</v>
      </c>
      <c r="J491" s="32">
        <v>0</v>
      </c>
      <c r="K491" s="32">
        <v>0</v>
      </c>
      <c r="L491" s="31">
        <v>0</v>
      </c>
      <c r="M491" s="32">
        <v>0</v>
      </c>
      <c r="N491" s="31">
        <v>0</v>
      </c>
      <c r="O491" s="31">
        <v>0</v>
      </c>
      <c r="P491" s="31">
        <v>0</v>
      </c>
      <c r="Q491" s="31">
        <v>0</v>
      </c>
      <c r="R491" s="31">
        <v>0</v>
      </c>
      <c r="S491" s="34">
        <v>0</v>
      </c>
      <c r="T491" s="35" t="s">
        <v>32</v>
      </c>
      <c r="U491" s="6"/>
      <c r="V491" s="6"/>
      <c r="W491" s="6"/>
      <c r="X491" s="36"/>
      <c r="Y491" s="36"/>
      <c r="Z491" s="36"/>
      <c r="AA491" s="5"/>
      <c r="AB491" s="37"/>
      <c r="AC491" s="38"/>
      <c r="AD491" s="38"/>
      <c r="AE491" s="38"/>
      <c r="AF491" s="6"/>
      <c r="AG491" s="1"/>
    </row>
    <row r="492" spans="1:52" ht="31.5">
      <c r="A492" s="28" t="s">
        <v>1070</v>
      </c>
      <c r="B492" s="29" t="s">
        <v>56</v>
      </c>
      <c r="C492" s="94" t="s">
        <v>31</v>
      </c>
      <c r="D492" s="31">
        <v>0</v>
      </c>
      <c r="E492" s="32">
        <v>0</v>
      </c>
      <c r="F492" s="32">
        <v>0</v>
      </c>
      <c r="G492" s="31">
        <v>0</v>
      </c>
      <c r="H492" s="31">
        <v>0</v>
      </c>
      <c r="I492" s="32">
        <v>0</v>
      </c>
      <c r="J492" s="32">
        <v>0</v>
      </c>
      <c r="K492" s="32">
        <v>0</v>
      </c>
      <c r="L492" s="31">
        <v>0</v>
      </c>
      <c r="M492" s="32">
        <v>0</v>
      </c>
      <c r="N492" s="31">
        <v>0</v>
      </c>
      <c r="O492" s="31">
        <v>0</v>
      </c>
      <c r="P492" s="31">
        <v>0</v>
      </c>
      <c r="Q492" s="31">
        <v>0</v>
      </c>
      <c r="R492" s="31">
        <v>0</v>
      </c>
      <c r="S492" s="34">
        <v>0</v>
      </c>
      <c r="T492" s="35" t="s">
        <v>32</v>
      </c>
      <c r="U492" s="6"/>
      <c r="V492" s="6"/>
      <c r="W492" s="6"/>
      <c r="X492" s="36"/>
      <c r="Y492" s="36"/>
      <c r="Z492" s="36"/>
      <c r="AA492" s="5"/>
      <c r="AB492" s="37"/>
      <c r="AC492" s="38"/>
      <c r="AD492" s="38"/>
      <c r="AE492" s="38"/>
      <c r="AF492" s="6"/>
      <c r="AG492" s="1"/>
    </row>
    <row r="493" spans="1:52" ht="47.25">
      <c r="A493" s="28" t="s">
        <v>1071</v>
      </c>
      <c r="B493" s="29" t="s">
        <v>62</v>
      </c>
      <c r="C493" s="94" t="s">
        <v>31</v>
      </c>
      <c r="D493" s="31">
        <f t="shared" ref="D493:Q493" si="125">SUM(D494,D495,D497,D506,D508)</f>
        <v>2238.9121658920003</v>
      </c>
      <c r="E493" s="32">
        <f t="shared" si="125"/>
        <v>1303.4142338900001</v>
      </c>
      <c r="F493" s="32">
        <f t="shared" si="125"/>
        <v>1018.820302152</v>
      </c>
      <c r="G493" s="31">
        <f t="shared" si="125"/>
        <v>86.782765815999966</v>
      </c>
      <c r="H493" s="31">
        <f t="shared" si="125"/>
        <v>246.81181979999999</v>
      </c>
      <c r="I493" s="32">
        <f t="shared" si="125"/>
        <v>18.911470700000002</v>
      </c>
      <c r="J493" s="32">
        <f t="shared" si="125"/>
        <v>130.53603375</v>
      </c>
      <c r="K493" s="32">
        <f t="shared" si="125"/>
        <v>6.7871295119999999</v>
      </c>
      <c r="L493" s="31">
        <f t="shared" si="125"/>
        <v>116.27578604999999</v>
      </c>
      <c r="M493" s="32">
        <f t="shared" si="125"/>
        <v>10.8</v>
      </c>
      <c r="N493" s="31">
        <f t="shared" si="125"/>
        <v>0</v>
      </c>
      <c r="O493" s="31">
        <f t="shared" si="125"/>
        <v>50.284165603999973</v>
      </c>
      <c r="P493" s="31">
        <f t="shared" si="125"/>
        <v>0</v>
      </c>
      <c r="Q493" s="31">
        <f t="shared" si="125"/>
        <v>810.95850179199988</v>
      </c>
      <c r="R493" s="31">
        <f>SUM(R494,R495,R497,R506,R508)</f>
        <v>6.1990857079999984</v>
      </c>
      <c r="S493" s="34">
        <f t="shared" si="118"/>
        <v>0.24122269916885689</v>
      </c>
      <c r="T493" s="35" t="s">
        <v>32</v>
      </c>
      <c r="U493" s="6"/>
      <c r="V493" s="6"/>
      <c r="W493" s="6"/>
      <c r="X493" s="36"/>
      <c r="Y493" s="36"/>
      <c r="Z493" s="36"/>
      <c r="AA493" s="5"/>
      <c r="AB493" s="37"/>
      <c r="AC493" s="38"/>
      <c r="AD493" s="38"/>
      <c r="AE493" s="38"/>
      <c r="AF493" s="6"/>
      <c r="AG493" s="1"/>
    </row>
    <row r="494" spans="1:52" ht="63">
      <c r="A494" s="28" t="s">
        <v>1072</v>
      </c>
      <c r="B494" s="100" t="s">
        <v>64</v>
      </c>
      <c r="C494" s="101" t="s">
        <v>31</v>
      </c>
      <c r="D494" s="31">
        <v>0</v>
      </c>
      <c r="E494" s="32">
        <v>0</v>
      </c>
      <c r="F494" s="32">
        <v>0</v>
      </c>
      <c r="G494" s="31">
        <v>0</v>
      </c>
      <c r="H494" s="31">
        <v>0</v>
      </c>
      <c r="I494" s="32">
        <v>0</v>
      </c>
      <c r="J494" s="32">
        <v>0</v>
      </c>
      <c r="K494" s="32">
        <v>0</v>
      </c>
      <c r="L494" s="31">
        <v>0</v>
      </c>
      <c r="M494" s="32">
        <v>0</v>
      </c>
      <c r="N494" s="31">
        <v>0</v>
      </c>
      <c r="O494" s="31">
        <v>0</v>
      </c>
      <c r="P494" s="31">
        <v>0</v>
      </c>
      <c r="Q494" s="31">
        <v>0</v>
      </c>
      <c r="R494" s="31">
        <v>0</v>
      </c>
      <c r="S494" s="34">
        <v>0</v>
      </c>
      <c r="T494" s="35" t="s">
        <v>32</v>
      </c>
      <c r="U494" s="6"/>
      <c r="V494" s="6"/>
      <c r="W494" s="6"/>
      <c r="X494" s="36"/>
      <c r="Y494" s="36"/>
      <c r="Z494" s="36"/>
      <c r="AA494" s="5"/>
      <c r="AB494" s="37"/>
      <c r="AC494" s="38"/>
      <c r="AD494" s="38"/>
      <c r="AE494" s="38"/>
      <c r="AF494" s="6"/>
      <c r="AG494" s="1"/>
    </row>
    <row r="495" spans="1:52" ht="78.75">
      <c r="A495" s="28" t="s">
        <v>1073</v>
      </c>
      <c r="B495" s="100" t="s">
        <v>66</v>
      </c>
      <c r="C495" s="101" t="s">
        <v>31</v>
      </c>
      <c r="D495" s="31">
        <f>SUM(D496)</f>
        <v>9.2245259999999991</v>
      </c>
      <c r="E495" s="31">
        <f t="shared" ref="E495:R495" si="126">SUM(E496)</f>
        <v>6.7952481500000008</v>
      </c>
      <c r="F495" s="31">
        <f t="shared" si="126"/>
        <v>2.4292778499999983</v>
      </c>
      <c r="G495" s="31">
        <f t="shared" si="126"/>
        <v>0</v>
      </c>
      <c r="H495" s="31">
        <f t="shared" si="126"/>
        <v>1.54425145</v>
      </c>
      <c r="I495" s="31">
        <f t="shared" si="126"/>
        <v>0</v>
      </c>
      <c r="J495" s="31">
        <f t="shared" si="126"/>
        <v>1.12727646</v>
      </c>
      <c r="K495" s="31">
        <f t="shared" si="126"/>
        <v>0</v>
      </c>
      <c r="L495" s="31">
        <f t="shared" si="126"/>
        <v>0.41697498999999999</v>
      </c>
      <c r="M495" s="31">
        <f t="shared" si="126"/>
        <v>0</v>
      </c>
      <c r="N495" s="31">
        <f t="shared" si="126"/>
        <v>0</v>
      </c>
      <c r="O495" s="31">
        <f t="shared" si="126"/>
        <v>0</v>
      </c>
      <c r="P495" s="31">
        <f t="shared" si="126"/>
        <v>0</v>
      </c>
      <c r="Q495" s="31">
        <f t="shared" si="126"/>
        <v>0.88502639999999833</v>
      </c>
      <c r="R495" s="31">
        <f t="shared" si="126"/>
        <v>0</v>
      </c>
      <c r="S495" s="34">
        <v>0</v>
      </c>
      <c r="T495" s="35" t="s">
        <v>32</v>
      </c>
      <c r="U495" s="6"/>
      <c r="V495" s="6"/>
      <c r="W495" s="6"/>
      <c r="X495" s="36"/>
      <c r="Y495" s="36"/>
      <c r="Z495" s="36"/>
      <c r="AA495" s="5"/>
      <c r="AB495" s="37"/>
      <c r="AC495" s="38"/>
      <c r="AD495" s="38"/>
      <c r="AE495" s="38"/>
      <c r="AF495" s="6"/>
      <c r="AG495" s="1"/>
    </row>
    <row r="496" spans="1:52" ht="47.25">
      <c r="A496" s="65" t="s">
        <v>1073</v>
      </c>
      <c r="B496" s="68" t="s">
        <v>1074</v>
      </c>
      <c r="C496" s="99" t="s">
        <v>1075</v>
      </c>
      <c r="D496" s="57">
        <v>9.2245259999999991</v>
      </c>
      <c r="E496" s="58">
        <v>6.7952481500000008</v>
      </c>
      <c r="F496" s="58">
        <f t="shared" ref="F496:F505" si="127">D496-E496</f>
        <v>2.4292778499999983</v>
      </c>
      <c r="G496" s="57" t="s">
        <v>32</v>
      </c>
      <c r="H496" s="57">
        <f>J496+L496+N496+P496</f>
        <v>1.54425145</v>
      </c>
      <c r="I496" s="58" t="s">
        <v>32</v>
      </c>
      <c r="J496" s="58">
        <v>1.12727646</v>
      </c>
      <c r="K496" s="58" t="s">
        <v>32</v>
      </c>
      <c r="L496" s="57">
        <v>0.41697498999999999</v>
      </c>
      <c r="M496" s="58" t="s">
        <v>32</v>
      </c>
      <c r="N496" s="57">
        <v>0</v>
      </c>
      <c r="O496" s="57" t="s">
        <v>32</v>
      </c>
      <c r="P496" s="57">
        <v>0</v>
      </c>
      <c r="Q496" s="57">
        <f>F496-H496</f>
        <v>0.88502639999999833</v>
      </c>
      <c r="R496" s="57" t="s">
        <v>32</v>
      </c>
      <c r="S496" s="59" t="s">
        <v>32</v>
      </c>
      <c r="T496" s="138" t="s">
        <v>1076</v>
      </c>
      <c r="U496" s="6"/>
      <c r="V496" s="61"/>
      <c r="W496" s="62"/>
      <c r="X496" s="36"/>
      <c r="Y496" s="36"/>
      <c r="Z496" s="36"/>
      <c r="AB496" s="63"/>
      <c r="AC496" s="64"/>
      <c r="AD496" s="64"/>
      <c r="AE496" s="38"/>
      <c r="AF496" s="6"/>
      <c r="AG496" s="1"/>
    </row>
    <row r="497" spans="1:52" ht="63">
      <c r="A497" s="28" t="s">
        <v>1077</v>
      </c>
      <c r="B497" s="29" t="s">
        <v>68</v>
      </c>
      <c r="C497" s="30" t="s">
        <v>31</v>
      </c>
      <c r="D497" s="31">
        <f>SUM(D498:D505)</f>
        <v>1127.5210421080001</v>
      </c>
      <c r="E497" s="31">
        <f>SUM(E498:E505)</f>
        <v>980.93262743000003</v>
      </c>
      <c r="F497" s="31">
        <f t="shared" si="127"/>
        <v>146.58841467800005</v>
      </c>
      <c r="G497" s="31">
        <f t="shared" ref="G497:Q497" si="128">SUM(G498:G505)</f>
        <v>18.911470695999974</v>
      </c>
      <c r="H497" s="31">
        <f t="shared" si="128"/>
        <v>120.83681467999999</v>
      </c>
      <c r="I497" s="31">
        <f t="shared" si="128"/>
        <v>18.911470700000002</v>
      </c>
      <c r="J497" s="31">
        <f t="shared" si="128"/>
        <v>95.819643729999996</v>
      </c>
      <c r="K497" s="31">
        <f t="shared" si="128"/>
        <v>0</v>
      </c>
      <c r="L497" s="31">
        <f t="shared" si="128"/>
        <v>25.017170950000001</v>
      </c>
      <c r="M497" s="31">
        <f t="shared" si="128"/>
        <v>0</v>
      </c>
      <c r="N497" s="31">
        <f t="shared" si="128"/>
        <v>0</v>
      </c>
      <c r="O497" s="31">
        <f t="shared" si="128"/>
        <v>-4.0000287526709144E-9</v>
      </c>
      <c r="P497" s="31">
        <f t="shared" si="128"/>
        <v>0</v>
      </c>
      <c r="Q497" s="31">
        <f t="shared" si="128"/>
        <v>25.751599997999975</v>
      </c>
      <c r="R497" s="31">
        <f>SUM(R498:R505)</f>
        <v>12.986215219999998</v>
      </c>
      <c r="S497" s="34">
        <f>R497/(I497+K497)</f>
        <v>0.68668457498654489</v>
      </c>
      <c r="T497" s="102" t="s">
        <v>32</v>
      </c>
      <c r="U497" s="6"/>
      <c r="V497" s="6"/>
      <c r="W497" s="6"/>
      <c r="X497" s="36"/>
      <c r="Y497" s="36"/>
      <c r="Z497" s="36"/>
      <c r="AA497" s="5"/>
      <c r="AB497" s="37"/>
      <c r="AC497" s="38"/>
      <c r="AD497" s="38"/>
      <c r="AE497" s="38"/>
      <c r="AF497" s="6"/>
      <c r="AG497" s="1"/>
    </row>
    <row r="498" spans="1:52" ht="63">
      <c r="A498" s="65" t="s">
        <v>1077</v>
      </c>
      <c r="B498" s="95" t="s">
        <v>1078</v>
      </c>
      <c r="C498" s="70" t="s">
        <v>1079</v>
      </c>
      <c r="D498" s="57">
        <v>190.30516188000001</v>
      </c>
      <c r="E498" s="58">
        <v>106.15289844000003</v>
      </c>
      <c r="F498" s="58">
        <f t="shared" si="127"/>
        <v>84.152263439999984</v>
      </c>
      <c r="G498" s="57" t="s">
        <v>32</v>
      </c>
      <c r="H498" s="57">
        <f t="shared" ref="H498:H505" si="129">J498+L498+N498+P498</f>
        <v>63.520293460000005</v>
      </c>
      <c r="I498" s="58" t="s">
        <v>32</v>
      </c>
      <c r="J498" s="58">
        <v>39.809476510000003</v>
      </c>
      <c r="K498" s="58" t="s">
        <v>32</v>
      </c>
      <c r="L498" s="57">
        <v>23.710816950000002</v>
      </c>
      <c r="M498" s="58" t="s">
        <v>32</v>
      </c>
      <c r="N498" s="57">
        <v>0</v>
      </c>
      <c r="O498" s="57" t="s">
        <v>32</v>
      </c>
      <c r="P498" s="57">
        <v>0</v>
      </c>
      <c r="Q498" s="57">
        <f t="shared" ref="Q498:Q505" si="130">F498-H498</f>
        <v>20.63196997999998</v>
      </c>
      <c r="R498" s="57" t="s">
        <v>32</v>
      </c>
      <c r="S498" s="59" t="s">
        <v>32</v>
      </c>
      <c r="T498" s="138" t="s">
        <v>1080</v>
      </c>
      <c r="U498" s="6"/>
      <c r="V498" s="61"/>
      <c r="W498" s="62"/>
      <c r="X498" s="36"/>
      <c r="Y498" s="36"/>
      <c r="Z498" s="36"/>
      <c r="AB498" s="63"/>
      <c r="AC498" s="64"/>
      <c r="AD498" s="64"/>
      <c r="AE498" s="38"/>
      <c r="AF498" s="6"/>
      <c r="AG498" s="1"/>
    </row>
    <row r="499" spans="1:52" ht="47.25">
      <c r="A499" s="65" t="s">
        <v>1077</v>
      </c>
      <c r="B499" s="95" t="s">
        <v>1081</v>
      </c>
      <c r="C499" s="70" t="s">
        <v>1082</v>
      </c>
      <c r="D499" s="57">
        <v>174.33718703000002</v>
      </c>
      <c r="E499" s="58">
        <v>177.06399143000004</v>
      </c>
      <c r="F499" s="58">
        <f t="shared" si="127"/>
        <v>-2.7268044000000202</v>
      </c>
      <c r="G499" s="57" t="s">
        <v>32</v>
      </c>
      <c r="H499" s="57">
        <f t="shared" si="129"/>
        <v>1.0541999999999999E-4</v>
      </c>
      <c r="I499" s="58" t="s">
        <v>32</v>
      </c>
      <c r="J499" s="58">
        <v>1.0541999999999999E-4</v>
      </c>
      <c r="K499" s="58" t="s">
        <v>32</v>
      </c>
      <c r="L499" s="57">
        <v>0</v>
      </c>
      <c r="M499" s="58" t="s">
        <v>32</v>
      </c>
      <c r="N499" s="57">
        <v>0</v>
      </c>
      <c r="O499" s="57" t="s">
        <v>32</v>
      </c>
      <c r="P499" s="57">
        <v>0</v>
      </c>
      <c r="Q499" s="57">
        <f t="shared" si="130"/>
        <v>-2.7269098200000204</v>
      </c>
      <c r="R499" s="57" t="s">
        <v>32</v>
      </c>
      <c r="S499" s="59" t="s">
        <v>32</v>
      </c>
      <c r="T499" s="140" t="s">
        <v>32</v>
      </c>
      <c r="U499" s="6"/>
      <c r="V499" s="61"/>
      <c r="W499" s="62"/>
      <c r="X499" s="36"/>
      <c r="Y499" s="36"/>
      <c r="Z499" s="36"/>
      <c r="AB499" s="63"/>
      <c r="AC499" s="64"/>
      <c r="AD499" s="64"/>
      <c r="AE499" s="38"/>
      <c r="AF499" s="6"/>
      <c r="AG499" s="1"/>
    </row>
    <row r="500" spans="1:52" ht="63">
      <c r="A500" s="65" t="s">
        <v>1077</v>
      </c>
      <c r="B500" s="95" t="s">
        <v>1083</v>
      </c>
      <c r="C500" s="70" t="s">
        <v>1084</v>
      </c>
      <c r="D500" s="57">
        <v>153.69997694</v>
      </c>
      <c r="E500" s="58">
        <v>138.30224738000001</v>
      </c>
      <c r="F500" s="58">
        <f t="shared" si="127"/>
        <v>15.397729559999988</v>
      </c>
      <c r="G500" s="57" t="s">
        <v>32</v>
      </c>
      <c r="H500" s="57">
        <f t="shared" si="129"/>
        <v>15.351697320000001</v>
      </c>
      <c r="I500" s="58" t="s">
        <v>32</v>
      </c>
      <c r="J500" s="58">
        <v>15.351697320000001</v>
      </c>
      <c r="K500" s="58" t="s">
        <v>32</v>
      </c>
      <c r="L500" s="57">
        <v>0</v>
      </c>
      <c r="M500" s="58" t="s">
        <v>32</v>
      </c>
      <c r="N500" s="57">
        <v>0</v>
      </c>
      <c r="O500" s="57" t="s">
        <v>32</v>
      </c>
      <c r="P500" s="57">
        <v>0</v>
      </c>
      <c r="Q500" s="57">
        <f t="shared" si="130"/>
        <v>4.6032239999986402E-2</v>
      </c>
      <c r="R500" s="57" t="s">
        <v>32</v>
      </c>
      <c r="S500" s="59" t="s">
        <v>32</v>
      </c>
      <c r="T500" s="79" t="s">
        <v>1085</v>
      </c>
      <c r="U500" s="6"/>
      <c r="V500" s="61"/>
      <c r="W500" s="62"/>
      <c r="X500" s="36"/>
      <c r="Y500" s="36"/>
      <c r="Z500" s="36"/>
      <c r="AB500" s="63"/>
      <c r="AC500" s="64"/>
      <c r="AD500" s="64"/>
      <c r="AE500" s="38"/>
      <c r="AF500" s="6"/>
      <c r="AG500" s="1"/>
    </row>
    <row r="501" spans="1:52" ht="78.75">
      <c r="A501" s="65" t="s">
        <v>1077</v>
      </c>
      <c r="B501" s="95" t="s">
        <v>1086</v>
      </c>
      <c r="C501" s="70" t="s">
        <v>1087</v>
      </c>
      <c r="D501" s="57">
        <v>41.151940848000002</v>
      </c>
      <c r="E501" s="58">
        <v>36.945007680000003</v>
      </c>
      <c r="F501" s="58">
        <f t="shared" si="127"/>
        <v>4.2069331679999991</v>
      </c>
      <c r="G501" s="57" t="s">
        <v>32</v>
      </c>
      <c r="H501" s="57">
        <f t="shared" si="129"/>
        <v>4.0966675199999996</v>
      </c>
      <c r="I501" s="58" t="s">
        <v>32</v>
      </c>
      <c r="J501" s="58">
        <v>4.0966675199999996</v>
      </c>
      <c r="K501" s="58" t="s">
        <v>32</v>
      </c>
      <c r="L501" s="57">
        <v>0</v>
      </c>
      <c r="M501" s="58" t="s">
        <v>32</v>
      </c>
      <c r="N501" s="57">
        <v>0</v>
      </c>
      <c r="O501" s="57" t="s">
        <v>32</v>
      </c>
      <c r="P501" s="57">
        <v>0</v>
      </c>
      <c r="Q501" s="57">
        <f t="shared" si="130"/>
        <v>0.11026564799999949</v>
      </c>
      <c r="R501" s="57" t="s">
        <v>32</v>
      </c>
      <c r="S501" s="59" t="s">
        <v>32</v>
      </c>
      <c r="T501" s="60" t="s">
        <v>1085</v>
      </c>
      <c r="U501" s="6"/>
      <c r="V501" s="61"/>
      <c r="W501" s="62"/>
      <c r="X501" s="36"/>
      <c r="Y501" s="36"/>
      <c r="Z501" s="36"/>
      <c r="AB501" s="63"/>
      <c r="AC501" s="64"/>
      <c r="AD501" s="64"/>
      <c r="AE501" s="38"/>
      <c r="AF501" s="6"/>
      <c r="AG501" s="1"/>
    </row>
    <row r="502" spans="1:52" ht="31.5">
      <c r="A502" s="65" t="s">
        <v>1077</v>
      </c>
      <c r="B502" s="95" t="s">
        <v>1088</v>
      </c>
      <c r="C502" s="70" t="s">
        <v>1089</v>
      </c>
      <c r="D502" s="57">
        <v>72.283484119999997</v>
      </c>
      <c r="E502" s="58">
        <v>67.028698160000005</v>
      </c>
      <c r="F502" s="58">
        <f t="shared" si="127"/>
        <v>5.2547859599999924</v>
      </c>
      <c r="G502" s="57" t="s">
        <v>32</v>
      </c>
      <c r="H502" s="57">
        <f t="shared" si="129"/>
        <v>0.39128123999999997</v>
      </c>
      <c r="I502" s="58" t="s">
        <v>32</v>
      </c>
      <c r="J502" s="58">
        <v>0.39128123999999997</v>
      </c>
      <c r="K502" s="58" t="s">
        <v>32</v>
      </c>
      <c r="L502" s="57">
        <v>0</v>
      </c>
      <c r="M502" s="58" t="s">
        <v>32</v>
      </c>
      <c r="N502" s="57">
        <v>0</v>
      </c>
      <c r="O502" s="57" t="s">
        <v>32</v>
      </c>
      <c r="P502" s="57">
        <v>0</v>
      </c>
      <c r="Q502" s="57">
        <f t="shared" si="130"/>
        <v>4.8635047199999928</v>
      </c>
      <c r="R502" s="57" t="s">
        <v>32</v>
      </c>
      <c r="S502" s="59" t="s">
        <v>32</v>
      </c>
      <c r="T502" s="60" t="s">
        <v>1085</v>
      </c>
      <c r="U502" s="6"/>
      <c r="V502" s="61"/>
      <c r="W502" s="62"/>
      <c r="X502" s="36"/>
      <c r="Y502" s="36"/>
      <c r="Z502" s="36"/>
      <c r="AB502" s="63"/>
      <c r="AC502" s="64"/>
      <c r="AD502" s="64"/>
      <c r="AE502" s="38"/>
      <c r="AF502" s="6"/>
      <c r="AG502" s="1"/>
    </row>
    <row r="503" spans="1:52" ht="63">
      <c r="A503" s="65" t="s">
        <v>1077</v>
      </c>
      <c r="B503" s="95" t="s">
        <v>1090</v>
      </c>
      <c r="C503" s="70" t="s">
        <v>1091</v>
      </c>
      <c r="D503" s="57">
        <v>163.84273623000001</v>
      </c>
      <c r="E503" s="58">
        <v>156.94959666</v>
      </c>
      <c r="F503" s="58">
        <f t="shared" si="127"/>
        <v>6.8931395700000166</v>
      </c>
      <c r="G503" s="57" t="s">
        <v>32</v>
      </c>
      <c r="H503" s="57">
        <f t="shared" si="129"/>
        <v>5.5790837999999994</v>
      </c>
      <c r="I503" s="58" t="s">
        <v>32</v>
      </c>
      <c r="J503" s="58">
        <v>5.5790837999999994</v>
      </c>
      <c r="K503" s="58" t="s">
        <v>32</v>
      </c>
      <c r="L503" s="57">
        <v>0</v>
      </c>
      <c r="M503" s="58" t="s">
        <v>32</v>
      </c>
      <c r="N503" s="57">
        <v>0</v>
      </c>
      <c r="O503" s="57" t="s">
        <v>32</v>
      </c>
      <c r="P503" s="57">
        <v>0</v>
      </c>
      <c r="Q503" s="57">
        <f t="shared" si="130"/>
        <v>1.3140557700000173</v>
      </c>
      <c r="R503" s="57" t="s">
        <v>32</v>
      </c>
      <c r="S503" s="59" t="s">
        <v>32</v>
      </c>
      <c r="T503" s="60" t="s">
        <v>1085</v>
      </c>
      <c r="U503" s="6"/>
      <c r="V503" s="61"/>
      <c r="W503" s="62"/>
      <c r="X503" s="36"/>
      <c r="Y503" s="36"/>
      <c r="Z503" s="36"/>
      <c r="AB503" s="63"/>
      <c r="AC503" s="64"/>
      <c r="AD503" s="64"/>
      <c r="AE503" s="38"/>
      <c r="AF503" s="6"/>
      <c r="AG503" s="1"/>
    </row>
    <row r="504" spans="1:52" ht="47.25">
      <c r="A504" s="98" t="s">
        <v>1077</v>
      </c>
      <c r="B504" s="81" t="s">
        <v>1092</v>
      </c>
      <c r="C504" s="70" t="s">
        <v>1093</v>
      </c>
      <c r="D504" s="57">
        <v>1.79047066</v>
      </c>
      <c r="E504" s="58">
        <v>1.79047066</v>
      </c>
      <c r="F504" s="58">
        <f>D504-E504</f>
        <v>0</v>
      </c>
      <c r="G504" s="57" t="s">
        <v>32</v>
      </c>
      <c r="H504" s="57">
        <f>J504+L504+N504+P504</f>
        <v>0</v>
      </c>
      <c r="I504" s="58" t="s">
        <v>32</v>
      </c>
      <c r="J504" s="58">
        <v>0</v>
      </c>
      <c r="K504" s="58" t="s">
        <v>32</v>
      </c>
      <c r="L504" s="57">
        <v>0</v>
      </c>
      <c r="M504" s="58" t="s">
        <v>32</v>
      </c>
      <c r="N504" s="57">
        <v>0</v>
      </c>
      <c r="O504" s="57" t="s">
        <v>32</v>
      </c>
      <c r="P504" s="57">
        <v>0</v>
      </c>
      <c r="Q504" s="57">
        <f>F504-H504</f>
        <v>0</v>
      </c>
      <c r="R504" s="57" t="s">
        <v>32</v>
      </c>
      <c r="S504" s="59" t="s">
        <v>32</v>
      </c>
      <c r="T504" s="60" t="s">
        <v>32</v>
      </c>
      <c r="U504" s="6"/>
      <c r="V504" s="61"/>
      <c r="W504" s="62"/>
      <c r="X504" s="36"/>
      <c r="Y504" s="36"/>
      <c r="Z504" s="36"/>
      <c r="AB504" s="63"/>
      <c r="AC504" s="64"/>
      <c r="AD504" s="64"/>
      <c r="AE504" s="38"/>
      <c r="AF504" s="6"/>
      <c r="AG504" s="1"/>
    </row>
    <row r="505" spans="1:52" ht="63">
      <c r="A505" s="65" t="s">
        <v>1077</v>
      </c>
      <c r="B505" s="95" t="s">
        <v>1094</v>
      </c>
      <c r="C505" s="70" t="s">
        <v>1095</v>
      </c>
      <c r="D505" s="57">
        <v>330.11008440000001</v>
      </c>
      <c r="E505" s="58">
        <v>296.69971701999998</v>
      </c>
      <c r="F505" s="58">
        <f t="shared" si="127"/>
        <v>33.410367380000025</v>
      </c>
      <c r="G505" s="57">
        <f>I505+K505+M505+O505</f>
        <v>18.911470695999974</v>
      </c>
      <c r="H505" s="57">
        <f t="shared" si="129"/>
        <v>31.897685920000001</v>
      </c>
      <c r="I505" s="58">
        <v>18.911470700000002</v>
      </c>
      <c r="J505" s="58">
        <v>30.591331920000002</v>
      </c>
      <c r="K505" s="58">
        <v>0</v>
      </c>
      <c r="L505" s="57">
        <v>1.306354</v>
      </c>
      <c r="M505" s="58">
        <v>0</v>
      </c>
      <c r="N505" s="57">
        <v>0</v>
      </c>
      <c r="O505" s="57">
        <v>-4.0000287526709144E-9</v>
      </c>
      <c r="P505" s="57">
        <v>0</v>
      </c>
      <c r="Q505" s="57">
        <f t="shared" si="130"/>
        <v>1.5126814600000245</v>
      </c>
      <c r="R505" s="57">
        <f>H505-(I505+K505)</f>
        <v>12.986215219999998</v>
      </c>
      <c r="S505" s="59">
        <f>R505/(I505+K505)</f>
        <v>0.68668457498654489</v>
      </c>
      <c r="T505" s="138" t="s">
        <v>1096</v>
      </c>
      <c r="U505" s="6"/>
      <c r="V505" s="61"/>
      <c r="W505" s="62"/>
      <c r="X505" s="36"/>
      <c r="Y505" s="36"/>
      <c r="Z505" s="36"/>
      <c r="AB505" s="63"/>
      <c r="AC505" s="64"/>
      <c r="AD505" s="64"/>
      <c r="AE505" s="38"/>
      <c r="AF505" s="6"/>
      <c r="AG505" s="1"/>
      <c r="AZ505" s="133"/>
    </row>
    <row r="506" spans="1:52" ht="78.75">
      <c r="A506" s="28" t="s">
        <v>1097</v>
      </c>
      <c r="B506" s="100" t="s">
        <v>70</v>
      </c>
      <c r="C506" s="101" t="s">
        <v>31</v>
      </c>
      <c r="D506" s="31">
        <f>SUM(D507)</f>
        <v>787.5</v>
      </c>
      <c r="E506" s="31">
        <f t="shared" ref="E506:R506" si="131">SUM(E507)</f>
        <v>198.21354110999999</v>
      </c>
      <c r="F506" s="31">
        <f t="shared" si="131"/>
        <v>589.28645888999995</v>
      </c>
      <c r="G506" s="31">
        <f t="shared" si="131"/>
        <v>0</v>
      </c>
      <c r="H506" s="31">
        <f t="shared" si="131"/>
        <v>1.8180345600000001</v>
      </c>
      <c r="I506" s="31">
        <f t="shared" si="131"/>
        <v>0</v>
      </c>
      <c r="J506" s="31">
        <f t="shared" si="131"/>
        <v>0</v>
      </c>
      <c r="K506" s="31">
        <f t="shared" si="131"/>
        <v>0</v>
      </c>
      <c r="L506" s="31">
        <f t="shared" si="131"/>
        <v>1.8180345600000001</v>
      </c>
      <c r="M506" s="31">
        <f t="shared" si="131"/>
        <v>0</v>
      </c>
      <c r="N506" s="31">
        <f t="shared" si="131"/>
        <v>0</v>
      </c>
      <c r="O506" s="31">
        <f t="shared" si="131"/>
        <v>0</v>
      </c>
      <c r="P506" s="31">
        <f t="shared" si="131"/>
        <v>0</v>
      </c>
      <c r="Q506" s="31">
        <f t="shared" si="131"/>
        <v>587.46842432999995</v>
      </c>
      <c r="R506" s="31">
        <f t="shared" si="131"/>
        <v>0</v>
      </c>
      <c r="S506" s="34">
        <v>0</v>
      </c>
      <c r="T506" s="35" t="s">
        <v>32</v>
      </c>
      <c r="U506" s="6"/>
      <c r="V506" s="6"/>
      <c r="W506" s="6"/>
      <c r="X506" s="36"/>
      <c r="Y506" s="36"/>
      <c r="Z506" s="36"/>
      <c r="AA506" s="5"/>
      <c r="AB506" s="37"/>
      <c r="AC506" s="38"/>
      <c r="AD506" s="38"/>
      <c r="AE506" s="38"/>
      <c r="AF506" s="6"/>
      <c r="AG506" s="1"/>
    </row>
    <row r="507" spans="1:52" ht="78.75">
      <c r="A507" s="98" t="s">
        <v>1097</v>
      </c>
      <c r="B507" s="134" t="s">
        <v>1098</v>
      </c>
      <c r="C507" s="139" t="s">
        <v>1099</v>
      </c>
      <c r="D507" s="57">
        <v>787.5</v>
      </c>
      <c r="E507" s="58">
        <v>198.21354110999999</v>
      </c>
      <c r="F507" s="58">
        <f>D507-E507</f>
        <v>589.28645888999995</v>
      </c>
      <c r="G507" s="57" t="s">
        <v>32</v>
      </c>
      <c r="H507" s="57">
        <f>J507+L507+N507+P507</f>
        <v>1.8180345600000001</v>
      </c>
      <c r="I507" s="58" t="s">
        <v>32</v>
      </c>
      <c r="J507" s="58">
        <v>0</v>
      </c>
      <c r="K507" s="58" t="s">
        <v>32</v>
      </c>
      <c r="L507" s="57">
        <v>1.8180345600000001</v>
      </c>
      <c r="M507" s="58" t="s">
        <v>32</v>
      </c>
      <c r="N507" s="57">
        <v>0</v>
      </c>
      <c r="O507" s="57" t="s">
        <v>32</v>
      </c>
      <c r="P507" s="57">
        <v>0</v>
      </c>
      <c r="Q507" s="57">
        <f>F507-H507</f>
        <v>587.46842432999995</v>
      </c>
      <c r="R507" s="57" t="s">
        <v>32</v>
      </c>
      <c r="S507" s="59" t="s">
        <v>32</v>
      </c>
      <c r="T507" s="138" t="s">
        <v>1739</v>
      </c>
      <c r="U507" s="6"/>
      <c r="V507" s="6"/>
      <c r="W507" s="6"/>
      <c r="X507" s="36"/>
      <c r="Y507" s="36"/>
      <c r="Z507" s="36"/>
      <c r="AB507" s="63"/>
      <c r="AC507" s="64"/>
      <c r="AD507" s="64"/>
      <c r="AE507" s="38"/>
      <c r="AF507" s="6"/>
      <c r="AG507" s="1"/>
    </row>
    <row r="508" spans="1:52" ht="78.75">
      <c r="A508" s="28" t="s">
        <v>1100</v>
      </c>
      <c r="B508" s="100" t="s">
        <v>75</v>
      </c>
      <c r="C508" s="101" t="s">
        <v>31</v>
      </c>
      <c r="D508" s="31">
        <f>SUM(D509:D526)</f>
        <v>314.66659778400003</v>
      </c>
      <c r="E508" s="31">
        <f t="shared" ref="E508:Q508" si="132">SUM(E509:E526)</f>
        <v>117.47281719999999</v>
      </c>
      <c r="F508" s="31">
        <f t="shared" si="132"/>
        <v>280.51615073400001</v>
      </c>
      <c r="G508" s="31">
        <f t="shared" si="132"/>
        <v>67.871295119999999</v>
      </c>
      <c r="H508" s="31">
        <f t="shared" si="132"/>
        <v>122.61271911</v>
      </c>
      <c r="I508" s="31">
        <f t="shared" si="132"/>
        <v>0</v>
      </c>
      <c r="J508" s="31">
        <f t="shared" si="132"/>
        <v>33.589113560000001</v>
      </c>
      <c r="K508" s="31">
        <f t="shared" si="132"/>
        <v>6.7871295119999999</v>
      </c>
      <c r="L508" s="31">
        <f t="shared" si="132"/>
        <v>89.023605549999985</v>
      </c>
      <c r="M508" s="31">
        <f t="shared" si="132"/>
        <v>10.8</v>
      </c>
      <c r="N508" s="31">
        <f t="shared" si="132"/>
        <v>0</v>
      </c>
      <c r="O508" s="31">
        <f t="shared" si="132"/>
        <v>50.284165608000002</v>
      </c>
      <c r="P508" s="31">
        <f t="shared" si="132"/>
        <v>0</v>
      </c>
      <c r="Q508" s="31">
        <f t="shared" si="132"/>
        <v>196.85345106400001</v>
      </c>
      <c r="R508" s="31">
        <f>SUM(R509:R526)</f>
        <v>-6.7871295119999999</v>
      </c>
      <c r="S508" s="34">
        <f>R508/(I508+K508)</f>
        <v>-1</v>
      </c>
      <c r="T508" s="35" t="s">
        <v>32</v>
      </c>
      <c r="U508" s="6"/>
      <c r="V508" s="6"/>
      <c r="W508" s="6"/>
      <c r="X508" s="36"/>
      <c r="Y508" s="36"/>
      <c r="Z508" s="36"/>
      <c r="AA508" s="5"/>
      <c r="AB508" s="37"/>
      <c r="AC508" s="38"/>
      <c r="AD508" s="38"/>
      <c r="AE508" s="38"/>
      <c r="AF508" s="6"/>
      <c r="AG508" s="1"/>
    </row>
    <row r="509" spans="1:52" ht="110.25">
      <c r="A509" s="65" t="s">
        <v>1100</v>
      </c>
      <c r="B509" s="68" t="s">
        <v>1101</v>
      </c>
      <c r="C509" s="99" t="s">
        <v>1102</v>
      </c>
      <c r="D509" s="57">
        <v>67.871295119999999</v>
      </c>
      <c r="E509" s="57">
        <v>0</v>
      </c>
      <c r="F509" s="57">
        <f>D509-E509</f>
        <v>67.871295119999999</v>
      </c>
      <c r="G509" s="57">
        <f>I509+K509+M509+O509</f>
        <v>67.871295119999999</v>
      </c>
      <c r="H509" s="57">
        <f t="shared" ref="H509:H526" si="133">J509+L509+N509+P509</f>
        <v>0</v>
      </c>
      <c r="I509" s="57">
        <v>0</v>
      </c>
      <c r="J509" s="57">
        <v>0</v>
      </c>
      <c r="K509" s="57">
        <v>6.7871295119999999</v>
      </c>
      <c r="L509" s="57">
        <v>0</v>
      </c>
      <c r="M509" s="57">
        <v>10.8</v>
      </c>
      <c r="N509" s="57">
        <v>0</v>
      </c>
      <c r="O509" s="57">
        <v>50.284165608000002</v>
      </c>
      <c r="P509" s="57">
        <v>0</v>
      </c>
      <c r="Q509" s="57">
        <f t="shared" ref="Q509:Q515" si="134">F509-H509</f>
        <v>67.871295119999999</v>
      </c>
      <c r="R509" s="57">
        <f>H509-(I509+K509)</f>
        <v>-6.7871295119999999</v>
      </c>
      <c r="S509" s="59">
        <f>R509/(I509+K509)</f>
        <v>-1</v>
      </c>
      <c r="T509" s="138" t="s">
        <v>1103</v>
      </c>
      <c r="U509" s="6"/>
      <c r="V509" s="61"/>
      <c r="W509" s="62"/>
      <c r="X509" s="36"/>
      <c r="Y509" s="36"/>
      <c r="Z509" s="36"/>
      <c r="AB509" s="63"/>
      <c r="AC509" s="64"/>
      <c r="AD509" s="64"/>
      <c r="AE509" s="38"/>
      <c r="AF509" s="6"/>
      <c r="AG509" s="1"/>
      <c r="AZ509" s="133"/>
    </row>
    <row r="510" spans="1:52" ht="50.25" customHeight="1">
      <c r="A510" s="65" t="s">
        <v>1100</v>
      </c>
      <c r="B510" s="68" t="s">
        <v>1104</v>
      </c>
      <c r="C510" s="99" t="s">
        <v>1105</v>
      </c>
      <c r="D510" s="57">
        <v>14.91816</v>
      </c>
      <c r="E510" s="57">
        <v>0</v>
      </c>
      <c r="F510" s="57">
        <f>D510-E510</f>
        <v>14.91816</v>
      </c>
      <c r="G510" s="57" t="s">
        <v>32</v>
      </c>
      <c r="H510" s="57">
        <f t="shared" si="133"/>
        <v>2.0085408</v>
      </c>
      <c r="I510" s="57" t="s">
        <v>32</v>
      </c>
      <c r="J510" s="57">
        <v>1.90811376</v>
      </c>
      <c r="K510" s="57" t="s">
        <v>32</v>
      </c>
      <c r="L510" s="57">
        <v>0.10042704</v>
      </c>
      <c r="M510" s="57" t="s">
        <v>32</v>
      </c>
      <c r="N510" s="57">
        <v>0</v>
      </c>
      <c r="O510" s="57" t="s">
        <v>32</v>
      </c>
      <c r="P510" s="57">
        <v>0</v>
      </c>
      <c r="Q510" s="57">
        <f t="shared" si="134"/>
        <v>12.9096192</v>
      </c>
      <c r="R510" s="57" t="s">
        <v>32</v>
      </c>
      <c r="S510" s="59" t="s">
        <v>32</v>
      </c>
      <c r="T510" s="80" t="s">
        <v>1106</v>
      </c>
      <c r="U510" s="6"/>
      <c r="V510" s="61"/>
      <c r="W510" s="62"/>
      <c r="X510" s="36"/>
      <c r="Y510" s="36"/>
      <c r="Z510" s="36"/>
      <c r="AB510" s="63"/>
      <c r="AC510" s="64"/>
      <c r="AD510" s="64"/>
      <c r="AE510" s="38"/>
      <c r="AF510" s="6"/>
      <c r="AG510" s="1"/>
      <c r="AZ510" s="133"/>
    </row>
    <row r="511" spans="1:52" ht="40.5" customHeight="1">
      <c r="A511" s="65" t="s">
        <v>1100</v>
      </c>
      <c r="B511" s="68" t="s">
        <v>1107</v>
      </c>
      <c r="C511" s="99" t="s">
        <v>1108</v>
      </c>
      <c r="D511" s="57">
        <v>68.094420000000014</v>
      </c>
      <c r="E511" s="57">
        <v>0</v>
      </c>
      <c r="F511" s="57">
        <f>D511-E511</f>
        <v>68.094420000000014</v>
      </c>
      <c r="G511" s="57" t="s">
        <v>32</v>
      </c>
      <c r="H511" s="57">
        <f t="shared" si="133"/>
        <v>0.58068003999999995</v>
      </c>
      <c r="I511" s="57" t="s">
        <v>32</v>
      </c>
      <c r="J511" s="57">
        <v>0.25991773000000001</v>
      </c>
      <c r="K511" s="57" t="s">
        <v>32</v>
      </c>
      <c r="L511" s="57">
        <v>0.32076230999999994</v>
      </c>
      <c r="M511" s="57" t="s">
        <v>32</v>
      </c>
      <c r="N511" s="57">
        <v>0</v>
      </c>
      <c r="O511" s="57" t="s">
        <v>32</v>
      </c>
      <c r="P511" s="57">
        <v>0</v>
      </c>
      <c r="Q511" s="57">
        <f t="shared" si="134"/>
        <v>67.513739960000009</v>
      </c>
      <c r="R511" s="57" t="s">
        <v>32</v>
      </c>
      <c r="S511" s="59" t="s">
        <v>32</v>
      </c>
      <c r="T511" s="60" t="s">
        <v>1109</v>
      </c>
      <c r="U511" s="6"/>
      <c r="V511" s="61"/>
      <c r="W511" s="62"/>
      <c r="X511" s="36"/>
      <c r="Y511" s="36"/>
      <c r="Z511" s="36"/>
      <c r="AB511" s="63"/>
      <c r="AC511" s="64"/>
      <c r="AD511" s="64"/>
      <c r="AE511" s="38"/>
      <c r="AF511" s="6"/>
      <c r="AG511" s="1"/>
      <c r="AZ511" s="133"/>
    </row>
    <row r="512" spans="1:52" ht="47.25">
      <c r="A512" s="65" t="s">
        <v>1100</v>
      </c>
      <c r="B512" s="68" t="s">
        <v>1110</v>
      </c>
      <c r="C512" s="99" t="s">
        <v>1111</v>
      </c>
      <c r="D512" s="57">
        <v>57.730690799999998</v>
      </c>
      <c r="E512" s="57">
        <v>0.22500000000000001</v>
      </c>
      <c r="F512" s="57">
        <f>D512-E512</f>
        <v>57.505690799999996</v>
      </c>
      <c r="G512" s="57" t="s">
        <v>32</v>
      </c>
      <c r="H512" s="57">
        <f t="shared" si="133"/>
        <v>59.365029449999994</v>
      </c>
      <c r="I512" s="57" t="s">
        <v>32</v>
      </c>
      <c r="J512" s="57">
        <v>25.267844189999998</v>
      </c>
      <c r="K512" s="57" t="s">
        <v>32</v>
      </c>
      <c r="L512" s="57">
        <v>34.097185259999996</v>
      </c>
      <c r="M512" s="57" t="s">
        <v>32</v>
      </c>
      <c r="N512" s="57">
        <v>0</v>
      </c>
      <c r="O512" s="57" t="s">
        <v>32</v>
      </c>
      <c r="P512" s="57">
        <v>0</v>
      </c>
      <c r="Q512" s="57">
        <f t="shared" si="134"/>
        <v>-1.859338649999998</v>
      </c>
      <c r="R512" s="57" t="s">
        <v>32</v>
      </c>
      <c r="S512" s="59" t="s">
        <v>32</v>
      </c>
      <c r="T512" s="60" t="s">
        <v>920</v>
      </c>
      <c r="U512" s="6"/>
      <c r="V512" s="61"/>
      <c r="W512" s="62"/>
      <c r="X512" s="36"/>
      <c r="Y512" s="36"/>
      <c r="Z512" s="36"/>
      <c r="AB512" s="63"/>
      <c r="AC512" s="64"/>
      <c r="AD512" s="64"/>
      <c r="AE512" s="38"/>
      <c r="AF512" s="6"/>
      <c r="AG512" s="1"/>
      <c r="AZ512" s="133"/>
    </row>
    <row r="513" spans="1:52" ht="60.75" customHeight="1">
      <c r="A513" s="65" t="s">
        <v>1100</v>
      </c>
      <c r="B513" s="68" t="s">
        <v>1112</v>
      </c>
      <c r="C513" s="99" t="s">
        <v>1113</v>
      </c>
      <c r="D513" s="57" t="s">
        <v>32</v>
      </c>
      <c r="E513" s="57" t="s">
        <v>32</v>
      </c>
      <c r="F513" s="57" t="s">
        <v>32</v>
      </c>
      <c r="G513" s="57" t="s">
        <v>32</v>
      </c>
      <c r="H513" s="57">
        <f t="shared" si="133"/>
        <v>4.4999999999999998E-2</v>
      </c>
      <c r="I513" s="57" t="s">
        <v>32</v>
      </c>
      <c r="J513" s="57">
        <v>4.4999999999999998E-2</v>
      </c>
      <c r="K513" s="57" t="s">
        <v>32</v>
      </c>
      <c r="L513" s="57">
        <v>0</v>
      </c>
      <c r="M513" s="57" t="s">
        <v>32</v>
      </c>
      <c r="N513" s="57">
        <v>0</v>
      </c>
      <c r="O513" s="57" t="s">
        <v>32</v>
      </c>
      <c r="P513" s="57">
        <v>0</v>
      </c>
      <c r="Q513" s="57" t="s">
        <v>32</v>
      </c>
      <c r="R513" s="57" t="s">
        <v>32</v>
      </c>
      <c r="S513" s="59" t="s">
        <v>32</v>
      </c>
      <c r="T513" s="80" t="s">
        <v>1114</v>
      </c>
      <c r="U513" s="6"/>
      <c r="V513" s="61"/>
      <c r="W513" s="62"/>
      <c r="X513" s="36"/>
      <c r="Y513" s="36"/>
      <c r="Z513" s="36"/>
      <c r="AB513" s="63"/>
      <c r="AC513" s="64"/>
      <c r="AD513" s="64"/>
      <c r="AE513" s="38"/>
      <c r="AF513" s="6"/>
      <c r="AG513" s="1"/>
      <c r="AZ513" s="133"/>
    </row>
    <row r="514" spans="1:52" ht="69" customHeight="1">
      <c r="A514" s="65" t="s">
        <v>1100</v>
      </c>
      <c r="B514" s="68" t="s">
        <v>1115</v>
      </c>
      <c r="C514" s="99" t="s">
        <v>1116</v>
      </c>
      <c r="D514" s="57">
        <v>34.713320399999994</v>
      </c>
      <c r="E514" s="57">
        <v>32.883351849999997</v>
      </c>
      <c r="F514" s="57">
        <f>D514-E514</f>
        <v>1.8299685499999967</v>
      </c>
      <c r="G514" s="57" t="s">
        <v>32</v>
      </c>
      <c r="H514" s="57">
        <f t="shared" si="133"/>
        <v>1.7274119399999999</v>
      </c>
      <c r="I514" s="57" t="s">
        <v>32</v>
      </c>
      <c r="J514" s="57">
        <v>1.7274119399999999</v>
      </c>
      <c r="K514" s="57" t="s">
        <v>32</v>
      </c>
      <c r="L514" s="57">
        <v>0</v>
      </c>
      <c r="M514" s="57" t="s">
        <v>32</v>
      </c>
      <c r="N514" s="57">
        <v>0</v>
      </c>
      <c r="O514" s="57" t="s">
        <v>32</v>
      </c>
      <c r="P514" s="57">
        <v>0</v>
      </c>
      <c r="Q514" s="57">
        <f t="shared" si="134"/>
        <v>0.10255660999999683</v>
      </c>
      <c r="R514" s="57" t="s">
        <v>32</v>
      </c>
      <c r="S514" s="59" t="s">
        <v>32</v>
      </c>
      <c r="T514" s="80" t="s">
        <v>1085</v>
      </c>
      <c r="U514" s="6"/>
      <c r="V514" s="61"/>
      <c r="W514" s="62"/>
      <c r="X514" s="36"/>
      <c r="Y514" s="36"/>
      <c r="Z514" s="36"/>
      <c r="AB514" s="63"/>
      <c r="AC514" s="64"/>
      <c r="AD514" s="64"/>
      <c r="AE514" s="38"/>
      <c r="AF514" s="6"/>
      <c r="AG514" s="1"/>
      <c r="AZ514" s="133"/>
    </row>
    <row r="515" spans="1:52" ht="69" customHeight="1">
      <c r="A515" s="65" t="s">
        <v>1100</v>
      </c>
      <c r="B515" s="68" t="s">
        <v>1117</v>
      </c>
      <c r="C515" s="99" t="s">
        <v>1118</v>
      </c>
      <c r="D515" s="57">
        <v>1.032313464</v>
      </c>
      <c r="E515" s="57">
        <v>0.98012370000000004</v>
      </c>
      <c r="F515" s="57">
        <f>D515-E515</f>
        <v>5.2189763999999972E-2</v>
      </c>
      <c r="G515" s="57" t="s">
        <v>32</v>
      </c>
      <c r="H515" s="57">
        <f t="shared" si="133"/>
        <v>5.158546E-2</v>
      </c>
      <c r="I515" s="57" t="s">
        <v>32</v>
      </c>
      <c r="J515" s="57">
        <v>5.158546E-2</v>
      </c>
      <c r="K515" s="57" t="s">
        <v>32</v>
      </c>
      <c r="L515" s="57">
        <v>0</v>
      </c>
      <c r="M515" s="57" t="s">
        <v>32</v>
      </c>
      <c r="N515" s="57">
        <v>0</v>
      </c>
      <c r="O515" s="57" t="s">
        <v>32</v>
      </c>
      <c r="P515" s="57">
        <v>0</v>
      </c>
      <c r="Q515" s="57">
        <f t="shared" si="134"/>
        <v>6.043039999999722E-4</v>
      </c>
      <c r="R515" s="57" t="s">
        <v>32</v>
      </c>
      <c r="S515" s="59" t="s">
        <v>32</v>
      </c>
      <c r="T515" s="80" t="s">
        <v>1085</v>
      </c>
      <c r="U515" s="6"/>
      <c r="V515" s="61"/>
      <c r="W515" s="62"/>
      <c r="X515" s="36"/>
      <c r="Y515" s="36"/>
      <c r="Z515" s="36"/>
      <c r="AB515" s="63"/>
      <c r="AC515" s="64"/>
      <c r="AD515" s="64"/>
      <c r="AE515" s="38"/>
      <c r="AF515" s="6"/>
      <c r="AG515" s="1"/>
      <c r="AZ515" s="133"/>
    </row>
    <row r="516" spans="1:52" ht="69" customHeight="1">
      <c r="A516" s="65" t="s">
        <v>1100</v>
      </c>
      <c r="B516" s="68" t="s">
        <v>1119</v>
      </c>
      <c r="C516" s="99" t="s">
        <v>1120</v>
      </c>
      <c r="D516" s="57" t="s">
        <v>32</v>
      </c>
      <c r="E516" s="57">
        <v>81.40056912</v>
      </c>
      <c r="F516" s="57" t="s">
        <v>32</v>
      </c>
      <c r="G516" s="57" t="s">
        <v>32</v>
      </c>
      <c r="H516" s="57">
        <f t="shared" si="133"/>
        <v>4.2842404800000002</v>
      </c>
      <c r="I516" s="57" t="s">
        <v>32</v>
      </c>
      <c r="J516" s="57">
        <v>4.2842404800000002</v>
      </c>
      <c r="K516" s="57" t="s">
        <v>32</v>
      </c>
      <c r="L516" s="57">
        <v>0</v>
      </c>
      <c r="M516" s="57" t="s">
        <v>32</v>
      </c>
      <c r="N516" s="57">
        <v>0</v>
      </c>
      <c r="O516" s="57" t="s">
        <v>32</v>
      </c>
      <c r="P516" s="57">
        <v>0</v>
      </c>
      <c r="Q516" s="57" t="s">
        <v>32</v>
      </c>
      <c r="R516" s="57" t="s">
        <v>32</v>
      </c>
      <c r="S516" s="59" t="s">
        <v>32</v>
      </c>
      <c r="T516" s="80" t="s">
        <v>1085</v>
      </c>
      <c r="U516" s="6"/>
      <c r="V516" s="61"/>
      <c r="W516" s="62"/>
      <c r="X516" s="36"/>
      <c r="Y516" s="36"/>
      <c r="Z516" s="36"/>
      <c r="AB516" s="63"/>
      <c r="AC516" s="64"/>
      <c r="AD516" s="64"/>
      <c r="AE516" s="38"/>
      <c r="AF516" s="6"/>
      <c r="AG516" s="1"/>
      <c r="AZ516" s="133"/>
    </row>
    <row r="517" spans="1:52" ht="171" customHeight="1">
      <c r="A517" s="65" t="s">
        <v>1100</v>
      </c>
      <c r="B517" s="68" t="s">
        <v>1121</v>
      </c>
      <c r="C517" s="99" t="s">
        <v>1122</v>
      </c>
      <c r="D517" s="57">
        <v>58.643294400000016</v>
      </c>
      <c r="E517" s="57">
        <v>0</v>
      </c>
      <c r="F517" s="58">
        <f>D517-E517</f>
        <v>58.643294400000016</v>
      </c>
      <c r="G517" s="57" t="s">
        <v>32</v>
      </c>
      <c r="H517" s="57">
        <f t="shared" si="133"/>
        <v>16.421192699999999</v>
      </c>
      <c r="I517" s="57" t="s">
        <v>32</v>
      </c>
      <c r="J517" s="57">
        <v>0</v>
      </c>
      <c r="K517" s="57" t="s">
        <v>32</v>
      </c>
      <c r="L517" s="57">
        <v>16.421192699999999</v>
      </c>
      <c r="M517" s="57" t="s">
        <v>32</v>
      </c>
      <c r="N517" s="57">
        <v>0</v>
      </c>
      <c r="O517" s="57" t="s">
        <v>32</v>
      </c>
      <c r="P517" s="57">
        <v>0</v>
      </c>
      <c r="Q517" s="57">
        <f>F517-H517</f>
        <v>42.222101700000017</v>
      </c>
      <c r="R517" s="57" t="s">
        <v>32</v>
      </c>
      <c r="S517" s="59" t="s">
        <v>32</v>
      </c>
      <c r="T517" s="138" t="s">
        <v>1123</v>
      </c>
      <c r="U517" s="6"/>
      <c r="V517" s="61"/>
      <c r="W517" s="62"/>
      <c r="X517" s="36"/>
      <c r="Y517" s="36"/>
      <c r="Z517" s="36"/>
      <c r="AB517" s="63"/>
      <c r="AC517" s="64"/>
      <c r="AD517" s="64"/>
      <c r="AE517" s="38"/>
      <c r="AF517" s="6"/>
      <c r="AG517" s="1"/>
      <c r="AZ517" s="133"/>
    </row>
    <row r="518" spans="1:52" ht="69" customHeight="1">
      <c r="A518" s="65" t="s">
        <v>1100</v>
      </c>
      <c r="B518" s="68" t="s">
        <v>1124</v>
      </c>
      <c r="C518" s="99" t="s">
        <v>1125</v>
      </c>
      <c r="D518" s="57">
        <v>11.663103600000001</v>
      </c>
      <c r="E518" s="57">
        <v>6.1971499999999999E-2</v>
      </c>
      <c r="F518" s="58">
        <f>D518-E518</f>
        <v>11.601132100000001</v>
      </c>
      <c r="G518" s="57" t="s">
        <v>32</v>
      </c>
      <c r="H518" s="57">
        <f t="shared" si="133"/>
        <v>3.5082592800000003</v>
      </c>
      <c r="I518" s="57" t="s">
        <v>32</v>
      </c>
      <c r="J518" s="57">
        <v>0</v>
      </c>
      <c r="K518" s="57" t="s">
        <v>32</v>
      </c>
      <c r="L518" s="57">
        <v>3.5082592800000003</v>
      </c>
      <c r="M518" s="57" t="s">
        <v>32</v>
      </c>
      <c r="N518" s="57">
        <v>0</v>
      </c>
      <c r="O518" s="57" t="s">
        <v>32</v>
      </c>
      <c r="P518" s="57">
        <v>0</v>
      </c>
      <c r="Q518" s="57">
        <f>F518-H518</f>
        <v>8.0928728200000002</v>
      </c>
      <c r="R518" s="57" t="s">
        <v>32</v>
      </c>
      <c r="S518" s="59" t="s">
        <v>32</v>
      </c>
      <c r="T518" s="138" t="s">
        <v>1126</v>
      </c>
      <c r="U518" s="6"/>
      <c r="V518" s="61"/>
      <c r="W518" s="62"/>
      <c r="X518" s="36"/>
      <c r="Y518" s="36"/>
      <c r="Z518" s="36"/>
      <c r="AB518" s="63"/>
      <c r="AC518" s="64"/>
      <c r="AD518" s="64"/>
      <c r="AE518" s="38"/>
      <c r="AF518" s="6"/>
      <c r="AG518" s="1"/>
      <c r="AZ518" s="133"/>
    </row>
    <row r="519" spans="1:52" ht="88.5" customHeight="1">
      <c r="A519" s="65" t="s">
        <v>1100</v>
      </c>
      <c r="B519" s="68" t="s">
        <v>1127</v>
      </c>
      <c r="C519" s="99" t="s">
        <v>1128</v>
      </c>
      <c r="D519" s="57" t="s">
        <v>32</v>
      </c>
      <c r="E519" s="57">
        <v>1.9218010300000001</v>
      </c>
      <c r="F519" s="58" t="s">
        <v>32</v>
      </c>
      <c r="G519" s="57" t="s">
        <v>32</v>
      </c>
      <c r="H519" s="57">
        <f t="shared" si="133"/>
        <v>6.22460199</v>
      </c>
      <c r="I519" s="57" t="s">
        <v>32</v>
      </c>
      <c r="J519" s="57">
        <v>0</v>
      </c>
      <c r="K519" s="57" t="s">
        <v>32</v>
      </c>
      <c r="L519" s="57">
        <v>6.22460199</v>
      </c>
      <c r="M519" s="57" t="s">
        <v>32</v>
      </c>
      <c r="N519" s="57">
        <v>0</v>
      </c>
      <c r="O519" s="57" t="s">
        <v>32</v>
      </c>
      <c r="P519" s="57">
        <v>0</v>
      </c>
      <c r="Q519" s="57" t="s">
        <v>32</v>
      </c>
      <c r="R519" s="57" t="s">
        <v>32</v>
      </c>
      <c r="S519" s="59" t="s">
        <v>32</v>
      </c>
      <c r="T519" s="138" t="s">
        <v>1129</v>
      </c>
      <c r="U519" s="6"/>
      <c r="V519" s="61"/>
      <c r="W519" s="62"/>
      <c r="X519" s="36"/>
      <c r="Y519" s="36"/>
      <c r="Z519" s="36"/>
      <c r="AB519" s="63"/>
      <c r="AC519" s="64"/>
      <c r="AD519" s="64"/>
      <c r="AE519" s="38"/>
      <c r="AF519" s="6"/>
      <c r="AG519" s="1"/>
      <c r="AZ519" s="133"/>
    </row>
    <row r="520" spans="1:52" ht="69" customHeight="1">
      <c r="A520" s="65" t="s">
        <v>1100</v>
      </c>
      <c r="B520" s="68" t="s">
        <v>1130</v>
      </c>
      <c r="C520" s="99" t="s">
        <v>1131</v>
      </c>
      <c r="D520" s="57" t="s">
        <v>32</v>
      </c>
      <c r="E520" s="57" t="s">
        <v>32</v>
      </c>
      <c r="F520" s="57" t="s">
        <v>32</v>
      </c>
      <c r="G520" s="57" t="s">
        <v>32</v>
      </c>
      <c r="H520" s="57">
        <f t="shared" si="133"/>
        <v>2.9980279200000002</v>
      </c>
      <c r="I520" s="57" t="s">
        <v>32</v>
      </c>
      <c r="J520" s="57">
        <v>0</v>
      </c>
      <c r="K520" s="57" t="s">
        <v>32</v>
      </c>
      <c r="L520" s="57">
        <v>2.9980279200000002</v>
      </c>
      <c r="M520" s="57" t="s">
        <v>32</v>
      </c>
      <c r="N520" s="57">
        <v>0</v>
      </c>
      <c r="O520" s="57" t="s">
        <v>32</v>
      </c>
      <c r="P520" s="57">
        <v>0</v>
      </c>
      <c r="Q520" s="57" t="s">
        <v>32</v>
      </c>
      <c r="R520" s="57" t="s">
        <v>32</v>
      </c>
      <c r="S520" s="59" t="s">
        <v>32</v>
      </c>
      <c r="T520" s="138" t="s">
        <v>1126</v>
      </c>
      <c r="U520" s="6"/>
      <c r="V520" s="61"/>
      <c r="W520" s="62"/>
      <c r="X520" s="36"/>
      <c r="Y520" s="36"/>
      <c r="Z520" s="36"/>
      <c r="AB520" s="63"/>
      <c r="AC520" s="64"/>
      <c r="AD520" s="64"/>
      <c r="AE520" s="38"/>
      <c r="AF520" s="6"/>
      <c r="AG520" s="1"/>
      <c r="AZ520" s="133"/>
    </row>
    <row r="521" spans="1:52" ht="129" customHeight="1">
      <c r="A521" s="98" t="s">
        <v>1100</v>
      </c>
      <c r="B521" s="134" t="s">
        <v>1132</v>
      </c>
      <c r="C521" s="139" t="s">
        <v>1133</v>
      </c>
      <c r="D521" s="57" t="s">
        <v>32</v>
      </c>
      <c r="E521" s="57" t="s">
        <v>32</v>
      </c>
      <c r="F521" s="57" t="s">
        <v>32</v>
      </c>
      <c r="G521" s="57" t="s">
        <v>32</v>
      </c>
      <c r="H521" s="57">
        <f t="shared" si="133"/>
        <v>6.2805</v>
      </c>
      <c r="I521" s="57" t="s">
        <v>32</v>
      </c>
      <c r="J521" s="57">
        <v>0</v>
      </c>
      <c r="K521" s="57" t="s">
        <v>32</v>
      </c>
      <c r="L521" s="57">
        <v>6.2805</v>
      </c>
      <c r="M521" s="57" t="s">
        <v>32</v>
      </c>
      <c r="N521" s="57">
        <v>0</v>
      </c>
      <c r="O521" s="57" t="s">
        <v>32</v>
      </c>
      <c r="P521" s="57">
        <v>0</v>
      </c>
      <c r="Q521" s="57" t="s">
        <v>32</v>
      </c>
      <c r="R521" s="57" t="s">
        <v>32</v>
      </c>
      <c r="S521" s="59" t="s">
        <v>32</v>
      </c>
      <c r="T521" s="138" t="s">
        <v>1129</v>
      </c>
      <c r="U521" s="6"/>
      <c r="V521" s="61"/>
      <c r="W521" s="62"/>
      <c r="X521" s="36"/>
      <c r="Y521" s="36"/>
      <c r="Z521" s="36"/>
      <c r="AB521" s="63"/>
      <c r="AC521" s="64"/>
      <c r="AD521" s="64"/>
      <c r="AE521" s="38"/>
      <c r="AF521" s="6"/>
      <c r="AG521" s="1"/>
      <c r="AZ521" s="133"/>
    </row>
    <row r="522" spans="1:52" ht="100.5" customHeight="1">
      <c r="A522" s="98" t="s">
        <v>1100</v>
      </c>
      <c r="B522" s="134" t="s">
        <v>1134</v>
      </c>
      <c r="C522" s="139" t="s">
        <v>1135</v>
      </c>
      <c r="D522" s="57" t="s">
        <v>32</v>
      </c>
      <c r="E522" s="57" t="s">
        <v>32</v>
      </c>
      <c r="F522" s="57" t="s">
        <v>32</v>
      </c>
      <c r="G522" s="57" t="s">
        <v>32</v>
      </c>
      <c r="H522" s="57">
        <f t="shared" si="133"/>
        <v>2.5636152000000001</v>
      </c>
      <c r="I522" s="57" t="s">
        <v>32</v>
      </c>
      <c r="J522" s="57">
        <v>0</v>
      </c>
      <c r="K522" s="57" t="s">
        <v>32</v>
      </c>
      <c r="L522" s="57">
        <v>2.5636152000000001</v>
      </c>
      <c r="M522" s="57" t="s">
        <v>32</v>
      </c>
      <c r="N522" s="57">
        <v>0</v>
      </c>
      <c r="O522" s="57" t="s">
        <v>32</v>
      </c>
      <c r="P522" s="57">
        <v>0</v>
      </c>
      <c r="Q522" s="57" t="s">
        <v>32</v>
      </c>
      <c r="R522" s="57" t="s">
        <v>32</v>
      </c>
      <c r="S522" s="59" t="s">
        <v>32</v>
      </c>
      <c r="T522" s="138" t="s">
        <v>1129</v>
      </c>
      <c r="U522" s="6"/>
      <c r="V522" s="61"/>
      <c r="W522" s="62"/>
      <c r="X522" s="36"/>
      <c r="Y522" s="36"/>
      <c r="Z522" s="36"/>
      <c r="AB522" s="63"/>
      <c r="AC522" s="64"/>
      <c r="AD522" s="64"/>
      <c r="AE522" s="38"/>
      <c r="AF522" s="6"/>
      <c r="AG522" s="1"/>
      <c r="AZ522" s="133"/>
    </row>
    <row r="523" spans="1:52" ht="96.75" customHeight="1">
      <c r="A523" s="98" t="s">
        <v>1100</v>
      </c>
      <c r="B523" s="134" t="s">
        <v>1136</v>
      </c>
      <c r="C523" s="139" t="s">
        <v>1137</v>
      </c>
      <c r="D523" s="57" t="s">
        <v>32</v>
      </c>
      <c r="E523" s="57" t="s">
        <v>32</v>
      </c>
      <c r="F523" s="57" t="s">
        <v>32</v>
      </c>
      <c r="G523" s="57" t="s">
        <v>32</v>
      </c>
      <c r="H523" s="57">
        <f t="shared" si="133"/>
        <v>15.607428369999999</v>
      </c>
      <c r="I523" s="57" t="s">
        <v>32</v>
      </c>
      <c r="J523" s="57">
        <v>0</v>
      </c>
      <c r="K523" s="57" t="s">
        <v>32</v>
      </c>
      <c r="L523" s="57">
        <v>15.607428369999999</v>
      </c>
      <c r="M523" s="57" t="s">
        <v>32</v>
      </c>
      <c r="N523" s="57">
        <v>0</v>
      </c>
      <c r="O523" s="57" t="s">
        <v>32</v>
      </c>
      <c r="P523" s="57">
        <v>0</v>
      </c>
      <c r="Q523" s="57" t="s">
        <v>32</v>
      </c>
      <c r="R523" s="57" t="s">
        <v>32</v>
      </c>
      <c r="S523" s="59" t="s">
        <v>32</v>
      </c>
      <c r="T523" s="138" t="s">
        <v>1129</v>
      </c>
      <c r="U523" s="6"/>
      <c r="V523" s="61"/>
      <c r="W523" s="62"/>
      <c r="X523" s="36"/>
      <c r="Y523" s="36"/>
      <c r="Z523" s="36"/>
      <c r="AB523" s="63"/>
      <c r="AC523" s="64"/>
      <c r="AD523" s="64"/>
      <c r="AE523" s="38"/>
      <c r="AF523" s="6"/>
      <c r="AG523" s="1"/>
      <c r="AZ523" s="133"/>
    </row>
    <row r="524" spans="1:52" ht="98.25" customHeight="1">
      <c r="A524" s="98" t="s">
        <v>1100</v>
      </c>
      <c r="B524" s="134" t="s">
        <v>1138</v>
      </c>
      <c r="C524" s="139" t="s">
        <v>1139</v>
      </c>
      <c r="D524" s="57" t="s">
        <v>32</v>
      </c>
      <c r="E524" s="57" t="s">
        <v>32</v>
      </c>
      <c r="F524" s="57" t="s">
        <v>32</v>
      </c>
      <c r="G524" s="57" t="s">
        <v>32</v>
      </c>
      <c r="H524" s="57">
        <f t="shared" si="133"/>
        <v>0.90160548000000007</v>
      </c>
      <c r="I524" s="57" t="s">
        <v>32</v>
      </c>
      <c r="J524" s="57">
        <v>0</v>
      </c>
      <c r="K524" s="57" t="s">
        <v>32</v>
      </c>
      <c r="L524" s="57">
        <v>0.90160548000000007</v>
      </c>
      <c r="M524" s="57" t="s">
        <v>32</v>
      </c>
      <c r="N524" s="57">
        <v>0</v>
      </c>
      <c r="O524" s="57" t="s">
        <v>32</v>
      </c>
      <c r="P524" s="57">
        <v>0</v>
      </c>
      <c r="Q524" s="57" t="s">
        <v>32</v>
      </c>
      <c r="R524" s="57" t="s">
        <v>32</v>
      </c>
      <c r="S524" s="59" t="s">
        <v>32</v>
      </c>
      <c r="T524" s="138" t="s">
        <v>1129</v>
      </c>
      <c r="U524" s="6"/>
      <c r="V524" s="61"/>
      <c r="W524" s="62"/>
      <c r="X524" s="36"/>
      <c r="Y524" s="36"/>
      <c r="Z524" s="36"/>
      <c r="AB524" s="63"/>
      <c r="AC524" s="64"/>
      <c r="AD524" s="64"/>
      <c r="AE524" s="38"/>
      <c r="AF524" s="6"/>
      <c r="AG524" s="1"/>
      <c r="AZ524" s="133"/>
    </row>
    <row r="525" spans="1:52" ht="69" customHeight="1">
      <c r="A525" s="98" t="s">
        <v>1100</v>
      </c>
      <c r="B525" s="134" t="s">
        <v>1140</v>
      </c>
      <c r="C525" s="139" t="s">
        <v>1141</v>
      </c>
      <c r="D525" s="57" t="s">
        <v>32</v>
      </c>
      <c r="E525" s="57" t="s">
        <v>32</v>
      </c>
      <c r="F525" s="57" t="s">
        <v>32</v>
      </c>
      <c r="G525" s="57" t="s">
        <v>32</v>
      </c>
      <c r="H525" s="57">
        <f t="shared" si="133"/>
        <v>0</v>
      </c>
      <c r="I525" s="57" t="s">
        <v>32</v>
      </c>
      <c r="J525" s="57">
        <v>0</v>
      </c>
      <c r="K525" s="57" t="s">
        <v>32</v>
      </c>
      <c r="L525" s="57">
        <v>0</v>
      </c>
      <c r="M525" s="57" t="s">
        <v>32</v>
      </c>
      <c r="N525" s="57">
        <v>0</v>
      </c>
      <c r="O525" s="57" t="s">
        <v>32</v>
      </c>
      <c r="P525" s="57">
        <v>0</v>
      </c>
      <c r="Q525" s="57" t="s">
        <v>32</v>
      </c>
      <c r="R525" s="57" t="s">
        <v>32</v>
      </c>
      <c r="S525" s="59" t="s">
        <v>32</v>
      </c>
      <c r="T525" s="80" t="s">
        <v>32</v>
      </c>
      <c r="U525" s="6"/>
      <c r="V525" s="61"/>
      <c r="W525" s="62"/>
      <c r="X525" s="36"/>
      <c r="Y525" s="36"/>
      <c r="Z525" s="36"/>
      <c r="AB525" s="63"/>
      <c r="AC525" s="64"/>
      <c r="AD525" s="64"/>
      <c r="AE525" s="38"/>
      <c r="AF525" s="6"/>
      <c r="AG525" s="1"/>
      <c r="AZ525" s="133"/>
    </row>
    <row r="526" spans="1:52" ht="94.5">
      <c r="A526" s="65" t="s">
        <v>1100</v>
      </c>
      <c r="B526" s="68" t="s">
        <v>1142</v>
      </c>
      <c r="C526" s="99" t="s">
        <v>1143</v>
      </c>
      <c r="D526" s="57" t="s">
        <v>32</v>
      </c>
      <c r="E526" s="57" t="s">
        <v>32</v>
      </c>
      <c r="F526" s="57" t="s">
        <v>32</v>
      </c>
      <c r="G526" s="57" t="s">
        <v>32</v>
      </c>
      <c r="H526" s="57">
        <f t="shared" si="133"/>
        <v>4.4999999999999998E-2</v>
      </c>
      <c r="I526" s="57" t="s">
        <v>32</v>
      </c>
      <c r="J526" s="57">
        <v>4.4999999999999998E-2</v>
      </c>
      <c r="K526" s="57" t="s">
        <v>32</v>
      </c>
      <c r="L526" s="57">
        <v>0</v>
      </c>
      <c r="M526" s="57" t="s">
        <v>32</v>
      </c>
      <c r="N526" s="57">
        <v>0</v>
      </c>
      <c r="O526" s="57" t="s">
        <v>32</v>
      </c>
      <c r="P526" s="57">
        <v>0</v>
      </c>
      <c r="Q526" s="57" t="s">
        <v>32</v>
      </c>
      <c r="R526" s="57" t="s">
        <v>32</v>
      </c>
      <c r="S526" s="59" t="s">
        <v>32</v>
      </c>
      <c r="T526" s="141" t="s">
        <v>1144</v>
      </c>
      <c r="U526" s="6"/>
      <c r="V526" s="61"/>
      <c r="W526" s="62"/>
      <c r="X526" s="36"/>
      <c r="Y526" s="36"/>
      <c r="Z526" s="36"/>
      <c r="AB526" s="63"/>
      <c r="AC526" s="64"/>
      <c r="AD526" s="64"/>
      <c r="AE526" s="38"/>
      <c r="AF526" s="6"/>
      <c r="AG526" s="1"/>
      <c r="AZ526" s="133"/>
    </row>
    <row r="527" spans="1:52" ht="31.5">
      <c r="A527" s="28" t="s">
        <v>1145</v>
      </c>
      <c r="B527" s="29" t="s">
        <v>95</v>
      </c>
      <c r="C527" s="30" t="s">
        <v>31</v>
      </c>
      <c r="D527" s="31">
        <v>0</v>
      </c>
      <c r="E527" s="31">
        <v>0</v>
      </c>
      <c r="F527" s="32">
        <v>0</v>
      </c>
      <c r="G527" s="31">
        <v>0</v>
      </c>
      <c r="H527" s="31">
        <v>0</v>
      </c>
      <c r="I527" s="32">
        <v>0</v>
      </c>
      <c r="J527" s="31">
        <v>0</v>
      </c>
      <c r="K527" s="32">
        <v>0</v>
      </c>
      <c r="L527" s="31">
        <v>0</v>
      </c>
      <c r="M527" s="32">
        <v>0</v>
      </c>
      <c r="N527" s="31">
        <v>0</v>
      </c>
      <c r="O527" s="31">
        <v>0</v>
      </c>
      <c r="P527" s="31">
        <v>0</v>
      </c>
      <c r="Q527" s="31">
        <v>0</v>
      </c>
      <c r="R527" s="31">
        <v>0</v>
      </c>
      <c r="S527" s="34">
        <v>0</v>
      </c>
      <c r="T527" s="35" t="s">
        <v>32</v>
      </c>
      <c r="U527" s="6"/>
      <c r="V527" s="6"/>
      <c r="W527" s="6"/>
      <c r="X527" s="36"/>
      <c r="Y527" s="36"/>
      <c r="Z527" s="36"/>
      <c r="AA527" s="5"/>
      <c r="AB527" s="37"/>
      <c r="AC527" s="38"/>
      <c r="AD527" s="38"/>
      <c r="AE527" s="38"/>
      <c r="AF527" s="6"/>
      <c r="AG527" s="1"/>
    </row>
    <row r="528" spans="1:52" ht="47.25">
      <c r="A528" s="28" t="s">
        <v>1146</v>
      </c>
      <c r="B528" s="29" t="s">
        <v>97</v>
      </c>
      <c r="C528" s="30" t="s">
        <v>31</v>
      </c>
      <c r="D528" s="31">
        <f t="shared" ref="D528:R528" si="135">D529+D533+D531+D532</f>
        <v>748.14021304399989</v>
      </c>
      <c r="E528" s="31">
        <f t="shared" si="135"/>
        <v>447.68335855999999</v>
      </c>
      <c r="F528" s="32">
        <f t="shared" si="135"/>
        <v>300.45685448399996</v>
      </c>
      <c r="G528" s="31">
        <f t="shared" si="135"/>
        <v>149.380467192</v>
      </c>
      <c r="H528" s="31">
        <f t="shared" si="135"/>
        <v>71.240951499999994</v>
      </c>
      <c r="I528" s="32">
        <f t="shared" si="135"/>
        <v>17.48565636</v>
      </c>
      <c r="J528" s="31">
        <f t="shared" si="135"/>
        <v>25.952854560000002</v>
      </c>
      <c r="K528" s="32">
        <f t="shared" si="135"/>
        <v>55.500506605200002</v>
      </c>
      <c r="L528" s="31">
        <f t="shared" si="135"/>
        <v>45.288096939999996</v>
      </c>
      <c r="M528" s="32">
        <f t="shared" si="135"/>
        <v>76.394304226800003</v>
      </c>
      <c r="N528" s="31">
        <f t="shared" si="135"/>
        <v>0</v>
      </c>
      <c r="O528" s="31">
        <f t="shared" si="135"/>
        <v>0</v>
      </c>
      <c r="P528" s="31">
        <f t="shared" si="135"/>
        <v>0</v>
      </c>
      <c r="Q528" s="31">
        <f t="shared" si="135"/>
        <v>229.21590298399997</v>
      </c>
      <c r="R528" s="31">
        <f t="shared" si="135"/>
        <v>-1.7452114651999988</v>
      </c>
      <c r="S528" s="34">
        <f t="shared" ref="S528:S529" si="136">R528/(I528+K528)</f>
        <v>-2.3911538767041638E-2</v>
      </c>
      <c r="T528" s="35" t="s">
        <v>32</v>
      </c>
      <c r="U528" s="6"/>
      <c r="V528" s="6"/>
      <c r="W528" s="6"/>
      <c r="X528" s="36"/>
      <c r="Y528" s="36"/>
      <c r="Z528" s="36"/>
      <c r="AA528" s="5"/>
      <c r="AB528" s="46"/>
      <c r="AC528" s="47"/>
      <c r="AD528" s="38"/>
      <c r="AE528" s="38"/>
      <c r="AF528" s="6"/>
      <c r="AG528" s="1"/>
    </row>
    <row r="529" spans="1:52" ht="31.5">
      <c r="A529" s="28" t="s">
        <v>1147</v>
      </c>
      <c r="B529" s="29" t="s">
        <v>99</v>
      </c>
      <c r="C529" s="30" t="s">
        <v>31</v>
      </c>
      <c r="D529" s="31">
        <f t="shared" ref="D529:R529" si="137">SUM(D530:D530)</f>
        <v>45.352799833999995</v>
      </c>
      <c r="E529" s="31">
        <f t="shared" si="137"/>
        <v>0</v>
      </c>
      <c r="F529" s="32">
        <f t="shared" si="137"/>
        <v>45.352799833999995</v>
      </c>
      <c r="G529" s="31">
        <f t="shared" si="137"/>
        <v>15.254810831999999</v>
      </c>
      <c r="H529" s="31">
        <f t="shared" si="137"/>
        <v>0</v>
      </c>
      <c r="I529" s="32">
        <f t="shared" si="137"/>
        <v>0</v>
      </c>
      <c r="J529" s="31">
        <f t="shared" si="137"/>
        <v>0</v>
      </c>
      <c r="K529" s="32">
        <f t="shared" si="137"/>
        <v>1.5005066052</v>
      </c>
      <c r="L529" s="31">
        <f t="shared" si="137"/>
        <v>0</v>
      </c>
      <c r="M529" s="32">
        <f t="shared" si="137"/>
        <v>13.754304226799999</v>
      </c>
      <c r="N529" s="31">
        <f t="shared" si="137"/>
        <v>0</v>
      </c>
      <c r="O529" s="31">
        <f t="shared" si="137"/>
        <v>0</v>
      </c>
      <c r="P529" s="31">
        <f t="shared" si="137"/>
        <v>0</v>
      </c>
      <c r="Q529" s="31">
        <f t="shared" si="137"/>
        <v>45.352799833999995</v>
      </c>
      <c r="R529" s="31">
        <f t="shared" si="137"/>
        <v>-1.5005066052</v>
      </c>
      <c r="S529" s="34">
        <f t="shared" si="136"/>
        <v>-1</v>
      </c>
      <c r="T529" s="35" t="s">
        <v>32</v>
      </c>
      <c r="U529" s="6"/>
      <c r="V529" s="6"/>
      <c r="W529" s="6"/>
      <c r="X529" s="36"/>
      <c r="Y529" s="36"/>
      <c r="Z529" s="36"/>
      <c r="AA529" s="5"/>
      <c r="AB529" s="46"/>
      <c r="AC529" s="47"/>
      <c r="AD529" s="38"/>
      <c r="AE529" s="38"/>
      <c r="AF529" s="6"/>
      <c r="AG529" s="1"/>
    </row>
    <row r="530" spans="1:52" ht="47.25">
      <c r="A530" s="65" t="s">
        <v>1147</v>
      </c>
      <c r="B530" s="95" t="s">
        <v>1148</v>
      </c>
      <c r="C530" s="70" t="s">
        <v>1149</v>
      </c>
      <c r="D530" s="57">
        <v>45.352799833999995</v>
      </c>
      <c r="E530" s="57">
        <v>0</v>
      </c>
      <c r="F530" s="58">
        <f>D530-E530</f>
        <v>45.352799833999995</v>
      </c>
      <c r="G530" s="57">
        <f>I530+K530+M530+O530</f>
        <v>15.254810831999999</v>
      </c>
      <c r="H530" s="57">
        <f>J530+L530+N530+P530</f>
        <v>0</v>
      </c>
      <c r="I530" s="58">
        <v>0</v>
      </c>
      <c r="J530" s="57">
        <v>0</v>
      </c>
      <c r="K530" s="58">
        <v>1.5005066052</v>
      </c>
      <c r="L530" s="57">
        <v>0</v>
      </c>
      <c r="M530" s="58">
        <v>13.754304226799999</v>
      </c>
      <c r="N530" s="57">
        <v>0</v>
      </c>
      <c r="O530" s="57">
        <v>0</v>
      </c>
      <c r="P530" s="57">
        <v>0</v>
      </c>
      <c r="Q530" s="57">
        <f>F530-H530</f>
        <v>45.352799833999995</v>
      </c>
      <c r="R530" s="57">
        <f>H530-(I530+K530)</f>
        <v>-1.5005066052</v>
      </c>
      <c r="S530" s="59">
        <f>R530/(I530+K530)</f>
        <v>-1</v>
      </c>
      <c r="T530" s="74" t="s">
        <v>1150</v>
      </c>
      <c r="U530" s="6"/>
      <c r="V530" s="61"/>
      <c r="W530" s="62"/>
      <c r="X530" s="36"/>
      <c r="Y530" s="36"/>
      <c r="Z530" s="36"/>
      <c r="AB530" s="46"/>
      <c r="AC530" s="47"/>
      <c r="AD530" s="38"/>
      <c r="AE530" s="38"/>
      <c r="AF530" s="6"/>
      <c r="AG530" s="1"/>
      <c r="AZ530" s="133"/>
    </row>
    <row r="531" spans="1:52">
      <c r="A531" s="28" t="s">
        <v>1151</v>
      </c>
      <c r="B531" s="29" t="s">
        <v>107</v>
      </c>
      <c r="C531" s="30" t="s">
        <v>31</v>
      </c>
      <c r="D531" s="31">
        <v>0</v>
      </c>
      <c r="E531" s="31">
        <v>0</v>
      </c>
      <c r="F531" s="32">
        <v>0</v>
      </c>
      <c r="G531" s="31">
        <v>0</v>
      </c>
      <c r="H531" s="31">
        <v>0</v>
      </c>
      <c r="I531" s="32">
        <v>0</v>
      </c>
      <c r="J531" s="31">
        <v>0</v>
      </c>
      <c r="K531" s="32">
        <v>0</v>
      </c>
      <c r="L531" s="31">
        <v>0</v>
      </c>
      <c r="M531" s="32">
        <v>0</v>
      </c>
      <c r="N531" s="31">
        <v>0</v>
      </c>
      <c r="O531" s="31">
        <v>0</v>
      </c>
      <c r="P531" s="31">
        <v>0</v>
      </c>
      <c r="Q531" s="31">
        <v>0</v>
      </c>
      <c r="R531" s="31">
        <v>0</v>
      </c>
      <c r="S531" s="34">
        <v>0</v>
      </c>
      <c r="T531" s="35" t="s">
        <v>32</v>
      </c>
      <c r="U531" s="6"/>
      <c r="V531" s="6"/>
      <c r="W531" s="6"/>
      <c r="X531" s="36"/>
      <c r="Y531" s="36"/>
      <c r="Z531" s="36"/>
      <c r="AA531" s="5"/>
      <c r="AB531" s="46"/>
      <c r="AC531" s="47"/>
      <c r="AD531" s="38"/>
      <c r="AE531" s="38"/>
      <c r="AF531" s="6"/>
      <c r="AG531" s="1"/>
    </row>
    <row r="532" spans="1:52">
      <c r="A532" s="28" t="s">
        <v>1152</v>
      </c>
      <c r="B532" s="100" t="s">
        <v>118</v>
      </c>
      <c r="C532" s="101" t="s">
        <v>31</v>
      </c>
      <c r="D532" s="31">
        <v>0</v>
      </c>
      <c r="E532" s="31">
        <v>0</v>
      </c>
      <c r="F532" s="32">
        <v>0</v>
      </c>
      <c r="G532" s="31">
        <v>0</v>
      </c>
      <c r="H532" s="31">
        <v>0</v>
      </c>
      <c r="I532" s="32">
        <v>0</v>
      </c>
      <c r="J532" s="31">
        <v>0</v>
      </c>
      <c r="K532" s="32">
        <v>0</v>
      </c>
      <c r="L532" s="31">
        <v>0</v>
      </c>
      <c r="M532" s="32">
        <v>0</v>
      </c>
      <c r="N532" s="31">
        <v>0</v>
      </c>
      <c r="O532" s="31">
        <v>0</v>
      </c>
      <c r="P532" s="31">
        <v>0</v>
      </c>
      <c r="Q532" s="31">
        <v>0</v>
      </c>
      <c r="R532" s="31">
        <v>0</v>
      </c>
      <c r="S532" s="34">
        <v>0</v>
      </c>
      <c r="T532" s="35" t="s">
        <v>32</v>
      </c>
      <c r="U532" s="6"/>
      <c r="V532" s="6"/>
      <c r="W532" s="6"/>
      <c r="X532" s="36"/>
      <c r="Y532" s="36"/>
      <c r="Z532" s="36"/>
      <c r="AA532" s="5"/>
      <c r="AB532" s="46"/>
      <c r="AC532" s="47"/>
      <c r="AD532" s="38"/>
      <c r="AE532" s="38"/>
      <c r="AF532" s="6"/>
      <c r="AG532" s="1"/>
    </row>
    <row r="533" spans="1:52" ht="31.5">
      <c r="A533" s="28" t="s">
        <v>1153</v>
      </c>
      <c r="B533" s="29" t="s">
        <v>123</v>
      </c>
      <c r="C533" s="30" t="s">
        <v>31</v>
      </c>
      <c r="D533" s="31">
        <f>SUM(D534:D535)</f>
        <v>702.78741320999995</v>
      </c>
      <c r="E533" s="32">
        <f t="shared" ref="E533:R533" si="138">SUM(E534:E535)</f>
        <v>447.68335855999999</v>
      </c>
      <c r="F533" s="32">
        <f t="shared" si="138"/>
        <v>255.10405464999997</v>
      </c>
      <c r="G533" s="31">
        <f t="shared" si="138"/>
        <v>134.12565635999999</v>
      </c>
      <c r="H533" s="31">
        <f t="shared" si="138"/>
        <v>71.240951499999994</v>
      </c>
      <c r="I533" s="32">
        <f t="shared" si="138"/>
        <v>17.48565636</v>
      </c>
      <c r="J533" s="32">
        <f t="shared" si="138"/>
        <v>25.952854560000002</v>
      </c>
      <c r="K533" s="32">
        <f t="shared" si="138"/>
        <v>54</v>
      </c>
      <c r="L533" s="31">
        <f t="shared" si="138"/>
        <v>45.288096939999996</v>
      </c>
      <c r="M533" s="32">
        <f t="shared" si="138"/>
        <v>62.64</v>
      </c>
      <c r="N533" s="31">
        <f t="shared" si="138"/>
        <v>0</v>
      </c>
      <c r="O533" s="31">
        <f t="shared" si="138"/>
        <v>0</v>
      </c>
      <c r="P533" s="31">
        <f t="shared" si="138"/>
        <v>0</v>
      </c>
      <c r="Q533" s="31">
        <f t="shared" si="138"/>
        <v>183.86310314999997</v>
      </c>
      <c r="R533" s="31">
        <f t="shared" si="138"/>
        <v>-0.2447048599999988</v>
      </c>
      <c r="S533" s="34">
        <f t="shared" ref="S533" si="139">R533/(I533+K533)</f>
        <v>-3.4231323101752212E-3</v>
      </c>
      <c r="T533" s="35" t="s">
        <v>32</v>
      </c>
      <c r="U533" s="6"/>
      <c r="V533" s="6"/>
      <c r="W533" s="6"/>
      <c r="X533" s="36"/>
      <c r="Y533" s="36"/>
      <c r="Z533" s="36"/>
      <c r="AA533" s="5"/>
      <c r="AB533" s="46"/>
      <c r="AC533" s="47"/>
      <c r="AD533" s="38"/>
      <c r="AE533" s="38"/>
      <c r="AF533" s="6"/>
      <c r="AG533" s="1"/>
    </row>
    <row r="534" spans="1:52" ht="63">
      <c r="A534" s="65" t="s">
        <v>1153</v>
      </c>
      <c r="B534" s="68" t="s">
        <v>1154</v>
      </c>
      <c r="C534" s="70" t="s">
        <v>1155</v>
      </c>
      <c r="D534" s="57">
        <v>417.04665258999995</v>
      </c>
      <c r="E534" s="58">
        <v>422.16433753999996</v>
      </c>
      <c r="F534" s="58">
        <f>D534-E534</f>
        <v>-5.1176849500000117</v>
      </c>
      <c r="G534" s="57">
        <f>I534+K534+M534+O534</f>
        <v>4.1256563599999998</v>
      </c>
      <c r="H534" s="57">
        <f>J534+L534+N534+P534</f>
        <v>-0.57564753999999929</v>
      </c>
      <c r="I534" s="58">
        <v>4.1256563599999998</v>
      </c>
      <c r="J534" s="58">
        <v>-0.57564753999999929</v>
      </c>
      <c r="K534" s="58">
        <v>0</v>
      </c>
      <c r="L534" s="57">
        <v>0</v>
      </c>
      <c r="M534" s="58">
        <v>0</v>
      </c>
      <c r="N534" s="57">
        <v>0</v>
      </c>
      <c r="O534" s="57">
        <v>0</v>
      </c>
      <c r="P534" s="57">
        <v>0</v>
      </c>
      <c r="Q534" s="57">
        <f>F534-H534</f>
        <v>-4.5420374100000123</v>
      </c>
      <c r="R534" s="57">
        <f>H534-(I534+K534)</f>
        <v>-4.7013038999999992</v>
      </c>
      <c r="S534" s="59">
        <f>R534/(I534+K534)</f>
        <v>-1.1395287173166306</v>
      </c>
      <c r="T534" s="60" t="s">
        <v>1156</v>
      </c>
      <c r="U534" s="6"/>
      <c r="V534" s="61"/>
      <c r="W534" s="62"/>
      <c r="X534" s="36"/>
      <c r="Y534" s="36"/>
      <c r="Z534" s="36"/>
      <c r="AB534" s="46"/>
      <c r="AC534" s="47"/>
      <c r="AD534" s="38"/>
      <c r="AE534" s="38"/>
      <c r="AF534" s="6"/>
      <c r="AG534" s="1"/>
      <c r="AZ534" s="133"/>
    </row>
    <row r="535" spans="1:52">
      <c r="A535" s="65" t="s">
        <v>1153</v>
      </c>
      <c r="B535" s="68" t="s">
        <v>1157</v>
      </c>
      <c r="C535" s="70" t="s">
        <v>1158</v>
      </c>
      <c r="D535" s="57">
        <v>285.74076062</v>
      </c>
      <c r="E535" s="58">
        <v>25.51902102</v>
      </c>
      <c r="F535" s="58">
        <f>D535-E535</f>
        <v>260.22173959999998</v>
      </c>
      <c r="G535" s="57">
        <f>I535+K535+M535+O535</f>
        <v>130</v>
      </c>
      <c r="H535" s="57">
        <f>J535+L535+N535+P535</f>
        <v>71.81659904</v>
      </c>
      <c r="I535" s="58">
        <v>13.36</v>
      </c>
      <c r="J535" s="58">
        <v>26.528502100000001</v>
      </c>
      <c r="K535" s="58">
        <v>54</v>
      </c>
      <c r="L535" s="57">
        <v>45.288096939999996</v>
      </c>
      <c r="M535" s="58">
        <v>62.64</v>
      </c>
      <c r="N535" s="57">
        <v>0</v>
      </c>
      <c r="O535" s="57">
        <v>0</v>
      </c>
      <c r="P535" s="57">
        <v>0</v>
      </c>
      <c r="Q535" s="57">
        <f>F535-H535</f>
        <v>188.40514055999998</v>
      </c>
      <c r="R535" s="57">
        <f>H535-(I535+K535)</f>
        <v>4.4565990400000004</v>
      </c>
      <c r="S535" s="59">
        <f>R535/(I535+K535)</f>
        <v>6.6160912114014259E-2</v>
      </c>
      <c r="T535" s="80" t="s">
        <v>32</v>
      </c>
      <c r="U535" s="6"/>
      <c r="V535" s="61"/>
      <c r="W535" s="62"/>
      <c r="X535" s="36"/>
      <c r="Y535" s="36"/>
      <c r="Z535" s="36"/>
      <c r="AB535" s="46"/>
      <c r="AC535" s="47"/>
      <c r="AD535" s="38"/>
      <c r="AE535" s="38"/>
      <c r="AF535" s="6"/>
      <c r="AG535" s="1"/>
      <c r="AZ535" s="133"/>
    </row>
    <row r="536" spans="1:52" ht="31.5">
      <c r="A536" s="28" t="s">
        <v>1159</v>
      </c>
      <c r="B536" s="29" t="s">
        <v>149</v>
      </c>
      <c r="C536" s="30" t="s">
        <v>31</v>
      </c>
      <c r="D536" s="31">
        <f t="shared" ref="D536:R536" si="140">D537+D545+D548+D569</f>
        <v>4816.3714748481998</v>
      </c>
      <c r="E536" s="31">
        <f t="shared" si="140"/>
        <v>2026.8284814799999</v>
      </c>
      <c r="F536" s="32">
        <f t="shared" si="140"/>
        <v>2789.5429933682003</v>
      </c>
      <c r="G536" s="31">
        <f t="shared" si="140"/>
        <v>1479.9981270900003</v>
      </c>
      <c r="H536" s="31">
        <f t="shared" si="140"/>
        <v>238.06097568000001</v>
      </c>
      <c r="I536" s="32">
        <f t="shared" si="140"/>
        <v>119.74591765480002</v>
      </c>
      <c r="J536" s="31">
        <f t="shared" si="140"/>
        <v>127.24559976</v>
      </c>
      <c r="K536" s="32">
        <f t="shared" si="140"/>
        <v>72.10369992199999</v>
      </c>
      <c r="L536" s="31">
        <f t="shared" si="140"/>
        <v>110.81537591999999</v>
      </c>
      <c r="M536" s="32">
        <f t="shared" si="140"/>
        <v>643.85164057279997</v>
      </c>
      <c r="N536" s="31">
        <f t="shared" si="140"/>
        <v>0</v>
      </c>
      <c r="O536" s="31">
        <f t="shared" si="140"/>
        <v>644.29686894039992</v>
      </c>
      <c r="P536" s="31">
        <f t="shared" si="140"/>
        <v>0</v>
      </c>
      <c r="Q536" s="31">
        <f t="shared" si="140"/>
        <v>2551.4820176882008</v>
      </c>
      <c r="R536" s="31">
        <f t="shared" si="140"/>
        <v>-21.978419766799988</v>
      </c>
      <c r="S536" s="34">
        <f t="shared" ref="S536:S539" si="141">R536/(I536+K536)</f>
        <v>-0.11456066498543697</v>
      </c>
      <c r="T536" s="35" t="s">
        <v>32</v>
      </c>
      <c r="U536" s="6"/>
      <c r="V536" s="6"/>
      <c r="W536" s="6"/>
      <c r="X536" s="36"/>
      <c r="Y536" s="36"/>
      <c r="Z536" s="36"/>
      <c r="AA536" s="5"/>
      <c r="AB536" s="46"/>
      <c r="AC536" s="47"/>
      <c r="AD536" s="38"/>
      <c r="AE536" s="38"/>
      <c r="AF536" s="6"/>
      <c r="AG536" s="1"/>
    </row>
    <row r="537" spans="1:52" ht="47.25">
      <c r="A537" s="28" t="s">
        <v>1160</v>
      </c>
      <c r="B537" s="29" t="s">
        <v>151</v>
      </c>
      <c r="C537" s="30" t="s">
        <v>31</v>
      </c>
      <c r="D537" s="31">
        <f t="shared" ref="D537:R537" si="142">SUM(D538:D544)</f>
        <v>1744.3025887435999</v>
      </c>
      <c r="E537" s="31">
        <f t="shared" si="142"/>
        <v>790.66285309999989</v>
      </c>
      <c r="F537" s="32">
        <f t="shared" si="142"/>
        <v>953.63973564360003</v>
      </c>
      <c r="G537" s="31">
        <f t="shared" si="142"/>
        <v>656.27674611719999</v>
      </c>
      <c r="H537" s="31">
        <f t="shared" si="142"/>
        <v>26.48536541999999</v>
      </c>
      <c r="I537" s="32">
        <f t="shared" si="142"/>
        <v>52.407486040000002</v>
      </c>
      <c r="J537" s="31">
        <f t="shared" si="142"/>
        <v>18.93781413999999</v>
      </c>
      <c r="K537" s="32">
        <f t="shared" si="142"/>
        <v>0.2546196</v>
      </c>
      <c r="L537" s="31">
        <f t="shared" si="142"/>
        <v>7.5475512800000004</v>
      </c>
      <c r="M537" s="32">
        <f t="shared" si="142"/>
        <v>449.41406811919995</v>
      </c>
      <c r="N537" s="31">
        <f t="shared" si="142"/>
        <v>0</v>
      </c>
      <c r="O537" s="31">
        <f t="shared" si="142"/>
        <v>154.20057235800002</v>
      </c>
      <c r="P537" s="31">
        <f t="shared" si="142"/>
        <v>0</v>
      </c>
      <c r="Q537" s="31">
        <f t="shared" si="142"/>
        <v>927.15437022360004</v>
      </c>
      <c r="R537" s="31">
        <f t="shared" si="142"/>
        <v>-44.215555850000001</v>
      </c>
      <c r="S537" s="34">
        <f t="shared" si="141"/>
        <v>-0.83960858216074929</v>
      </c>
      <c r="T537" s="35" t="s">
        <v>32</v>
      </c>
      <c r="U537" s="6"/>
      <c r="V537" s="6"/>
      <c r="W537" s="6"/>
      <c r="X537" s="36"/>
      <c r="Y537" s="36"/>
      <c r="Z537" s="36"/>
      <c r="AA537" s="5"/>
      <c r="AB537" s="46"/>
      <c r="AC537" s="47"/>
      <c r="AD537" s="38"/>
      <c r="AE537" s="38"/>
      <c r="AF537" s="6"/>
      <c r="AG537" s="1"/>
    </row>
    <row r="538" spans="1:52" ht="47.25">
      <c r="A538" s="65" t="s">
        <v>1160</v>
      </c>
      <c r="B538" s="95" t="s">
        <v>1161</v>
      </c>
      <c r="C538" s="70" t="s">
        <v>1162</v>
      </c>
      <c r="D538" s="57">
        <v>442.35372826439999</v>
      </c>
      <c r="E538" s="57">
        <v>172.46602438999997</v>
      </c>
      <c r="F538" s="58">
        <f t="shared" ref="F538:F544" si="143">D538-E538</f>
        <v>269.88770387440002</v>
      </c>
      <c r="G538" s="57">
        <f t="shared" ref="G538:H544" si="144">I538+K538+M538+O538</f>
        <v>266.50301778959999</v>
      </c>
      <c r="H538" s="57">
        <f t="shared" si="144"/>
        <v>0</v>
      </c>
      <c r="I538" s="58">
        <v>48.212160060000002</v>
      </c>
      <c r="J538" s="57">
        <v>0</v>
      </c>
      <c r="K538" s="58">
        <v>0</v>
      </c>
      <c r="L538" s="57">
        <v>0</v>
      </c>
      <c r="M538" s="58">
        <v>133.13734849439999</v>
      </c>
      <c r="N538" s="57">
        <v>0</v>
      </c>
      <c r="O538" s="57">
        <v>85.153509235200005</v>
      </c>
      <c r="P538" s="57">
        <v>0</v>
      </c>
      <c r="Q538" s="57">
        <f t="shared" ref="Q538:Q544" si="145">F538-H538</f>
        <v>269.88770387440002</v>
      </c>
      <c r="R538" s="57">
        <f t="shared" ref="R538:R544" si="146">H538-(I538+K538)</f>
        <v>-48.212160060000002</v>
      </c>
      <c r="S538" s="59">
        <f t="shared" si="141"/>
        <v>-1</v>
      </c>
      <c r="T538" s="60" t="s">
        <v>1163</v>
      </c>
      <c r="U538" s="6"/>
      <c r="V538" s="61"/>
      <c r="W538" s="62"/>
      <c r="X538" s="36"/>
      <c r="Y538" s="36"/>
      <c r="Z538" s="36"/>
      <c r="AB538" s="46"/>
      <c r="AC538" s="47"/>
      <c r="AD538" s="38"/>
      <c r="AE538" s="38"/>
      <c r="AF538" s="6"/>
      <c r="AG538" s="1"/>
      <c r="AZ538" s="133"/>
    </row>
    <row r="539" spans="1:52" ht="47.25">
      <c r="A539" s="65" t="s">
        <v>1160</v>
      </c>
      <c r="B539" s="95" t="s">
        <v>1164</v>
      </c>
      <c r="C539" s="70" t="s">
        <v>1165</v>
      </c>
      <c r="D539" s="57">
        <v>83.57564477199999</v>
      </c>
      <c r="E539" s="57">
        <v>70.035703040000001</v>
      </c>
      <c r="F539" s="58">
        <f t="shared" si="143"/>
        <v>13.539941731999988</v>
      </c>
      <c r="G539" s="57">
        <f t="shared" si="144"/>
        <v>19.462721977200005</v>
      </c>
      <c r="H539" s="57">
        <f t="shared" si="144"/>
        <v>2.4585497899999997</v>
      </c>
      <c r="I539" s="58">
        <v>4.1953259799999998</v>
      </c>
      <c r="J539" s="57">
        <v>2.1867497899999999</v>
      </c>
      <c r="K539" s="58">
        <v>0.2546196</v>
      </c>
      <c r="L539" s="57">
        <v>0.27179999999999999</v>
      </c>
      <c r="M539" s="58">
        <v>14.017199999999999</v>
      </c>
      <c r="N539" s="57">
        <v>0</v>
      </c>
      <c r="O539" s="57">
        <v>0.9955763972000059</v>
      </c>
      <c r="P539" s="57">
        <v>0</v>
      </c>
      <c r="Q539" s="57">
        <f t="shared" si="145"/>
        <v>11.081391941999989</v>
      </c>
      <c r="R539" s="57">
        <f t="shared" si="146"/>
        <v>-1.9913957899999999</v>
      </c>
      <c r="S539" s="59">
        <f t="shared" si="141"/>
        <v>-0.44751014460720667</v>
      </c>
      <c r="T539" s="60" t="s">
        <v>1166</v>
      </c>
      <c r="U539" s="6"/>
      <c r="V539" s="61"/>
      <c r="W539" s="62"/>
      <c r="X539" s="36"/>
      <c r="Y539" s="36"/>
      <c r="Z539" s="36"/>
      <c r="AB539" s="46"/>
      <c r="AC539" s="47"/>
      <c r="AD539" s="38"/>
      <c r="AE539" s="38"/>
      <c r="AF539" s="6"/>
      <c r="AG539" s="1"/>
      <c r="AZ539" s="133"/>
    </row>
    <row r="540" spans="1:52" ht="47.25">
      <c r="A540" s="65" t="s">
        <v>1160</v>
      </c>
      <c r="B540" s="95" t="s">
        <v>1167</v>
      </c>
      <c r="C540" s="70" t="s">
        <v>1168</v>
      </c>
      <c r="D540" s="57">
        <v>73.993097784</v>
      </c>
      <c r="E540" s="57">
        <v>3.5880000000000001</v>
      </c>
      <c r="F540" s="58">
        <f t="shared" si="143"/>
        <v>70.405097784000006</v>
      </c>
      <c r="G540" s="57">
        <f t="shared" si="144"/>
        <v>63.364588005600005</v>
      </c>
      <c r="H540" s="57">
        <f t="shared" si="144"/>
        <v>0</v>
      </c>
      <c r="I540" s="58">
        <v>0</v>
      </c>
      <c r="J540" s="57">
        <v>0</v>
      </c>
      <c r="K540" s="58">
        <v>0</v>
      </c>
      <c r="L540" s="57">
        <v>0</v>
      </c>
      <c r="M540" s="58">
        <v>0</v>
      </c>
      <c r="N540" s="57">
        <v>0</v>
      </c>
      <c r="O540" s="57">
        <v>63.364588005600005</v>
      </c>
      <c r="P540" s="57">
        <v>0</v>
      </c>
      <c r="Q540" s="57">
        <f t="shared" si="145"/>
        <v>70.405097784000006</v>
      </c>
      <c r="R540" s="57">
        <f t="shared" si="146"/>
        <v>0</v>
      </c>
      <c r="S540" s="59">
        <v>0</v>
      </c>
      <c r="T540" s="60" t="s">
        <v>32</v>
      </c>
      <c r="U540" s="6"/>
      <c r="V540" s="61"/>
      <c r="W540" s="62"/>
      <c r="X540" s="36"/>
      <c r="Y540" s="36"/>
      <c r="Z540" s="36"/>
      <c r="AB540" s="46"/>
      <c r="AC540" s="47"/>
      <c r="AD540" s="38"/>
      <c r="AE540" s="38"/>
      <c r="AF540" s="6"/>
      <c r="AG540" s="1"/>
      <c r="AZ540" s="133"/>
    </row>
    <row r="541" spans="1:52" ht="63">
      <c r="A541" s="65" t="s">
        <v>1160</v>
      </c>
      <c r="B541" s="95" t="s">
        <v>1169</v>
      </c>
      <c r="C541" s="70" t="s">
        <v>1170</v>
      </c>
      <c r="D541" s="57">
        <v>33.951816944000001</v>
      </c>
      <c r="E541" s="57">
        <v>0</v>
      </c>
      <c r="F541" s="58">
        <f>D541-E541</f>
        <v>33.951816944000001</v>
      </c>
      <c r="G541" s="57" t="s">
        <v>32</v>
      </c>
      <c r="H541" s="57">
        <f>J541+L541+N541+P541</f>
        <v>0.14853920000000001</v>
      </c>
      <c r="I541" s="58" t="s">
        <v>32</v>
      </c>
      <c r="J541" s="57">
        <v>0</v>
      </c>
      <c r="K541" s="58" t="s">
        <v>32</v>
      </c>
      <c r="L541" s="57">
        <v>0.14853920000000001</v>
      </c>
      <c r="M541" s="58" t="s">
        <v>32</v>
      </c>
      <c r="N541" s="57">
        <v>0</v>
      </c>
      <c r="O541" s="57" t="s">
        <v>32</v>
      </c>
      <c r="P541" s="57">
        <v>0</v>
      </c>
      <c r="Q541" s="57">
        <f>F541-H541</f>
        <v>33.803277743999999</v>
      </c>
      <c r="R541" s="57" t="s">
        <v>32</v>
      </c>
      <c r="S541" s="59" t="s">
        <v>32</v>
      </c>
      <c r="T541" s="60" t="s">
        <v>1171</v>
      </c>
      <c r="U541" s="6"/>
      <c r="V541" s="61"/>
      <c r="W541" s="62"/>
      <c r="X541" s="36"/>
      <c r="Y541" s="36"/>
      <c r="Z541" s="36"/>
      <c r="AB541" s="46"/>
      <c r="AC541" s="47"/>
      <c r="AD541" s="38"/>
      <c r="AE541" s="38"/>
      <c r="AF541" s="6"/>
      <c r="AG541" s="1"/>
      <c r="AZ541" s="133"/>
    </row>
    <row r="542" spans="1:52" ht="47.25">
      <c r="A542" s="65" t="s">
        <v>1160</v>
      </c>
      <c r="B542" s="95" t="s">
        <v>1172</v>
      </c>
      <c r="C542" s="70" t="s">
        <v>1173</v>
      </c>
      <c r="D542" s="57">
        <v>281.54909403200003</v>
      </c>
      <c r="E542" s="57">
        <v>44.754557639999987</v>
      </c>
      <c r="F542" s="58">
        <f>D542-E542</f>
        <v>236.79453639200005</v>
      </c>
      <c r="G542" s="57" t="s">
        <v>32</v>
      </c>
      <c r="H542" s="57">
        <f t="shared" si="144"/>
        <v>25.497772409999989</v>
      </c>
      <c r="I542" s="58" t="s">
        <v>32</v>
      </c>
      <c r="J542" s="57">
        <v>24.358560329999989</v>
      </c>
      <c r="K542" s="58" t="s">
        <v>32</v>
      </c>
      <c r="L542" s="57">
        <v>1.1392120800000001</v>
      </c>
      <c r="M542" s="58" t="s">
        <v>32</v>
      </c>
      <c r="N542" s="57">
        <v>0</v>
      </c>
      <c r="O542" s="57" t="s">
        <v>32</v>
      </c>
      <c r="P542" s="57">
        <v>0</v>
      </c>
      <c r="Q542" s="57">
        <f t="shared" si="145"/>
        <v>211.29676398200007</v>
      </c>
      <c r="R542" s="57" t="s">
        <v>32</v>
      </c>
      <c r="S542" s="59" t="s">
        <v>32</v>
      </c>
      <c r="T542" s="80" t="s">
        <v>1174</v>
      </c>
      <c r="U542" s="6"/>
      <c r="V542" s="61"/>
      <c r="W542" s="62"/>
      <c r="X542" s="36"/>
      <c r="Y542" s="36"/>
      <c r="Z542" s="36"/>
      <c r="AB542" s="46"/>
      <c r="AC542" s="47"/>
      <c r="AD542" s="38"/>
      <c r="AE542" s="38"/>
      <c r="AF542" s="6"/>
      <c r="AG542" s="1"/>
      <c r="AZ542" s="133"/>
    </row>
    <row r="543" spans="1:52" ht="78.75">
      <c r="A543" s="65" t="s">
        <v>1160</v>
      </c>
      <c r="B543" s="95" t="s">
        <v>1175</v>
      </c>
      <c r="C543" s="70" t="s">
        <v>1176</v>
      </c>
      <c r="D543" s="57">
        <v>404.98238077320002</v>
      </c>
      <c r="E543" s="57">
        <v>302.89600712999999</v>
      </c>
      <c r="F543" s="58">
        <f>D543-E543</f>
        <v>102.08637364320003</v>
      </c>
      <c r="G543" s="57" t="s">
        <v>32</v>
      </c>
      <c r="H543" s="57">
        <f t="shared" si="144"/>
        <v>-7.6074959799999995</v>
      </c>
      <c r="I543" s="58" t="s">
        <v>32</v>
      </c>
      <c r="J543" s="57">
        <v>-7.6074959799999995</v>
      </c>
      <c r="K543" s="58" t="s">
        <v>32</v>
      </c>
      <c r="L543" s="57">
        <v>0</v>
      </c>
      <c r="M543" s="58" t="s">
        <v>32</v>
      </c>
      <c r="N543" s="57">
        <v>0</v>
      </c>
      <c r="O543" s="57" t="s">
        <v>32</v>
      </c>
      <c r="P543" s="57">
        <v>0</v>
      </c>
      <c r="Q543" s="57">
        <f t="shared" si="145"/>
        <v>109.69386962320003</v>
      </c>
      <c r="R543" s="57" t="s">
        <v>32</v>
      </c>
      <c r="S543" s="59" t="s">
        <v>32</v>
      </c>
      <c r="T543" s="80" t="s">
        <v>1177</v>
      </c>
      <c r="U543" s="6"/>
      <c r="V543" s="61"/>
      <c r="W543" s="62"/>
      <c r="X543" s="36"/>
      <c r="Y543" s="36"/>
      <c r="Z543" s="36"/>
      <c r="AB543" s="46"/>
      <c r="AC543" s="47"/>
      <c r="AD543" s="38"/>
      <c r="AE543" s="38"/>
      <c r="AF543" s="6"/>
      <c r="AG543" s="1"/>
      <c r="AZ543" s="133"/>
    </row>
    <row r="544" spans="1:52" ht="31.5">
      <c r="A544" s="65" t="s">
        <v>1160</v>
      </c>
      <c r="B544" s="95" t="s">
        <v>1178</v>
      </c>
      <c r="C544" s="70" t="s">
        <v>1179</v>
      </c>
      <c r="D544" s="57">
        <v>423.89682617399995</v>
      </c>
      <c r="E544" s="57">
        <v>196.92256090000001</v>
      </c>
      <c r="F544" s="58">
        <f t="shared" si="143"/>
        <v>226.97426527399995</v>
      </c>
      <c r="G544" s="57">
        <f t="shared" si="144"/>
        <v>306.94641834479995</v>
      </c>
      <c r="H544" s="57">
        <f t="shared" si="144"/>
        <v>5.9880000000000004</v>
      </c>
      <c r="I544" s="58">
        <v>0</v>
      </c>
      <c r="J544" s="57">
        <v>0</v>
      </c>
      <c r="K544" s="58">
        <v>0</v>
      </c>
      <c r="L544" s="57">
        <v>5.9880000000000004</v>
      </c>
      <c r="M544" s="58">
        <v>302.25951962479996</v>
      </c>
      <c r="N544" s="57">
        <v>0</v>
      </c>
      <c r="O544" s="57">
        <v>4.6868987199999879</v>
      </c>
      <c r="P544" s="57">
        <v>0</v>
      </c>
      <c r="Q544" s="57">
        <f t="shared" si="145"/>
        <v>220.98626527399995</v>
      </c>
      <c r="R544" s="57">
        <f t="shared" si="146"/>
        <v>5.9880000000000004</v>
      </c>
      <c r="S544" s="59">
        <v>1</v>
      </c>
      <c r="T544" s="79" t="s">
        <v>1180</v>
      </c>
      <c r="U544" s="6"/>
      <c r="V544" s="61"/>
      <c r="W544" s="62"/>
      <c r="X544" s="36"/>
      <c r="Y544" s="36"/>
      <c r="Z544" s="36"/>
      <c r="AB544" s="46"/>
      <c r="AC544" s="47"/>
      <c r="AD544" s="38"/>
      <c r="AE544" s="38"/>
      <c r="AF544" s="6"/>
      <c r="AG544" s="1"/>
      <c r="AZ544" s="133"/>
    </row>
    <row r="545" spans="1:52" ht="31.5">
      <c r="A545" s="28" t="s">
        <v>1181</v>
      </c>
      <c r="B545" s="100" t="s">
        <v>174</v>
      </c>
      <c r="C545" s="101" t="s">
        <v>31</v>
      </c>
      <c r="D545" s="31">
        <f>SUM(D546:D547)</f>
        <v>33.811525947999996</v>
      </c>
      <c r="E545" s="31">
        <f t="shared" ref="E545:R545" si="147">SUM(E546:E547)</f>
        <v>20.220225330000002</v>
      </c>
      <c r="F545" s="31">
        <f t="shared" si="147"/>
        <v>13.591300617999996</v>
      </c>
      <c r="G545" s="31">
        <f t="shared" si="147"/>
        <v>0</v>
      </c>
      <c r="H545" s="31">
        <f t="shared" si="147"/>
        <v>-2.6879454200000001</v>
      </c>
      <c r="I545" s="31">
        <f t="shared" si="147"/>
        <v>0</v>
      </c>
      <c r="J545" s="31">
        <f t="shared" si="147"/>
        <v>0.16244859</v>
      </c>
      <c r="K545" s="31">
        <f t="shared" si="147"/>
        <v>0</v>
      </c>
      <c r="L545" s="31">
        <f t="shared" si="147"/>
        <v>-2.85039401</v>
      </c>
      <c r="M545" s="31">
        <f t="shared" si="147"/>
        <v>0</v>
      </c>
      <c r="N545" s="31">
        <f t="shared" si="147"/>
        <v>0</v>
      </c>
      <c r="O545" s="31">
        <f t="shared" si="147"/>
        <v>0</v>
      </c>
      <c r="P545" s="31">
        <f t="shared" si="147"/>
        <v>0</v>
      </c>
      <c r="Q545" s="31">
        <f t="shared" si="147"/>
        <v>16.279246037999997</v>
      </c>
      <c r="R545" s="31">
        <f t="shared" si="147"/>
        <v>0</v>
      </c>
      <c r="S545" s="34">
        <v>0</v>
      </c>
      <c r="T545" s="35" t="s">
        <v>32</v>
      </c>
      <c r="U545" s="6"/>
      <c r="V545" s="6"/>
      <c r="W545" s="6"/>
      <c r="X545" s="36"/>
      <c r="Y545" s="36"/>
      <c r="Z545" s="36"/>
      <c r="AA545" s="5"/>
      <c r="AB545" s="46"/>
      <c r="AC545" s="47"/>
      <c r="AD545" s="38"/>
      <c r="AE545" s="38"/>
      <c r="AF545" s="6"/>
      <c r="AG545" s="1"/>
    </row>
    <row r="546" spans="1:52" ht="47.25">
      <c r="A546" s="65" t="s">
        <v>1181</v>
      </c>
      <c r="B546" s="68" t="s">
        <v>1182</v>
      </c>
      <c r="C546" s="99" t="s">
        <v>1183</v>
      </c>
      <c r="D546" s="57">
        <v>11.073519599999999</v>
      </c>
      <c r="E546" s="57">
        <v>0</v>
      </c>
      <c r="F546" s="58">
        <f>D546-E546</f>
        <v>11.073519599999999</v>
      </c>
      <c r="G546" s="57" t="s">
        <v>32</v>
      </c>
      <c r="H546" s="57">
        <f>J546+L546+N546+P546</f>
        <v>0.36292502000000004</v>
      </c>
      <c r="I546" s="58" t="s">
        <v>32</v>
      </c>
      <c r="J546" s="57">
        <v>0.16244859</v>
      </c>
      <c r="K546" s="58" t="s">
        <v>32</v>
      </c>
      <c r="L546" s="57">
        <v>0.20047643000000001</v>
      </c>
      <c r="M546" s="58" t="s">
        <v>32</v>
      </c>
      <c r="N546" s="57">
        <v>0</v>
      </c>
      <c r="O546" s="57" t="s">
        <v>32</v>
      </c>
      <c r="P546" s="57">
        <v>0</v>
      </c>
      <c r="Q546" s="57">
        <f>F546-H546</f>
        <v>10.710594579999999</v>
      </c>
      <c r="R546" s="57" t="s">
        <v>32</v>
      </c>
      <c r="S546" s="59" t="s">
        <v>32</v>
      </c>
      <c r="T546" s="60" t="s">
        <v>865</v>
      </c>
      <c r="U546" s="6"/>
      <c r="V546" s="61"/>
      <c r="W546" s="62"/>
      <c r="X546" s="36"/>
      <c r="Y546" s="36"/>
      <c r="Z546" s="36"/>
      <c r="AB546" s="46"/>
      <c r="AC546" s="47"/>
      <c r="AD546" s="38"/>
      <c r="AE546" s="38"/>
      <c r="AF546" s="6"/>
      <c r="AG546" s="1"/>
    </row>
    <row r="547" spans="1:52" ht="31.5">
      <c r="A547" s="98" t="s">
        <v>1181</v>
      </c>
      <c r="B547" s="134" t="s">
        <v>1184</v>
      </c>
      <c r="C547" s="139" t="s">
        <v>1185</v>
      </c>
      <c r="D547" s="57">
        <v>22.738006347999999</v>
      </c>
      <c r="E547" s="57">
        <v>20.220225330000002</v>
      </c>
      <c r="F547" s="58">
        <f>D547-E547</f>
        <v>2.5177810179999973</v>
      </c>
      <c r="G547" s="57" t="s">
        <v>32</v>
      </c>
      <c r="H547" s="57">
        <f>J547+L547+N547+P547</f>
        <v>-3.0508704400000002</v>
      </c>
      <c r="I547" s="58" t="s">
        <v>32</v>
      </c>
      <c r="J547" s="57">
        <v>0</v>
      </c>
      <c r="K547" s="58" t="s">
        <v>32</v>
      </c>
      <c r="L547" s="57">
        <v>-3.0508704400000002</v>
      </c>
      <c r="M547" s="58" t="s">
        <v>32</v>
      </c>
      <c r="N547" s="57">
        <v>0</v>
      </c>
      <c r="O547" s="57" t="s">
        <v>32</v>
      </c>
      <c r="P547" s="57">
        <v>0</v>
      </c>
      <c r="Q547" s="57">
        <f>F547-H547</f>
        <v>5.5686514579999979</v>
      </c>
      <c r="R547" s="57" t="s">
        <v>32</v>
      </c>
      <c r="S547" s="59" t="s">
        <v>32</v>
      </c>
      <c r="T547" s="60" t="s">
        <v>1186</v>
      </c>
      <c r="U547" s="6"/>
      <c r="V547" s="61"/>
      <c r="W547" s="62"/>
      <c r="X547" s="36"/>
      <c r="Y547" s="36"/>
      <c r="Z547" s="36"/>
      <c r="AB547" s="46"/>
      <c r="AC547" s="47"/>
      <c r="AD547" s="38"/>
      <c r="AE547" s="38"/>
      <c r="AF547" s="6"/>
      <c r="AG547" s="1"/>
    </row>
    <row r="548" spans="1:52" ht="31.5">
      <c r="A548" s="28" t="s">
        <v>1187</v>
      </c>
      <c r="B548" s="100" t="s">
        <v>179</v>
      </c>
      <c r="C548" s="101" t="s">
        <v>31</v>
      </c>
      <c r="D548" s="31">
        <f t="shared" ref="D548:R548" si="148">SUM(D549:D568)</f>
        <v>1086.123911032</v>
      </c>
      <c r="E548" s="31">
        <f t="shared" si="148"/>
        <v>747.46795072999998</v>
      </c>
      <c r="F548" s="32">
        <f t="shared" si="148"/>
        <v>338.65596030199981</v>
      </c>
      <c r="G548" s="31">
        <f t="shared" si="148"/>
        <v>292.53723662200002</v>
      </c>
      <c r="H548" s="31">
        <f t="shared" si="148"/>
        <v>67.763319060000001</v>
      </c>
      <c r="I548" s="32">
        <f t="shared" si="148"/>
        <v>38.442626360000013</v>
      </c>
      <c r="J548" s="31">
        <f t="shared" si="148"/>
        <v>24.713438670000002</v>
      </c>
      <c r="K548" s="32">
        <f t="shared" si="148"/>
        <v>24.904781671599999</v>
      </c>
      <c r="L548" s="31">
        <f t="shared" si="148"/>
        <v>43.049880389999991</v>
      </c>
      <c r="M548" s="32">
        <f t="shared" si="148"/>
        <v>101.319222</v>
      </c>
      <c r="N548" s="31">
        <f t="shared" si="148"/>
        <v>0</v>
      </c>
      <c r="O548" s="31">
        <f t="shared" si="148"/>
        <v>127.87060659039997</v>
      </c>
      <c r="P548" s="31">
        <f t="shared" si="148"/>
        <v>0</v>
      </c>
      <c r="Q548" s="31">
        <f t="shared" si="148"/>
        <v>270.89264124199997</v>
      </c>
      <c r="R548" s="31">
        <f t="shared" si="148"/>
        <v>-0.46595605159999831</v>
      </c>
      <c r="S548" s="34">
        <f>R548/(I548+K548)</f>
        <v>-7.3555661719823225E-3</v>
      </c>
      <c r="T548" s="35" t="s">
        <v>32</v>
      </c>
      <c r="U548" s="6"/>
      <c r="V548" s="6"/>
      <c r="W548" s="6"/>
      <c r="X548" s="36"/>
      <c r="Y548" s="36"/>
      <c r="Z548" s="36"/>
      <c r="AA548" s="5"/>
      <c r="AB548" s="46"/>
      <c r="AC548" s="47"/>
      <c r="AD548" s="38"/>
      <c r="AE548" s="38"/>
      <c r="AF548" s="6"/>
      <c r="AG548" s="1"/>
    </row>
    <row r="549" spans="1:52" ht="47.25">
      <c r="A549" s="65" t="s">
        <v>1187</v>
      </c>
      <c r="B549" s="95" t="s">
        <v>1188</v>
      </c>
      <c r="C549" s="96" t="s">
        <v>1189</v>
      </c>
      <c r="D549" s="57">
        <v>35.817539300000007</v>
      </c>
      <c r="E549" s="58">
        <v>30.976207349999999</v>
      </c>
      <c r="F549" s="58">
        <f t="shared" ref="F549:F568" si="149">D549-E549</f>
        <v>4.8413319500000078</v>
      </c>
      <c r="G549" s="57">
        <f t="shared" ref="G549:H568" si="150">I549+K549+M549+O549</f>
        <v>6.3804103200000002</v>
      </c>
      <c r="H549" s="57">
        <f t="shared" si="150"/>
        <v>4.4106318700000005</v>
      </c>
      <c r="I549" s="58">
        <v>6.3804103200000002</v>
      </c>
      <c r="J549" s="58">
        <v>4.4106318700000005</v>
      </c>
      <c r="K549" s="58">
        <v>0</v>
      </c>
      <c r="L549" s="57">
        <v>0</v>
      </c>
      <c r="M549" s="58">
        <v>0</v>
      </c>
      <c r="N549" s="57">
        <v>0</v>
      </c>
      <c r="O549" s="57">
        <v>0</v>
      </c>
      <c r="P549" s="57">
        <v>0</v>
      </c>
      <c r="Q549" s="57">
        <f t="shared" ref="Q549:Q568" si="151">F549-H549</f>
        <v>0.43070008000000737</v>
      </c>
      <c r="R549" s="57">
        <f t="shared" ref="R549:R568" si="152">H549-(I549+K549)</f>
        <v>-1.9697784499999997</v>
      </c>
      <c r="S549" s="59">
        <f t="shared" ref="S549:S568" si="153">R549/(I549+K549)</f>
        <v>-0.30872284872111477</v>
      </c>
      <c r="T549" s="60" t="s">
        <v>1085</v>
      </c>
      <c r="U549" s="6"/>
      <c r="V549" s="61"/>
      <c r="W549" s="62"/>
      <c r="X549" s="36"/>
      <c r="Y549" s="36"/>
      <c r="Z549" s="36"/>
      <c r="AB549" s="46"/>
      <c r="AC549" s="47"/>
      <c r="AD549" s="38"/>
      <c r="AE549" s="38"/>
      <c r="AF549" s="6"/>
      <c r="AG549" s="1"/>
      <c r="AZ549" s="133"/>
    </row>
    <row r="550" spans="1:52" ht="31.5">
      <c r="A550" s="65" t="s">
        <v>1187</v>
      </c>
      <c r="B550" s="95" t="s">
        <v>1190</v>
      </c>
      <c r="C550" s="103" t="s">
        <v>1191</v>
      </c>
      <c r="D550" s="57">
        <v>64.598534090000001</v>
      </c>
      <c r="E550" s="58">
        <v>55.231696020000001</v>
      </c>
      <c r="F550" s="58">
        <f t="shared" si="149"/>
        <v>9.36683807</v>
      </c>
      <c r="G550" s="57">
        <f t="shared" si="150"/>
        <v>11.003337879999998</v>
      </c>
      <c r="H550" s="58">
        <f t="shared" si="150"/>
        <v>2.2503717000000001</v>
      </c>
      <c r="I550" s="58">
        <v>11.003337879999998</v>
      </c>
      <c r="J550" s="58">
        <v>2.2503717000000001</v>
      </c>
      <c r="K550" s="58">
        <v>0</v>
      </c>
      <c r="L550" s="58">
        <v>0</v>
      </c>
      <c r="M550" s="58">
        <v>0</v>
      </c>
      <c r="N550" s="58">
        <v>0</v>
      </c>
      <c r="O550" s="58">
        <v>0</v>
      </c>
      <c r="P550" s="58">
        <v>0</v>
      </c>
      <c r="Q550" s="57">
        <f t="shared" si="151"/>
        <v>7.1164663699999995</v>
      </c>
      <c r="R550" s="57">
        <f t="shared" si="152"/>
        <v>-8.7529661799999978</v>
      </c>
      <c r="S550" s="59">
        <f t="shared" si="153"/>
        <v>-0.79548281398407794</v>
      </c>
      <c r="T550" s="60" t="s">
        <v>1085</v>
      </c>
      <c r="U550" s="6"/>
      <c r="V550" s="61"/>
      <c r="W550" s="62"/>
      <c r="X550" s="36"/>
      <c r="Y550" s="36"/>
      <c r="Z550" s="36"/>
      <c r="AB550" s="46"/>
      <c r="AC550" s="47"/>
      <c r="AD550" s="38"/>
      <c r="AE550" s="38"/>
      <c r="AF550" s="6"/>
      <c r="AG550" s="1"/>
      <c r="AZ550" s="133"/>
    </row>
    <row r="551" spans="1:52" ht="31.5">
      <c r="A551" s="65" t="s">
        <v>1187</v>
      </c>
      <c r="B551" s="95" t="s">
        <v>1192</v>
      </c>
      <c r="C551" s="103" t="s">
        <v>1193</v>
      </c>
      <c r="D551" s="57">
        <v>11.614000000000001</v>
      </c>
      <c r="E551" s="57">
        <v>0</v>
      </c>
      <c r="F551" s="58">
        <f t="shared" si="149"/>
        <v>11.614000000000001</v>
      </c>
      <c r="G551" s="57">
        <f t="shared" si="150"/>
        <v>11.614000000000001</v>
      </c>
      <c r="H551" s="57">
        <f t="shared" si="150"/>
        <v>0</v>
      </c>
      <c r="I551" s="58">
        <v>0.1</v>
      </c>
      <c r="J551" s="57">
        <v>0</v>
      </c>
      <c r="K551" s="58">
        <v>1.2214</v>
      </c>
      <c r="L551" s="57">
        <v>0</v>
      </c>
      <c r="M551" s="58">
        <v>2.2599999999999998</v>
      </c>
      <c r="N551" s="57">
        <v>0</v>
      </c>
      <c r="O551" s="57">
        <v>8.0326000000000004</v>
      </c>
      <c r="P551" s="57">
        <v>0</v>
      </c>
      <c r="Q551" s="57">
        <f t="shared" si="151"/>
        <v>11.614000000000001</v>
      </c>
      <c r="R551" s="57">
        <f t="shared" si="152"/>
        <v>-1.3214000000000001</v>
      </c>
      <c r="S551" s="59">
        <f t="shared" si="153"/>
        <v>-1</v>
      </c>
      <c r="T551" s="60" t="s">
        <v>32</v>
      </c>
      <c r="U551" s="6"/>
      <c r="V551" s="61"/>
      <c r="W551" s="62"/>
      <c r="X551" s="36"/>
      <c r="Y551" s="36"/>
      <c r="Z551" s="36"/>
      <c r="AB551" s="46"/>
      <c r="AC551" s="47"/>
      <c r="AD551" s="38"/>
      <c r="AE551" s="38"/>
      <c r="AF551" s="6"/>
      <c r="AG551" s="1"/>
      <c r="AZ551" s="133"/>
    </row>
    <row r="552" spans="1:52" ht="47.25">
      <c r="A552" s="65" t="s">
        <v>1187</v>
      </c>
      <c r="B552" s="95" t="s">
        <v>1194</v>
      </c>
      <c r="C552" s="103" t="s">
        <v>1195</v>
      </c>
      <c r="D552" s="57">
        <v>74.698186263999986</v>
      </c>
      <c r="E552" s="57">
        <v>8.1786680399999998</v>
      </c>
      <c r="F552" s="58">
        <f t="shared" si="149"/>
        <v>66.519518223999981</v>
      </c>
      <c r="G552" s="57">
        <f t="shared" si="150"/>
        <v>22.455460000000002</v>
      </c>
      <c r="H552" s="57">
        <f t="shared" si="150"/>
        <v>1.7699884400000001</v>
      </c>
      <c r="I552" s="58">
        <v>0.4</v>
      </c>
      <c r="J552" s="57">
        <v>0.97777493000000004</v>
      </c>
      <c r="K552" s="58">
        <v>1.5445027600000001</v>
      </c>
      <c r="L552" s="57">
        <v>0.79221351000000007</v>
      </c>
      <c r="M552" s="58">
        <v>13.0504324</v>
      </c>
      <c r="N552" s="57">
        <v>0</v>
      </c>
      <c r="O552" s="57">
        <v>7.4605248399999997</v>
      </c>
      <c r="P552" s="57">
        <v>0</v>
      </c>
      <c r="Q552" s="57">
        <f t="shared" si="151"/>
        <v>64.749529783999975</v>
      </c>
      <c r="R552" s="57">
        <f t="shared" si="152"/>
        <v>-0.17451432000000011</v>
      </c>
      <c r="S552" s="59">
        <f t="shared" si="153"/>
        <v>-8.9747530108931342E-2</v>
      </c>
      <c r="T552" s="60" t="s">
        <v>32</v>
      </c>
      <c r="U552" s="6"/>
      <c r="V552" s="61"/>
      <c r="W552" s="62"/>
      <c r="X552" s="36"/>
      <c r="Y552" s="36"/>
      <c r="Z552" s="36"/>
      <c r="AB552" s="46"/>
      <c r="AC552" s="47"/>
      <c r="AD552" s="38"/>
      <c r="AE552" s="38"/>
      <c r="AF552" s="6"/>
      <c r="AG552" s="1"/>
      <c r="AZ552" s="133"/>
    </row>
    <row r="553" spans="1:52" ht="31.5">
      <c r="A553" s="65" t="s">
        <v>1187</v>
      </c>
      <c r="B553" s="95" t="s">
        <v>1196</v>
      </c>
      <c r="C553" s="103" t="s">
        <v>1197</v>
      </c>
      <c r="D553" s="57">
        <v>35.844000000000001</v>
      </c>
      <c r="E553" s="58">
        <v>0</v>
      </c>
      <c r="F553" s="58">
        <f t="shared" si="149"/>
        <v>35.844000000000001</v>
      </c>
      <c r="G553" s="57">
        <f t="shared" si="150"/>
        <v>35.843999999999994</v>
      </c>
      <c r="H553" s="57">
        <f t="shared" si="150"/>
        <v>8.3700187700000015</v>
      </c>
      <c r="I553" s="58">
        <v>1.2</v>
      </c>
      <c r="J553" s="58">
        <v>0.74323227000000014</v>
      </c>
      <c r="K553" s="58">
        <v>3.2002799999999998</v>
      </c>
      <c r="L553" s="57">
        <v>7.6267865000000006</v>
      </c>
      <c r="M553" s="58">
        <v>17.641199999999998</v>
      </c>
      <c r="N553" s="57">
        <v>0</v>
      </c>
      <c r="O553" s="57">
        <v>13.802520000000001</v>
      </c>
      <c r="P553" s="57">
        <v>0</v>
      </c>
      <c r="Q553" s="57">
        <f t="shared" si="151"/>
        <v>27.47398123</v>
      </c>
      <c r="R553" s="57">
        <f t="shared" si="152"/>
        <v>3.969738770000002</v>
      </c>
      <c r="S553" s="59">
        <f t="shared" si="153"/>
        <v>0.90215594689428913</v>
      </c>
      <c r="T553" s="60" t="s">
        <v>1198</v>
      </c>
      <c r="U553" s="6"/>
      <c r="V553" s="61"/>
      <c r="W553" s="62"/>
      <c r="X553" s="36"/>
      <c r="Y553" s="36"/>
      <c r="Z553" s="36"/>
      <c r="AB553" s="46"/>
      <c r="AC553" s="47"/>
      <c r="AD553" s="38"/>
      <c r="AE553" s="38"/>
      <c r="AF553" s="6"/>
      <c r="AG553" s="1"/>
      <c r="AZ553" s="133"/>
    </row>
    <row r="554" spans="1:52" ht="31.5">
      <c r="A554" s="65" t="s">
        <v>1187</v>
      </c>
      <c r="B554" s="95" t="s">
        <v>1199</v>
      </c>
      <c r="C554" s="103" t="s">
        <v>1200</v>
      </c>
      <c r="D554" s="57">
        <v>35.3065164</v>
      </c>
      <c r="E554" s="57">
        <v>25.790599329999999</v>
      </c>
      <c r="F554" s="58">
        <f t="shared" si="149"/>
        <v>9.5159170700000004</v>
      </c>
      <c r="G554" s="57">
        <f t="shared" si="150"/>
        <v>7.4707796000000002</v>
      </c>
      <c r="H554" s="57">
        <f t="shared" si="150"/>
        <v>9.0772457699999993</v>
      </c>
      <c r="I554" s="58">
        <v>7.4707796000000002</v>
      </c>
      <c r="J554" s="57">
        <v>9.0772457699999993</v>
      </c>
      <c r="K554" s="58">
        <v>0</v>
      </c>
      <c r="L554" s="57">
        <v>0</v>
      </c>
      <c r="M554" s="58">
        <v>0</v>
      </c>
      <c r="N554" s="57">
        <v>0</v>
      </c>
      <c r="O554" s="57">
        <v>0</v>
      </c>
      <c r="P554" s="57">
        <v>0</v>
      </c>
      <c r="Q554" s="57">
        <f t="shared" si="151"/>
        <v>0.4386713000000011</v>
      </c>
      <c r="R554" s="57">
        <f t="shared" si="152"/>
        <v>1.6064661699999991</v>
      </c>
      <c r="S554" s="59">
        <f t="shared" si="153"/>
        <v>0.21503327042334364</v>
      </c>
      <c r="T554" s="60" t="s">
        <v>1085</v>
      </c>
      <c r="U554" s="6"/>
      <c r="V554" s="61"/>
      <c r="W554" s="62"/>
      <c r="X554" s="36"/>
      <c r="Y554" s="36"/>
      <c r="Z554" s="36"/>
      <c r="AB554" s="46"/>
      <c r="AC554" s="47"/>
      <c r="AD554" s="38"/>
      <c r="AE554" s="38"/>
      <c r="AF554" s="6"/>
      <c r="AG554" s="1"/>
      <c r="AZ554" s="133"/>
    </row>
    <row r="555" spans="1:52" ht="31.5">
      <c r="A555" s="65" t="s">
        <v>1187</v>
      </c>
      <c r="B555" s="95" t="s">
        <v>1201</v>
      </c>
      <c r="C555" s="103" t="s">
        <v>1202</v>
      </c>
      <c r="D555" s="57">
        <v>39.681935999999993</v>
      </c>
      <c r="E555" s="57">
        <v>37.068749729999993</v>
      </c>
      <c r="F555" s="58">
        <f t="shared" si="149"/>
        <v>2.6131862699999999</v>
      </c>
      <c r="G555" s="57">
        <f t="shared" si="150"/>
        <v>6.98893656</v>
      </c>
      <c r="H555" s="57">
        <f t="shared" si="150"/>
        <v>1.5604345400000001</v>
      </c>
      <c r="I555" s="58">
        <v>6.98893656</v>
      </c>
      <c r="J555" s="57">
        <v>1.5604345400000001</v>
      </c>
      <c r="K555" s="58">
        <v>0</v>
      </c>
      <c r="L555" s="57">
        <v>0</v>
      </c>
      <c r="M555" s="58">
        <v>0</v>
      </c>
      <c r="N555" s="57">
        <v>0</v>
      </c>
      <c r="O555" s="57">
        <v>0</v>
      </c>
      <c r="P555" s="57">
        <v>0</v>
      </c>
      <c r="Q555" s="57">
        <f t="shared" si="151"/>
        <v>1.0527517299999998</v>
      </c>
      <c r="R555" s="57">
        <f t="shared" si="152"/>
        <v>-5.4285020199999998</v>
      </c>
      <c r="S555" s="59">
        <f t="shared" si="153"/>
        <v>-0.77672790036028028</v>
      </c>
      <c r="T555" s="60" t="s">
        <v>1085</v>
      </c>
      <c r="U555" s="6"/>
      <c r="V555" s="61"/>
      <c r="W555" s="62"/>
      <c r="X555" s="36"/>
      <c r="Y555" s="36"/>
      <c r="Z555" s="36"/>
      <c r="AB555" s="46"/>
      <c r="AC555" s="47"/>
      <c r="AD555" s="38"/>
      <c r="AE555" s="38"/>
      <c r="AF555" s="6"/>
      <c r="AG555" s="1"/>
      <c r="AZ555" s="133"/>
    </row>
    <row r="556" spans="1:52" ht="47.25">
      <c r="A556" s="65" t="s">
        <v>1187</v>
      </c>
      <c r="B556" s="95" t="s">
        <v>1203</v>
      </c>
      <c r="C556" s="103" t="s">
        <v>1204</v>
      </c>
      <c r="D556" s="57">
        <v>104.46174289999999</v>
      </c>
      <c r="E556" s="57">
        <v>104.46174289999999</v>
      </c>
      <c r="F556" s="58">
        <f t="shared" si="149"/>
        <v>0</v>
      </c>
      <c r="G556" s="57">
        <f t="shared" si="150"/>
        <v>1.0491619999999999</v>
      </c>
      <c r="H556" s="57">
        <f t="shared" si="150"/>
        <v>0</v>
      </c>
      <c r="I556" s="58">
        <v>1.0491619999999999</v>
      </c>
      <c r="J556" s="57">
        <v>0</v>
      </c>
      <c r="K556" s="58">
        <v>0</v>
      </c>
      <c r="L556" s="57">
        <v>0</v>
      </c>
      <c r="M556" s="58">
        <v>0</v>
      </c>
      <c r="N556" s="57">
        <v>0</v>
      </c>
      <c r="O556" s="57">
        <v>0</v>
      </c>
      <c r="P556" s="57">
        <v>0</v>
      </c>
      <c r="Q556" s="57">
        <f t="shared" si="151"/>
        <v>0</v>
      </c>
      <c r="R556" s="57">
        <f t="shared" si="152"/>
        <v>-1.0491619999999999</v>
      </c>
      <c r="S556" s="59">
        <f t="shared" si="153"/>
        <v>-1</v>
      </c>
      <c r="T556" s="142" t="s">
        <v>1205</v>
      </c>
      <c r="U556" s="6"/>
      <c r="V556" s="61"/>
      <c r="W556" s="62"/>
      <c r="X556" s="36"/>
      <c r="Y556" s="36"/>
      <c r="Z556" s="36"/>
      <c r="AB556" s="46"/>
      <c r="AC556" s="47"/>
      <c r="AD556" s="38"/>
      <c r="AE556" s="38"/>
      <c r="AF556" s="6"/>
      <c r="AG556" s="1"/>
      <c r="AZ556" s="133"/>
    </row>
    <row r="557" spans="1:52" ht="47.25">
      <c r="A557" s="65" t="s">
        <v>1187</v>
      </c>
      <c r="B557" s="95" t="s">
        <v>1206</v>
      </c>
      <c r="C557" s="103" t="s">
        <v>1207</v>
      </c>
      <c r="D557" s="57">
        <v>81.29647691000001</v>
      </c>
      <c r="E557" s="57">
        <v>52.428191059999989</v>
      </c>
      <c r="F557" s="58">
        <f t="shared" si="149"/>
        <v>28.868285850000021</v>
      </c>
      <c r="G557" s="57">
        <f t="shared" si="150"/>
        <v>38.2655648</v>
      </c>
      <c r="H557" s="57">
        <f t="shared" si="150"/>
        <v>11.241092350000001</v>
      </c>
      <c r="I557" s="58">
        <v>0.7</v>
      </c>
      <c r="J557" s="57">
        <v>0.14941959000000002</v>
      </c>
      <c r="K557" s="58">
        <v>3.30590728</v>
      </c>
      <c r="L557" s="57">
        <v>11.09167276</v>
      </c>
      <c r="M557" s="58">
        <v>20.127349600000002</v>
      </c>
      <c r="N557" s="57">
        <v>0</v>
      </c>
      <c r="O557" s="57">
        <v>14.132307919999999</v>
      </c>
      <c r="P557" s="57">
        <v>0</v>
      </c>
      <c r="Q557" s="57">
        <f t="shared" si="151"/>
        <v>17.627193500000018</v>
      </c>
      <c r="R557" s="57">
        <f t="shared" si="152"/>
        <v>7.2351850700000009</v>
      </c>
      <c r="S557" s="59">
        <f t="shared" si="153"/>
        <v>1.8061289401585954</v>
      </c>
      <c r="T557" s="60" t="s">
        <v>660</v>
      </c>
      <c r="U557" s="6"/>
      <c r="V557" s="61"/>
      <c r="W557" s="62"/>
      <c r="X557" s="36"/>
      <c r="Y557" s="36"/>
      <c r="Z557" s="36"/>
      <c r="AB557" s="46"/>
      <c r="AC557" s="47"/>
      <c r="AD557" s="38"/>
      <c r="AE557" s="38"/>
      <c r="AF557" s="6"/>
      <c r="AG557" s="1"/>
      <c r="AZ557" s="133"/>
    </row>
    <row r="558" spans="1:52" ht="47.25">
      <c r="A558" s="65" t="s">
        <v>1187</v>
      </c>
      <c r="B558" s="95" t="s">
        <v>1208</v>
      </c>
      <c r="C558" s="103" t="s">
        <v>1209</v>
      </c>
      <c r="D558" s="57">
        <v>30.647200000000002</v>
      </c>
      <c r="E558" s="57">
        <v>0</v>
      </c>
      <c r="F558" s="58">
        <f t="shared" si="149"/>
        <v>30.647200000000002</v>
      </c>
      <c r="G558" s="57">
        <f t="shared" si="150"/>
        <v>30.647200000000002</v>
      </c>
      <c r="H558" s="57">
        <f t="shared" si="150"/>
        <v>0</v>
      </c>
      <c r="I558" s="58">
        <v>0</v>
      </c>
      <c r="J558" s="57">
        <v>0</v>
      </c>
      <c r="K558" s="58">
        <v>0</v>
      </c>
      <c r="L558" s="57">
        <v>0</v>
      </c>
      <c r="M558" s="58">
        <v>0</v>
      </c>
      <c r="N558" s="57">
        <v>0</v>
      </c>
      <c r="O558" s="57">
        <v>30.647200000000002</v>
      </c>
      <c r="P558" s="57">
        <v>0</v>
      </c>
      <c r="Q558" s="57">
        <f t="shared" si="151"/>
        <v>30.647200000000002</v>
      </c>
      <c r="R558" s="57">
        <f t="shared" si="152"/>
        <v>0</v>
      </c>
      <c r="S558" s="59">
        <v>0</v>
      </c>
      <c r="T558" s="60" t="s">
        <v>32</v>
      </c>
      <c r="U558" s="6"/>
      <c r="V558" s="61"/>
      <c r="W558" s="62"/>
      <c r="X558" s="36"/>
      <c r="Y558" s="36"/>
      <c r="Z558" s="36"/>
      <c r="AB558" s="46"/>
      <c r="AC558" s="47"/>
      <c r="AD558" s="38"/>
      <c r="AE558" s="38"/>
      <c r="AF558" s="6"/>
      <c r="AG558" s="1"/>
      <c r="AZ558" s="133"/>
    </row>
    <row r="559" spans="1:52" ht="47.25">
      <c r="A559" s="65" t="s">
        <v>1187</v>
      </c>
      <c r="B559" s="95" t="s">
        <v>1210</v>
      </c>
      <c r="C559" s="103" t="s">
        <v>1211</v>
      </c>
      <c r="D559" s="57">
        <v>92.225225461999997</v>
      </c>
      <c r="E559" s="58">
        <v>6.6688461700000001</v>
      </c>
      <c r="F559" s="58">
        <f t="shared" si="149"/>
        <v>85.556379292000003</v>
      </c>
      <c r="G559" s="57">
        <f t="shared" si="150"/>
        <v>54.776785462000007</v>
      </c>
      <c r="H559" s="57">
        <f t="shared" si="150"/>
        <v>15.25320685</v>
      </c>
      <c r="I559" s="58">
        <v>1.45</v>
      </c>
      <c r="J559" s="58">
        <v>1.7638706499999999</v>
      </c>
      <c r="K559" s="58">
        <v>4.1845320852000008</v>
      </c>
      <c r="L559" s="57">
        <v>13.4893362</v>
      </c>
      <c r="M559" s="58">
        <v>27.440240000000003</v>
      </c>
      <c r="N559" s="57">
        <v>0</v>
      </c>
      <c r="O559" s="57">
        <v>21.7020133768</v>
      </c>
      <c r="P559" s="57">
        <v>0</v>
      </c>
      <c r="Q559" s="57">
        <f t="shared" si="151"/>
        <v>70.303172442000005</v>
      </c>
      <c r="R559" s="57">
        <f t="shared" si="152"/>
        <v>9.6186747647999979</v>
      </c>
      <c r="S559" s="59">
        <f t="shared" si="153"/>
        <v>1.7070937957856314</v>
      </c>
      <c r="T559" s="143" t="s">
        <v>1212</v>
      </c>
      <c r="U559" s="6"/>
      <c r="V559" s="61"/>
      <c r="W559" s="62"/>
      <c r="X559" s="36"/>
      <c r="Y559" s="36"/>
      <c r="Z559" s="36"/>
      <c r="AB559" s="46"/>
      <c r="AC559" s="47"/>
      <c r="AD559" s="38"/>
      <c r="AE559" s="38"/>
      <c r="AF559" s="6"/>
      <c r="AG559" s="1"/>
      <c r="AZ559" s="133"/>
    </row>
    <row r="560" spans="1:52" ht="47.25">
      <c r="A560" s="65" t="s">
        <v>1187</v>
      </c>
      <c r="B560" s="95" t="s">
        <v>1213</v>
      </c>
      <c r="C560" s="103" t="s">
        <v>1214</v>
      </c>
      <c r="D560" s="57">
        <v>9.0384876199999997</v>
      </c>
      <c r="E560" s="58">
        <v>3.4521504999999997</v>
      </c>
      <c r="F560" s="58">
        <f t="shared" si="149"/>
        <v>5.5863371199999996</v>
      </c>
      <c r="G560" s="57" t="s">
        <v>32</v>
      </c>
      <c r="H560" s="57">
        <f t="shared" si="150"/>
        <v>-1.3962E-2</v>
      </c>
      <c r="I560" s="58" t="s">
        <v>32</v>
      </c>
      <c r="J560" s="58">
        <v>-1.3962E-2</v>
      </c>
      <c r="K560" s="58" t="s">
        <v>32</v>
      </c>
      <c r="L560" s="57">
        <v>0</v>
      </c>
      <c r="M560" s="58" t="s">
        <v>32</v>
      </c>
      <c r="N560" s="57">
        <v>0</v>
      </c>
      <c r="O560" s="57" t="s">
        <v>32</v>
      </c>
      <c r="P560" s="57">
        <v>0</v>
      </c>
      <c r="Q560" s="57">
        <f t="shared" si="151"/>
        <v>5.6002991199999999</v>
      </c>
      <c r="R560" s="57" t="s">
        <v>32</v>
      </c>
      <c r="S560" s="59" t="s">
        <v>32</v>
      </c>
      <c r="T560" s="60" t="s">
        <v>32</v>
      </c>
      <c r="U560" s="6"/>
      <c r="V560" s="61"/>
      <c r="W560" s="62"/>
      <c r="X560" s="36"/>
      <c r="Y560" s="36"/>
      <c r="Z560" s="36"/>
      <c r="AB560" s="46"/>
      <c r="AC560" s="47"/>
      <c r="AD560" s="38"/>
      <c r="AE560" s="38"/>
      <c r="AF560" s="6"/>
      <c r="AG560" s="1"/>
      <c r="AZ560" s="133"/>
    </row>
    <row r="561" spans="1:52" ht="47.25">
      <c r="A561" s="65" t="s">
        <v>1187</v>
      </c>
      <c r="B561" s="95" t="s">
        <v>1215</v>
      </c>
      <c r="C561" s="103" t="s">
        <v>1216</v>
      </c>
      <c r="D561" s="57">
        <v>10.496957999999999</v>
      </c>
      <c r="E561" s="58">
        <v>9.5984440499999995</v>
      </c>
      <c r="F561" s="58">
        <f t="shared" si="149"/>
        <v>0.89851394999999989</v>
      </c>
      <c r="G561" s="57" t="s">
        <v>32</v>
      </c>
      <c r="H561" s="57">
        <f t="shared" si="150"/>
        <v>1.1833393999999999</v>
      </c>
      <c r="I561" s="58" t="s">
        <v>32</v>
      </c>
      <c r="J561" s="58">
        <v>1.1833393999999999</v>
      </c>
      <c r="K561" s="58" t="s">
        <v>32</v>
      </c>
      <c r="L561" s="57">
        <v>0</v>
      </c>
      <c r="M561" s="58" t="s">
        <v>32</v>
      </c>
      <c r="N561" s="57">
        <v>0</v>
      </c>
      <c r="O561" s="57" t="s">
        <v>32</v>
      </c>
      <c r="P561" s="57">
        <v>0</v>
      </c>
      <c r="Q561" s="57">
        <f t="shared" si="151"/>
        <v>-0.28482545000000004</v>
      </c>
      <c r="R561" s="57" t="s">
        <v>32</v>
      </c>
      <c r="S561" s="59" t="s">
        <v>32</v>
      </c>
      <c r="T561" s="60" t="s">
        <v>1085</v>
      </c>
      <c r="U561" s="6"/>
      <c r="V561" s="61"/>
      <c r="W561" s="62"/>
      <c r="X561" s="36"/>
      <c r="Y561" s="36"/>
      <c r="Z561" s="36"/>
      <c r="AB561" s="46"/>
      <c r="AC561" s="47"/>
      <c r="AD561" s="38"/>
      <c r="AE561" s="38"/>
      <c r="AF561" s="6"/>
      <c r="AG561" s="1"/>
      <c r="AZ561" s="133"/>
    </row>
    <row r="562" spans="1:52" ht="47.25">
      <c r="A562" s="65" t="s">
        <v>1187</v>
      </c>
      <c r="B562" s="95" t="s">
        <v>1217</v>
      </c>
      <c r="C562" s="103" t="s">
        <v>1218</v>
      </c>
      <c r="D562" s="57">
        <v>102.98894353</v>
      </c>
      <c r="E562" s="58">
        <v>110.39805205</v>
      </c>
      <c r="F562" s="58">
        <f>D562-E562</f>
        <v>-7.4091085200000038</v>
      </c>
      <c r="G562" s="57" t="s">
        <v>32</v>
      </c>
      <c r="H562" s="57">
        <f t="shared" si="150"/>
        <v>-5.8981254999999999</v>
      </c>
      <c r="I562" s="58" t="s">
        <v>32</v>
      </c>
      <c r="J562" s="58">
        <v>-7.4091085200000002</v>
      </c>
      <c r="K562" s="58" t="s">
        <v>32</v>
      </c>
      <c r="L562" s="57">
        <v>1.5109830200000001</v>
      </c>
      <c r="M562" s="58" t="s">
        <v>32</v>
      </c>
      <c r="N562" s="57">
        <v>0</v>
      </c>
      <c r="O562" s="57" t="s">
        <v>32</v>
      </c>
      <c r="P562" s="57">
        <v>0</v>
      </c>
      <c r="Q562" s="57">
        <f t="shared" si="151"/>
        <v>-1.5109830200000038</v>
      </c>
      <c r="R562" s="57" t="s">
        <v>32</v>
      </c>
      <c r="S562" s="59" t="s">
        <v>32</v>
      </c>
      <c r="T562" s="80" t="s">
        <v>1219</v>
      </c>
      <c r="U562" s="6"/>
      <c r="V562" s="61"/>
      <c r="W562" s="62"/>
      <c r="X562" s="36"/>
      <c r="Y562" s="36"/>
      <c r="Z562" s="36"/>
      <c r="AB562" s="46"/>
      <c r="AC562" s="47"/>
      <c r="AD562" s="38"/>
      <c r="AE562" s="38"/>
      <c r="AF562" s="6"/>
      <c r="AG562" s="1"/>
      <c r="AZ562" s="133"/>
    </row>
    <row r="563" spans="1:52" ht="47.25">
      <c r="A563" s="65" t="s">
        <v>1187</v>
      </c>
      <c r="B563" s="95" t="s">
        <v>1220</v>
      </c>
      <c r="C563" s="103" t="s">
        <v>1221</v>
      </c>
      <c r="D563" s="57">
        <v>43.805164000000005</v>
      </c>
      <c r="E563" s="58">
        <v>43.127273590000001</v>
      </c>
      <c r="F563" s="58">
        <f t="shared" si="149"/>
        <v>0.67789041000000338</v>
      </c>
      <c r="G563" s="57" t="s">
        <v>32</v>
      </c>
      <c r="H563" s="57">
        <f t="shared" si="150"/>
        <v>1.07628444</v>
      </c>
      <c r="I563" s="58" t="s">
        <v>32</v>
      </c>
      <c r="J563" s="58">
        <v>1.07628444</v>
      </c>
      <c r="K563" s="58" t="s">
        <v>32</v>
      </c>
      <c r="L563" s="57">
        <v>0</v>
      </c>
      <c r="M563" s="58" t="s">
        <v>32</v>
      </c>
      <c r="N563" s="57">
        <v>0</v>
      </c>
      <c r="O563" s="57" t="s">
        <v>32</v>
      </c>
      <c r="P563" s="57">
        <v>0</v>
      </c>
      <c r="Q563" s="57">
        <f t="shared" si="151"/>
        <v>-0.39839402999999662</v>
      </c>
      <c r="R563" s="57" t="s">
        <v>32</v>
      </c>
      <c r="S563" s="59" t="s">
        <v>32</v>
      </c>
      <c r="T563" s="60" t="s">
        <v>1085</v>
      </c>
      <c r="U563" s="6"/>
      <c r="V563" s="61"/>
      <c r="W563" s="62"/>
      <c r="X563" s="36"/>
      <c r="Y563" s="36"/>
      <c r="Z563" s="36"/>
      <c r="AB563" s="46"/>
      <c r="AC563" s="47"/>
      <c r="AD563" s="38"/>
      <c r="AE563" s="38"/>
      <c r="AF563" s="6"/>
      <c r="AG563" s="1"/>
      <c r="AZ563" s="133"/>
    </row>
    <row r="564" spans="1:52" ht="47.25">
      <c r="A564" s="65" t="s">
        <v>1187</v>
      </c>
      <c r="B564" s="95" t="s">
        <v>1222</v>
      </c>
      <c r="C564" s="103" t="s">
        <v>1223</v>
      </c>
      <c r="D564" s="57">
        <v>44.579066399999995</v>
      </c>
      <c r="E564" s="58">
        <v>42.872811520000006</v>
      </c>
      <c r="F564" s="58">
        <f t="shared" si="149"/>
        <v>1.7062548799999888</v>
      </c>
      <c r="G564" s="57" t="s">
        <v>32</v>
      </c>
      <c r="H564" s="57">
        <f t="shared" si="150"/>
        <v>2.4291993299999999</v>
      </c>
      <c r="I564" s="58" t="s">
        <v>32</v>
      </c>
      <c r="J564" s="58">
        <v>2.4291993299999999</v>
      </c>
      <c r="K564" s="58" t="s">
        <v>32</v>
      </c>
      <c r="L564" s="57">
        <v>0</v>
      </c>
      <c r="M564" s="58" t="s">
        <v>32</v>
      </c>
      <c r="N564" s="57">
        <v>0</v>
      </c>
      <c r="O564" s="57" t="s">
        <v>32</v>
      </c>
      <c r="P564" s="57">
        <v>0</v>
      </c>
      <c r="Q564" s="57">
        <f t="shared" si="151"/>
        <v>-0.72294445000001106</v>
      </c>
      <c r="R564" s="57" t="s">
        <v>32</v>
      </c>
      <c r="S564" s="59" t="s">
        <v>32</v>
      </c>
      <c r="T564" s="60" t="s">
        <v>1085</v>
      </c>
      <c r="U564" s="6"/>
      <c r="V564" s="61"/>
      <c r="W564" s="62"/>
      <c r="X564" s="36"/>
      <c r="Y564" s="36"/>
      <c r="Z564" s="36"/>
      <c r="AB564" s="46"/>
      <c r="AC564" s="47"/>
      <c r="AD564" s="38"/>
      <c r="AE564" s="38"/>
      <c r="AF564" s="6"/>
      <c r="AG564" s="1"/>
      <c r="AZ564" s="133"/>
    </row>
    <row r="565" spans="1:52" ht="47.25">
      <c r="A565" s="65" t="s">
        <v>1187</v>
      </c>
      <c r="B565" s="95" t="s">
        <v>1224</v>
      </c>
      <c r="C565" s="103" t="s">
        <v>1225</v>
      </c>
      <c r="D565" s="57">
        <v>61.261199999999995</v>
      </c>
      <c r="E565" s="58">
        <v>59.862353239999997</v>
      </c>
      <c r="F565" s="58">
        <f t="shared" si="149"/>
        <v>1.3988467599999979</v>
      </c>
      <c r="G565" s="57" t="s">
        <v>32</v>
      </c>
      <c r="H565" s="57">
        <f t="shared" si="150"/>
        <v>1.7160101499999996</v>
      </c>
      <c r="I565" s="58" t="s">
        <v>32</v>
      </c>
      <c r="J565" s="58">
        <v>1.7160101499999996</v>
      </c>
      <c r="K565" s="58" t="s">
        <v>32</v>
      </c>
      <c r="L565" s="57">
        <v>0</v>
      </c>
      <c r="M565" s="58" t="s">
        <v>32</v>
      </c>
      <c r="N565" s="57">
        <v>0</v>
      </c>
      <c r="O565" s="57" t="s">
        <v>32</v>
      </c>
      <c r="P565" s="57">
        <v>0</v>
      </c>
      <c r="Q565" s="57">
        <f t="shared" si="151"/>
        <v>-0.31716339000000171</v>
      </c>
      <c r="R565" s="57" t="s">
        <v>32</v>
      </c>
      <c r="S565" s="59" t="s">
        <v>32</v>
      </c>
      <c r="T565" s="60" t="s">
        <v>1085</v>
      </c>
      <c r="U565" s="6"/>
      <c r="V565" s="61"/>
      <c r="W565" s="62"/>
      <c r="X565" s="36"/>
      <c r="Y565" s="36"/>
      <c r="Z565" s="36"/>
      <c r="AB565" s="46"/>
      <c r="AC565" s="47"/>
      <c r="AD565" s="38"/>
      <c r="AE565" s="38"/>
      <c r="AF565" s="6"/>
      <c r="AG565" s="1"/>
      <c r="AZ565" s="133"/>
    </row>
    <row r="566" spans="1:52" ht="47.25">
      <c r="A566" s="65" t="s">
        <v>1187</v>
      </c>
      <c r="B566" s="95" t="s">
        <v>1226</v>
      </c>
      <c r="C566" s="103" t="s">
        <v>1227</v>
      </c>
      <c r="D566" s="57">
        <v>37.256399999999992</v>
      </c>
      <c r="E566" s="58">
        <v>35.07037278</v>
      </c>
      <c r="F566" s="58">
        <f t="shared" si="149"/>
        <v>2.1860272199999926</v>
      </c>
      <c r="G566" s="57" t="s">
        <v>32</v>
      </c>
      <c r="H566" s="57">
        <f t="shared" si="150"/>
        <v>1.8159719399999998</v>
      </c>
      <c r="I566" s="58" t="s">
        <v>32</v>
      </c>
      <c r="J566" s="58">
        <v>1.8159719399999998</v>
      </c>
      <c r="K566" s="58" t="s">
        <v>32</v>
      </c>
      <c r="L566" s="57">
        <v>0</v>
      </c>
      <c r="M566" s="58" t="s">
        <v>32</v>
      </c>
      <c r="N566" s="57">
        <v>0</v>
      </c>
      <c r="O566" s="57" t="s">
        <v>32</v>
      </c>
      <c r="P566" s="57">
        <v>0</v>
      </c>
      <c r="Q566" s="57">
        <f t="shared" si="151"/>
        <v>0.37005527999999277</v>
      </c>
      <c r="R566" s="57" t="s">
        <v>32</v>
      </c>
      <c r="S566" s="59" t="s">
        <v>32</v>
      </c>
      <c r="T566" s="60" t="s">
        <v>1085</v>
      </c>
      <c r="U566" s="6"/>
      <c r="V566" s="61"/>
      <c r="W566" s="62"/>
      <c r="X566" s="36"/>
      <c r="Y566" s="36"/>
      <c r="Z566" s="36"/>
      <c r="AB566" s="46"/>
      <c r="AC566" s="47"/>
      <c r="AD566" s="38"/>
      <c r="AE566" s="38"/>
      <c r="AF566" s="6"/>
      <c r="AG566" s="1"/>
      <c r="AZ566" s="133"/>
    </row>
    <row r="567" spans="1:52" ht="47.25">
      <c r="A567" s="65" t="s">
        <v>1187</v>
      </c>
      <c r="B567" s="95" t="s">
        <v>1228</v>
      </c>
      <c r="C567" s="103" t="s">
        <v>1229</v>
      </c>
      <c r="D567" s="57">
        <v>51.688034399999999</v>
      </c>
      <c r="E567" s="58">
        <v>54.611641700000007</v>
      </c>
      <c r="F567" s="58">
        <f t="shared" si="149"/>
        <v>-2.9236073000000076</v>
      </c>
      <c r="G567" s="57" t="s">
        <v>32</v>
      </c>
      <c r="H567" s="57">
        <f t="shared" si="150"/>
        <v>2.5731493200000002</v>
      </c>
      <c r="I567" s="58" t="s">
        <v>32</v>
      </c>
      <c r="J567" s="58">
        <v>2.5731493200000002</v>
      </c>
      <c r="K567" s="58" t="s">
        <v>32</v>
      </c>
      <c r="L567" s="57">
        <v>0</v>
      </c>
      <c r="M567" s="58" t="s">
        <v>32</v>
      </c>
      <c r="N567" s="57">
        <v>0</v>
      </c>
      <c r="O567" s="57" t="s">
        <v>32</v>
      </c>
      <c r="P567" s="57">
        <v>0</v>
      </c>
      <c r="Q567" s="57">
        <f t="shared" si="151"/>
        <v>-5.4967566200000082</v>
      </c>
      <c r="R567" s="57" t="s">
        <v>32</v>
      </c>
      <c r="S567" s="59" t="s">
        <v>32</v>
      </c>
      <c r="T567" s="60" t="s">
        <v>1085</v>
      </c>
      <c r="U567" s="6"/>
      <c r="V567" s="61"/>
      <c r="W567" s="62"/>
      <c r="X567" s="36"/>
      <c r="Y567" s="36"/>
      <c r="Z567" s="36"/>
      <c r="AB567" s="46"/>
      <c r="AC567" s="47"/>
      <c r="AD567" s="38"/>
      <c r="AE567" s="38"/>
      <c r="AF567" s="6"/>
      <c r="AG567" s="1"/>
      <c r="AZ567" s="133"/>
    </row>
    <row r="568" spans="1:52" ht="31.5">
      <c r="A568" s="65" t="s">
        <v>1187</v>
      </c>
      <c r="B568" s="95" t="s">
        <v>1230</v>
      </c>
      <c r="C568" s="103" t="s">
        <v>1231</v>
      </c>
      <c r="D568" s="57">
        <v>118.81829975599999</v>
      </c>
      <c r="E568" s="58">
        <v>67.670150699999994</v>
      </c>
      <c r="F568" s="58">
        <f t="shared" si="149"/>
        <v>51.148149055999994</v>
      </c>
      <c r="G568" s="57">
        <f t="shared" si="150"/>
        <v>66.041599999999988</v>
      </c>
      <c r="H568" s="58">
        <f t="shared" si="150"/>
        <v>8.9484616899999985</v>
      </c>
      <c r="I568" s="58">
        <v>1.7</v>
      </c>
      <c r="J568" s="58">
        <v>0.40957328999999992</v>
      </c>
      <c r="K568" s="58">
        <v>11.448159546399999</v>
      </c>
      <c r="L568" s="58">
        <v>8.5388883999999994</v>
      </c>
      <c r="M568" s="58">
        <v>20.8</v>
      </c>
      <c r="N568" s="58">
        <v>0</v>
      </c>
      <c r="O568" s="58">
        <v>32.093440453599982</v>
      </c>
      <c r="P568" s="58">
        <v>0</v>
      </c>
      <c r="Q568" s="57">
        <f t="shared" si="151"/>
        <v>42.199687365999992</v>
      </c>
      <c r="R568" s="57">
        <f t="shared" si="152"/>
        <v>-4.1996978564000003</v>
      </c>
      <c r="S568" s="59">
        <f t="shared" si="153"/>
        <v>-0.31941336288012179</v>
      </c>
      <c r="T568" s="144" t="s">
        <v>1232</v>
      </c>
      <c r="U568" s="6"/>
      <c r="V568" s="61"/>
      <c r="W568" s="62"/>
      <c r="X568" s="36"/>
      <c r="Y568" s="36"/>
      <c r="Z568" s="36"/>
      <c r="AB568" s="46"/>
      <c r="AC568" s="47"/>
      <c r="AD568" s="38"/>
      <c r="AE568" s="38"/>
      <c r="AF568" s="6"/>
      <c r="AG568" s="1"/>
      <c r="AZ568" s="133"/>
    </row>
    <row r="569" spans="1:52" ht="31.5">
      <c r="A569" s="28" t="s">
        <v>1233</v>
      </c>
      <c r="B569" s="29" t="s">
        <v>233</v>
      </c>
      <c r="C569" s="30" t="s">
        <v>31</v>
      </c>
      <c r="D569" s="31">
        <f t="shared" ref="D569:R569" si="154">SUM(D570:D594)</f>
        <v>1952.1334491246</v>
      </c>
      <c r="E569" s="32">
        <f t="shared" si="154"/>
        <v>468.47745232</v>
      </c>
      <c r="F569" s="32">
        <f t="shared" si="154"/>
        <v>1483.6559968046004</v>
      </c>
      <c r="G569" s="31">
        <f t="shared" si="154"/>
        <v>531.18414435080012</v>
      </c>
      <c r="H569" s="31">
        <f t="shared" si="154"/>
        <v>146.50023662000001</v>
      </c>
      <c r="I569" s="32">
        <f t="shared" si="154"/>
        <v>28.895805254800003</v>
      </c>
      <c r="J569" s="32">
        <f t="shared" si="154"/>
        <v>83.431898360000019</v>
      </c>
      <c r="K569" s="32">
        <f t="shared" si="154"/>
        <v>46.944298650399993</v>
      </c>
      <c r="L569" s="31">
        <f t="shared" si="154"/>
        <v>63.068338260000004</v>
      </c>
      <c r="M569" s="32">
        <f t="shared" si="154"/>
        <v>93.118350453600002</v>
      </c>
      <c r="N569" s="31">
        <f t="shared" si="154"/>
        <v>0</v>
      </c>
      <c r="O569" s="31">
        <f t="shared" si="154"/>
        <v>362.22568999200001</v>
      </c>
      <c r="P569" s="31">
        <f t="shared" si="154"/>
        <v>0</v>
      </c>
      <c r="Q569" s="31">
        <f t="shared" si="154"/>
        <v>1337.1557601846007</v>
      </c>
      <c r="R569" s="31">
        <f t="shared" si="154"/>
        <v>22.703092134800009</v>
      </c>
      <c r="S569" s="34">
        <f>R569/(I569+K569)</f>
        <v>0.29935470767786443</v>
      </c>
      <c r="T569" s="35" t="s">
        <v>32</v>
      </c>
      <c r="U569" s="6"/>
      <c r="V569" s="6"/>
      <c r="W569" s="6"/>
      <c r="X569" s="36"/>
      <c r="Y569" s="36"/>
      <c r="Z569" s="36"/>
      <c r="AA569" s="5"/>
      <c r="AB569" s="46"/>
      <c r="AC569" s="47"/>
      <c r="AD569" s="38"/>
      <c r="AE569" s="38"/>
      <c r="AF569" s="6"/>
      <c r="AG569" s="1"/>
    </row>
    <row r="570" spans="1:52" ht="31.5">
      <c r="A570" s="65" t="s">
        <v>1233</v>
      </c>
      <c r="B570" s="68" t="s">
        <v>1234</v>
      </c>
      <c r="C570" s="57" t="s">
        <v>1235</v>
      </c>
      <c r="D570" s="57">
        <v>15.429842827999998</v>
      </c>
      <c r="E570" s="57">
        <v>12.701863419999999</v>
      </c>
      <c r="F570" s="58">
        <f t="shared" ref="F570:F594" si="155">D570-E570</f>
        <v>2.7279794079999995</v>
      </c>
      <c r="G570" s="57">
        <f t="shared" ref="G570:H594" si="156">I570+K570+M570+O570</f>
        <v>3.0731999999999999</v>
      </c>
      <c r="H570" s="57">
        <f t="shared" si="156"/>
        <v>0</v>
      </c>
      <c r="I570" s="58">
        <v>3.0731999999999999</v>
      </c>
      <c r="J570" s="57">
        <v>0</v>
      </c>
      <c r="K570" s="58">
        <v>0</v>
      </c>
      <c r="L570" s="57">
        <v>0</v>
      </c>
      <c r="M570" s="58">
        <v>0</v>
      </c>
      <c r="N570" s="57">
        <v>0</v>
      </c>
      <c r="O570" s="57">
        <v>0</v>
      </c>
      <c r="P570" s="57">
        <v>0</v>
      </c>
      <c r="Q570" s="57">
        <f t="shared" ref="Q570:Q594" si="157">F570-H570</f>
        <v>2.7279794079999995</v>
      </c>
      <c r="R570" s="57">
        <f t="shared" ref="R570:R594" si="158">H570-(I570+K570)</f>
        <v>-3.0731999999999999</v>
      </c>
      <c r="S570" s="59">
        <f t="shared" ref="S570:S606" si="159">R570/(I570+K570)</f>
        <v>-1</v>
      </c>
      <c r="T570" s="60" t="s">
        <v>1236</v>
      </c>
      <c r="U570" s="6"/>
      <c r="V570" s="61"/>
      <c r="W570" s="62"/>
      <c r="X570" s="36"/>
      <c r="Y570" s="36"/>
      <c r="Z570" s="36"/>
      <c r="AB570" s="46"/>
      <c r="AC570" s="47"/>
      <c r="AD570" s="38"/>
      <c r="AE570" s="38"/>
      <c r="AF570" s="6"/>
      <c r="AG570" s="1"/>
      <c r="AZ570" s="133"/>
    </row>
    <row r="571" spans="1:52" ht="126" customHeight="1">
      <c r="A571" s="65" t="s">
        <v>1233</v>
      </c>
      <c r="B571" s="68" t="s">
        <v>1237</v>
      </c>
      <c r="C571" s="67" t="s">
        <v>1238</v>
      </c>
      <c r="D571" s="57">
        <v>212.851099928</v>
      </c>
      <c r="E571" s="57">
        <v>39.552674939999996</v>
      </c>
      <c r="F571" s="58">
        <f t="shared" si="155"/>
        <v>173.29842498799999</v>
      </c>
      <c r="G571" s="57">
        <f t="shared" si="156"/>
        <v>40.062111413599993</v>
      </c>
      <c r="H571" s="57">
        <f t="shared" si="156"/>
        <v>0</v>
      </c>
      <c r="I571" s="58">
        <v>0.18402013</v>
      </c>
      <c r="J571" s="57">
        <v>0</v>
      </c>
      <c r="K571" s="58">
        <v>0.34434138000000003</v>
      </c>
      <c r="L571" s="57">
        <v>0</v>
      </c>
      <c r="M571" s="58">
        <v>0.92528153999999996</v>
      </c>
      <c r="N571" s="57">
        <v>0</v>
      </c>
      <c r="O571" s="57">
        <v>38.608468363599997</v>
      </c>
      <c r="P571" s="57">
        <v>0</v>
      </c>
      <c r="Q571" s="57">
        <f t="shared" si="157"/>
        <v>173.29842498799999</v>
      </c>
      <c r="R571" s="57">
        <f t="shared" si="158"/>
        <v>-0.52836151000000009</v>
      </c>
      <c r="S571" s="59">
        <f t="shared" si="159"/>
        <v>-1</v>
      </c>
      <c r="T571" s="60" t="s">
        <v>1239</v>
      </c>
      <c r="U571" s="6"/>
      <c r="V571" s="61"/>
      <c r="W571" s="62"/>
      <c r="X571" s="36"/>
      <c r="Y571" s="36"/>
      <c r="Z571" s="36"/>
      <c r="AB571" s="46"/>
      <c r="AC571" s="47"/>
      <c r="AD571" s="38"/>
      <c r="AE571" s="38"/>
      <c r="AF571" s="6"/>
      <c r="AG571" s="1"/>
      <c r="AZ571" s="133"/>
    </row>
    <row r="572" spans="1:52" ht="126" customHeight="1">
      <c r="A572" s="65" t="s">
        <v>1233</v>
      </c>
      <c r="B572" s="68" t="s">
        <v>1240</v>
      </c>
      <c r="C572" s="67" t="s">
        <v>1241</v>
      </c>
      <c r="D572" s="57">
        <v>276.1085350866</v>
      </c>
      <c r="E572" s="57">
        <v>42.926717289999999</v>
      </c>
      <c r="F572" s="58">
        <f t="shared" si="155"/>
        <v>233.1818177966</v>
      </c>
      <c r="G572" s="57">
        <f t="shared" si="156"/>
        <v>16.73</v>
      </c>
      <c r="H572" s="57">
        <f t="shared" si="156"/>
        <v>0</v>
      </c>
      <c r="I572" s="58">
        <v>0</v>
      </c>
      <c r="J572" s="57">
        <v>0</v>
      </c>
      <c r="K572" s="58">
        <v>0</v>
      </c>
      <c r="L572" s="57">
        <v>0</v>
      </c>
      <c r="M572" s="58">
        <v>1.6379999999999999</v>
      </c>
      <c r="N572" s="57">
        <v>0</v>
      </c>
      <c r="O572" s="57">
        <v>15.092000000000001</v>
      </c>
      <c r="P572" s="57">
        <v>0</v>
      </c>
      <c r="Q572" s="57">
        <f t="shared" si="157"/>
        <v>233.1818177966</v>
      </c>
      <c r="R572" s="57">
        <f t="shared" si="158"/>
        <v>0</v>
      </c>
      <c r="S572" s="59">
        <v>0</v>
      </c>
      <c r="T572" s="60" t="s">
        <v>32</v>
      </c>
      <c r="U572" s="6"/>
      <c r="V572" s="61"/>
      <c r="W572" s="62"/>
      <c r="X572" s="36"/>
      <c r="Y572" s="36"/>
      <c r="Z572" s="36"/>
      <c r="AB572" s="46"/>
      <c r="AC572" s="47"/>
      <c r="AD572" s="38"/>
      <c r="AE572" s="38"/>
      <c r="AF572" s="6"/>
      <c r="AG572" s="1"/>
      <c r="AZ572" s="133"/>
    </row>
    <row r="573" spans="1:52" ht="47.25">
      <c r="A573" s="65" t="s">
        <v>1233</v>
      </c>
      <c r="B573" s="68" t="s">
        <v>1242</v>
      </c>
      <c r="C573" s="67" t="s">
        <v>1243</v>
      </c>
      <c r="D573" s="57">
        <v>37.237671723999995</v>
      </c>
      <c r="E573" s="57">
        <v>1.4173800000000001</v>
      </c>
      <c r="F573" s="58">
        <f t="shared" si="155"/>
        <v>35.820291723999993</v>
      </c>
      <c r="G573" s="57">
        <f t="shared" si="156"/>
        <v>10.844778864400002</v>
      </c>
      <c r="H573" s="57">
        <f t="shared" si="156"/>
        <v>0</v>
      </c>
      <c r="I573" s="58">
        <v>1.06797886</v>
      </c>
      <c r="J573" s="57">
        <v>0</v>
      </c>
      <c r="K573" s="58">
        <v>4.7768000000000006</v>
      </c>
      <c r="L573" s="57">
        <v>0</v>
      </c>
      <c r="M573" s="58">
        <v>5.0000000044000004</v>
      </c>
      <c r="N573" s="57">
        <v>0</v>
      </c>
      <c r="O573" s="57">
        <v>0</v>
      </c>
      <c r="P573" s="57">
        <v>0</v>
      </c>
      <c r="Q573" s="57">
        <f t="shared" si="157"/>
        <v>35.820291723999993</v>
      </c>
      <c r="R573" s="57">
        <f t="shared" si="158"/>
        <v>-5.8447788600000008</v>
      </c>
      <c r="S573" s="59">
        <f t="shared" si="159"/>
        <v>-1</v>
      </c>
      <c r="T573" s="60" t="s">
        <v>1244</v>
      </c>
      <c r="U573" s="6"/>
      <c r="V573" s="61"/>
      <c r="W573" s="62"/>
      <c r="X573" s="36"/>
      <c r="Y573" s="36"/>
      <c r="Z573" s="36"/>
      <c r="AB573" s="46"/>
      <c r="AC573" s="47"/>
      <c r="AD573" s="38"/>
      <c r="AE573" s="38"/>
      <c r="AF573" s="6"/>
      <c r="AG573" s="1"/>
      <c r="AZ573" s="133"/>
    </row>
    <row r="574" spans="1:52" ht="31.5">
      <c r="A574" s="65" t="s">
        <v>1233</v>
      </c>
      <c r="B574" s="68" t="s">
        <v>1245</v>
      </c>
      <c r="C574" s="70" t="s">
        <v>1246</v>
      </c>
      <c r="D574" s="57">
        <v>42.959808512000002</v>
      </c>
      <c r="E574" s="57">
        <v>1.7988690699999998</v>
      </c>
      <c r="F574" s="58">
        <f t="shared" si="155"/>
        <v>41.160939442</v>
      </c>
      <c r="G574" s="57">
        <f t="shared" si="156"/>
        <v>41.160939441999993</v>
      </c>
      <c r="H574" s="57">
        <f t="shared" si="156"/>
        <v>0</v>
      </c>
      <c r="I574" s="58">
        <v>0</v>
      </c>
      <c r="J574" s="57">
        <v>0</v>
      </c>
      <c r="K574" s="58">
        <v>0</v>
      </c>
      <c r="L574" s="57">
        <v>0</v>
      </c>
      <c r="M574" s="58">
        <v>3.9193887911999998</v>
      </c>
      <c r="N574" s="57">
        <v>0</v>
      </c>
      <c r="O574" s="57">
        <v>37.241550650799994</v>
      </c>
      <c r="P574" s="57">
        <v>0</v>
      </c>
      <c r="Q574" s="57">
        <f t="shared" si="157"/>
        <v>41.160939442</v>
      </c>
      <c r="R574" s="57">
        <f t="shared" si="158"/>
        <v>0</v>
      </c>
      <c r="S574" s="59">
        <v>0</v>
      </c>
      <c r="T574" s="60" t="s">
        <v>32</v>
      </c>
      <c r="U574" s="6"/>
      <c r="V574" s="61"/>
      <c r="W574" s="62"/>
      <c r="X574" s="36"/>
      <c r="Y574" s="36"/>
      <c r="Z574" s="36"/>
      <c r="AB574" s="46"/>
      <c r="AC574" s="47"/>
      <c r="AD574" s="38"/>
      <c r="AE574" s="38"/>
      <c r="AF574" s="6"/>
      <c r="AG574" s="1"/>
      <c r="AZ574" s="133"/>
    </row>
    <row r="575" spans="1:52" ht="40.5" customHeight="1">
      <c r="A575" s="65" t="s">
        <v>1233</v>
      </c>
      <c r="B575" s="68" t="s">
        <v>1247</v>
      </c>
      <c r="C575" s="70" t="s">
        <v>1248</v>
      </c>
      <c r="D575" s="57">
        <v>41.102879551999997</v>
      </c>
      <c r="E575" s="57">
        <v>1.4</v>
      </c>
      <c r="F575" s="58">
        <f t="shared" si="155"/>
        <v>39.702879551999999</v>
      </c>
      <c r="G575" s="57">
        <f t="shared" si="156"/>
        <v>39.552879552000007</v>
      </c>
      <c r="H575" s="57">
        <f t="shared" si="156"/>
        <v>0</v>
      </c>
      <c r="I575" s="58">
        <v>0</v>
      </c>
      <c r="J575" s="57">
        <v>0</v>
      </c>
      <c r="K575" s="58">
        <v>0</v>
      </c>
      <c r="L575" s="57">
        <v>0</v>
      </c>
      <c r="M575" s="58">
        <v>3.7952460551999998</v>
      </c>
      <c r="N575" s="57">
        <v>0</v>
      </c>
      <c r="O575" s="57">
        <v>35.757633496800004</v>
      </c>
      <c r="P575" s="57">
        <v>0</v>
      </c>
      <c r="Q575" s="57">
        <f t="shared" si="157"/>
        <v>39.702879551999999</v>
      </c>
      <c r="R575" s="57">
        <f t="shared" si="158"/>
        <v>0</v>
      </c>
      <c r="S575" s="59">
        <v>0</v>
      </c>
      <c r="T575" s="60" t="s">
        <v>32</v>
      </c>
      <c r="U575" s="6"/>
      <c r="V575" s="61"/>
      <c r="W575" s="62"/>
      <c r="X575" s="36"/>
      <c r="Y575" s="36"/>
      <c r="Z575" s="36"/>
      <c r="AB575" s="46"/>
      <c r="AC575" s="47"/>
      <c r="AD575" s="38"/>
      <c r="AE575" s="38"/>
      <c r="AF575" s="6"/>
      <c r="AG575" s="1"/>
      <c r="AZ575" s="133"/>
    </row>
    <row r="576" spans="1:52" ht="110.25">
      <c r="A576" s="65" t="s">
        <v>1233</v>
      </c>
      <c r="B576" s="68" t="s">
        <v>1249</v>
      </c>
      <c r="C576" s="57" t="s">
        <v>1250</v>
      </c>
      <c r="D576" s="57">
        <v>129.26390749799998</v>
      </c>
      <c r="E576" s="58">
        <v>95.713641039999999</v>
      </c>
      <c r="F576" s="58">
        <f t="shared" si="155"/>
        <v>33.550266457999982</v>
      </c>
      <c r="G576" s="57">
        <f t="shared" si="156"/>
        <v>14.38396118</v>
      </c>
      <c r="H576" s="57">
        <f t="shared" si="156"/>
        <v>3.0486633799999998</v>
      </c>
      <c r="I576" s="58">
        <v>0.88396118000000001</v>
      </c>
      <c r="J576" s="58">
        <v>2.2935899599999998</v>
      </c>
      <c r="K576" s="58">
        <v>0.5</v>
      </c>
      <c r="L576" s="57">
        <v>0.75507342000000022</v>
      </c>
      <c r="M576" s="58">
        <v>1.7</v>
      </c>
      <c r="N576" s="57">
        <v>0</v>
      </c>
      <c r="O576" s="57">
        <v>11.3</v>
      </c>
      <c r="P576" s="57">
        <v>0</v>
      </c>
      <c r="Q576" s="57">
        <f t="shared" si="157"/>
        <v>30.501603077999981</v>
      </c>
      <c r="R576" s="57">
        <f t="shared" si="158"/>
        <v>1.6647021999999998</v>
      </c>
      <c r="S576" s="59">
        <f t="shared" si="159"/>
        <v>1.2028532476611806</v>
      </c>
      <c r="T576" s="60" t="s">
        <v>1251</v>
      </c>
      <c r="U576" s="6"/>
      <c r="V576" s="61"/>
      <c r="W576" s="62"/>
      <c r="X576" s="36"/>
      <c r="Y576" s="36"/>
      <c r="Z576" s="36"/>
      <c r="AB576" s="46"/>
      <c r="AC576" s="47"/>
      <c r="AD576" s="38"/>
      <c r="AE576" s="38"/>
      <c r="AF576" s="6"/>
      <c r="AG576" s="1"/>
      <c r="AZ576" s="133"/>
    </row>
    <row r="577" spans="1:52" ht="31.5">
      <c r="A577" s="65" t="s">
        <v>1233</v>
      </c>
      <c r="B577" s="68" t="s">
        <v>1252</v>
      </c>
      <c r="C577" s="57" t="s">
        <v>1253</v>
      </c>
      <c r="D577" s="57">
        <v>87.663585806</v>
      </c>
      <c r="E577" s="58">
        <v>67.910014170000011</v>
      </c>
      <c r="F577" s="58">
        <f t="shared" si="155"/>
        <v>19.75357163599999</v>
      </c>
      <c r="G577" s="57">
        <f t="shared" si="156"/>
        <v>9.8000000000000007</v>
      </c>
      <c r="H577" s="57">
        <f t="shared" si="156"/>
        <v>3.0282866500000001</v>
      </c>
      <c r="I577" s="58">
        <v>0.35</v>
      </c>
      <c r="J577" s="58">
        <v>2.2247159600000002</v>
      </c>
      <c r="K577" s="58">
        <v>0.35</v>
      </c>
      <c r="L577" s="57">
        <v>0.80357069000000003</v>
      </c>
      <c r="M577" s="58">
        <v>1.19</v>
      </c>
      <c r="N577" s="57">
        <v>0</v>
      </c>
      <c r="O577" s="57">
        <v>7.91</v>
      </c>
      <c r="P577" s="57">
        <v>0</v>
      </c>
      <c r="Q577" s="57">
        <f t="shared" si="157"/>
        <v>16.725284985999991</v>
      </c>
      <c r="R577" s="57">
        <f t="shared" si="158"/>
        <v>2.3282866499999999</v>
      </c>
      <c r="S577" s="59">
        <f t="shared" si="159"/>
        <v>3.3261237857142856</v>
      </c>
      <c r="T577" s="60" t="s">
        <v>1251</v>
      </c>
      <c r="U577" s="6"/>
      <c r="V577" s="61"/>
      <c r="W577" s="62"/>
      <c r="X577" s="36"/>
      <c r="Y577" s="36"/>
      <c r="Z577" s="36"/>
      <c r="AB577" s="46"/>
      <c r="AC577" s="47"/>
      <c r="AD577" s="38"/>
      <c r="AE577" s="38"/>
      <c r="AF577" s="6"/>
      <c r="AG577" s="1"/>
      <c r="AZ577" s="133"/>
    </row>
    <row r="578" spans="1:52" ht="61.5" customHeight="1">
      <c r="A578" s="65" t="s">
        <v>1233</v>
      </c>
      <c r="B578" s="104" t="s">
        <v>1254</v>
      </c>
      <c r="C578" s="70" t="s">
        <v>1255</v>
      </c>
      <c r="D578" s="57">
        <v>15.229387592000002</v>
      </c>
      <c r="E578" s="58">
        <v>0.73432708999999996</v>
      </c>
      <c r="F578" s="58">
        <f t="shared" si="155"/>
        <v>14.495060502000001</v>
      </c>
      <c r="G578" s="57">
        <f t="shared" si="156"/>
        <v>3.3336462576000012</v>
      </c>
      <c r="H578" s="57">
        <f t="shared" si="156"/>
        <v>6.5808000000000005E-2</v>
      </c>
      <c r="I578" s="58">
        <v>3.3336462576000012</v>
      </c>
      <c r="J578" s="58">
        <v>6.5808000000000005E-2</v>
      </c>
      <c r="K578" s="58">
        <v>0</v>
      </c>
      <c r="L578" s="57">
        <v>0</v>
      </c>
      <c r="M578" s="58">
        <v>0</v>
      </c>
      <c r="N578" s="57">
        <v>0</v>
      </c>
      <c r="O578" s="57">
        <v>0</v>
      </c>
      <c r="P578" s="57">
        <v>0</v>
      </c>
      <c r="Q578" s="57">
        <f t="shared" si="157"/>
        <v>14.429252502000001</v>
      </c>
      <c r="R578" s="57">
        <f t="shared" si="158"/>
        <v>-3.2678382576000011</v>
      </c>
      <c r="S578" s="59">
        <f t="shared" si="159"/>
        <v>-0.98025945318884034</v>
      </c>
      <c r="T578" s="60" t="s">
        <v>1239</v>
      </c>
      <c r="U578" s="6"/>
      <c r="V578" s="61"/>
      <c r="W578" s="62"/>
      <c r="X578" s="36"/>
      <c r="Y578" s="36"/>
      <c r="Z578" s="36"/>
      <c r="AB578" s="46"/>
      <c r="AC578" s="47"/>
      <c r="AD578" s="38"/>
      <c r="AE578" s="38"/>
      <c r="AF578" s="6"/>
      <c r="AG578" s="1"/>
      <c r="AZ578" s="133"/>
    </row>
    <row r="579" spans="1:52" ht="63">
      <c r="A579" s="65" t="s">
        <v>1233</v>
      </c>
      <c r="B579" s="104" t="s">
        <v>1256</v>
      </c>
      <c r="C579" s="70" t="s">
        <v>1257</v>
      </c>
      <c r="D579" s="57">
        <v>316.03303404000008</v>
      </c>
      <c r="E579" s="58">
        <v>93.435034399999992</v>
      </c>
      <c r="F579" s="58">
        <f t="shared" si="155"/>
        <v>222.59799964000007</v>
      </c>
      <c r="G579" s="57">
        <f t="shared" si="156"/>
        <v>167.89446428320002</v>
      </c>
      <c r="H579" s="57">
        <f t="shared" si="156"/>
        <v>11.82150062</v>
      </c>
      <c r="I579" s="58">
        <v>11.02365489</v>
      </c>
      <c r="J579" s="58">
        <v>3.8951657000000002</v>
      </c>
      <c r="K579" s="58">
        <v>24.574789329999998</v>
      </c>
      <c r="L579" s="57">
        <v>7.9263349200000004</v>
      </c>
      <c r="M579" s="58">
        <v>43.34686645</v>
      </c>
      <c r="N579" s="57">
        <v>0</v>
      </c>
      <c r="O579" s="57">
        <v>88.949153613200011</v>
      </c>
      <c r="P579" s="57">
        <v>0</v>
      </c>
      <c r="Q579" s="57">
        <f t="shared" si="157"/>
        <v>210.77649902000007</v>
      </c>
      <c r="R579" s="57">
        <f t="shared" si="158"/>
        <v>-23.776943599999996</v>
      </c>
      <c r="S579" s="59">
        <f t="shared" si="159"/>
        <v>-0.66792086342474433</v>
      </c>
      <c r="T579" s="60" t="s">
        <v>1258</v>
      </c>
      <c r="U579" s="6"/>
      <c r="V579" s="61"/>
      <c r="W579" s="62"/>
      <c r="X579" s="36"/>
      <c r="Y579" s="36"/>
      <c r="Z579" s="36"/>
      <c r="AB579" s="46"/>
      <c r="AC579" s="47"/>
      <c r="AD579" s="38"/>
      <c r="AE579" s="38"/>
      <c r="AF579" s="6"/>
      <c r="AG579" s="1"/>
      <c r="AZ579" s="133"/>
    </row>
    <row r="580" spans="1:52" ht="31.5">
      <c r="A580" s="65" t="s">
        <v>1233</v>
      </c>
      <c r="B580" s="104" t="s">
        <v>1259</v>
      </c>
      <c r="C580" s="70" t="s">
        <v>1260</v>
      </c>
      <c r="D580" s="57">
        <v>30.3179327</v>
      </c>
      <c r="E580" s="58">
        <v>24.887685079999997</v>
      </c>
      <c r="F580" s="58">
        <f t="shared" si="155"/>
        <v>5.4302476200000029</v>
      </c>
      <c r="G580" s="57">
        <f t="shared" si="156"/>
        <v>2.6273409600000002</v>
      </c>
      <c r="H580" s="57">
        <f t="shared" si="156"/>
        <v>3.5121699999999998E-3</v>
      </c>
      <c r="I580" s="58">
        <v>2.6273409600000002</v>
      </c>
      <c r="J580" s="58">
        <v>3.5121699999999998E-3</v>
      </c>
      <c r="K580" s="58">
        <v>0</v>
      </c>
      <c r="L580" s="57">
        <v>0</v>
      </c>
      <c r="M580" s="58">
        <v>0</v>
      </c>
      <c r="N580" s="57">
        <v>0</v>
      </c>
      <c r="O580" s="57">
        <v>0</v>
      </c>
      <c r="P580" s="57">
        <v>0</v>
      </c>
      <c r="Q580" s="57">
        <f t="shared" si="157"/>
        <v>5.4267354500000033</v>
      </c>
      <c r="R580" s="57">
        <f t="shared" si="158"/>
        <v>-2.6238287900000001</v>
      </c>
      <c r="S580" s="59">
        <f t="shared" si="159"/>
        <v>-0.9986632226066311</v>
      </c>
      <c r="T580" s="60" t="s">
        <v>1261</v>
      </c>
      <c r="U580" s="6"/>
      <c r="V580" s="61"/>
      <c r="W580" s="62"/>
      <c r="X580" s="36"/>
      <c r="Y580" s="36"/>
      <c r="Z580" s="36"/>
      <c r="AB580" s="46"/>
      <c r="AC580" s="47"/>
      <c r="AD580" s="38"/>
      <c r="AE580" s="38"/>
      <c r="AF580" s="6"/>
      <c r="AG580" s="1"/>
      <c r="AZ580" s="133"/>
    </row>
    <row r="581" spans="1:52" ht="47.25">
      <c r="A581" s="65" t="s">
        <v>1233</v>
      </c>
      <c r="B581" s="95" t="s">
        <v>1262</v>
      </c>
      <c r="C581" s="96" t="s">
        <v>1263</v>
      </c>
      <c r="D581" s="57">
        <v>13.576991927999998</v>
      </c>
      <c r="E581" s="57">
        <v>1.0745772699999998</v>
      </c>
      <c r="F581" s="58">
        <f t="shared" si="155"/>
        <v>12.502414657999999</v>
      </c>
      <c r="G581" s="57">
        <f t="shared" si="156"/>
        <v>12.502414657999999</v>
      </c>
      <c r="H581" s="57">
        <f t="shared" si="156"/>
        <v>1.4274598200000002</v>
      </c>
      <c r="I581" s="58">
        <v>0.23335076000000002</v>
      </c>
      <c r="J581" s="57">
        <v>0.88883299999999998</v>
      </c>
      <c r="K581" s="58">
        <v>1.3444793939999999</v>
      </c>
      <c r="L581" s="57">
        <v>0.53862682000000006</v>
      </c>
      <c r="M581" s="58">
        <v>5.2110494459999996</v>
      </c>
      <c r="N581" s="57">
        <v>0</v>
      </c>
      <c r="O581" s="57">
        <v>5.7135350579999988</v>
      </c>
      <c r="P581" s="57">
        <v>0</v>
      </c>
      <c r="Q581" s="57">
        <f t="shared" si="157"/>
        <v>11.074954838</v>
      </c>
      <c r="R581" s="57">
        <f t="shared" si="158"/>
        <v>-0.15037033399999977</v>
      </c>
      <c r="S581" s="59">
        <f t="shared" si="159"/>
        <v>-9.5301977604364999E-2</v>
      </c>
      <c r="T581" s="60" t="s">
        <v>32</v>
      </c>
      <c r="U581" s="6"/>
      <c r="V581" s="61"/>
      <c r="W581" s="62"/>
      <c r="X581" s="36"/>
      <c r="Y581" s="36"/>
      <c r="Z581" s="36"/>
      <c r="AB581" s="46"/>
      <c r="AC581" s="47"/>
      <c r="AD581" s="38"/>
      <c r="AE581" s="38"/>
      <c r="AF581" s="6"/>
      <c r="AG581" s="1"/>
      <c r="AZ581" s="133"/>
    </row>
    <row r="582" spans="1:52">
      <c r="A582" s="65" t="s">
        <v>1233</v>
      </c>
      <c r="B582" s="68" t="s">
        <v>1264</v>
      </c>
      <c r="C582" s="96" t="s">
        <v>1265</v>
      </c>
      <c r="D582" s="57">
        <v>3.0816048760000001</v>
      </c>
      <c r="E582" s="57">
        <v>1.08211477</v>
      </c>
      <c r="F582" s="58">
        <f t="shared" si="155"/>
        <v>1.9994901060000001</v>
      </c>
      <c r="G582" s="57">
        <f t="shared" si="156"/>
        <v>1.8300618540000002</v>
      </c>
      <c r="H582" s="57">
        <f t="shared" si="156"/>
        <v>0</v>
      </c>
      <c r="I582" s="58">
        <v>3.5187240000000002E-2</v>
      </c>
      <c r="J582" s="57">
        <v>0</v>
      </c>
      <c r="K582" s="58">
        <v>0.20419445840000003</v>
      </c>
      <c r="L582" s="57">
        <v>0</v>
      </c>
      <c r="M582" s="58">
        <v>0.41696770999999994</v>
      </c>
      <c r="N582" s="57">
        <v>0</v>
      </c>
      <c r="O582" s="57">
        <v>1.1737124456000001</v>
      </c>
      <c r="P582" s="57">
        <v>0</v>
      </c>
      <c r="Q582" s="57">
        <f t="shared" si="157"/>
        <v>1.9994901060000001</v>
      </c>
      <c r="R582" s="57">
        <f t="shared" si="158"/>
        <v>-0.23938169840000004</v>
      </c>
      <c r="S582" s="59">
        <f t="shared" si="159"/>
        <v>-1</v>
      </c>
      <c r="T582" s="60" t="s">
        <v>1266</v>
      </c>
      <c r="U582" s="6"/>
      <c r="V582" s="61"/>
      <c r="W582" s="62"/>
      <c r="X582" s="36"/>
      <c r="Y582" s="36"/>
      <c r="Z582" s="36"/>
      <c r="AB582" s="46"/>
      <c r="AC582" s="47"/>
      <c r="AD582" s="38"/>
      <c r="AE582" s="38"/>
      <c r="AF582" s="6"/>
      <c r="AG582" s="1"/>
      <c r="AZ582" s="133"/>
    </row>
    <row r="583" spans="1:52">
      <c r="A583" s="65" t="s">
        <v>1233</v>
      </c>
      <c r="B583" s="68" t="s">
        <v>1267</v>
      </c>
      <c r="C583" s="70" t="s">
        <v>1268</v>
      </c>
      <c r="D583" s="57">
        <v>27.522625924</v>
      </c>
      <c r="E583" s="57">
        <v>0</v>
      </c>
      <c r="F583" s="58">
        <f t="shared" si="155"/>
        <v>27.522625924</v>
      </c>
      <c r="G583" s="57">
        <f t="shared" si="156"/>
        <v>6.347999999999999</v>
      </c>
      <c r="H583" s="57">
        <f t="shared" si="156"/>
        <v>0</v>
      </c>
      <c r="I583" s="58">
        <v>0</v>
      </c>
      <c r="J583" s="57">
        <v>0</v>
      </c>
      <c r="K583" s="58">
        <v>0</v>
      </c>
      <c r="L583" s="57">
        <v>0</v>
      </c>
      <c r="M583" s="58">
        <v>1.9043999999999999</v>
      </c>
      <c r="N583" s="57">
        <v>0</v>
      </c>
      <c r="O583" s="57">
        <v>4.4435999999999991</v>
      </c>
      <c r="P583" s="57">
        <v>0</v>
      </c>
      <c r="Q583" s="57">
        <f t="shared" si="157"/>
        <v>27.522625924</v>
      </c>
      <c r="R583" s="57">
        <f t="shared" si="158"/>
        <v>0</v>
      </c>
      <c r="S583" s="59">
        <v>0</v>
      </c>
      <c r="T583" s="60" t="s">
        <v>32</v>
      </c>
      <c r="U583" s="6"/>
      <c r="V583" s="61"/>
      <c r="W583" s="62"/>
      <c r="X583" s="36"/>
      <c r="Y583" s="36"/>
      <c r="Z583" s="36"/>
      <c r="AB583" s="46"/>
      <c r="AC583" s="47"/>
      <c r="AD583" s="38"/>
      <c r="AE583" s="38"/>
      <c r="AF583" s="6"/>
      <c r="AG583" s="1"/>
      <c r="AZ583" s="133"/>
    </row>
    <row r="584" spans="1:52" ht="31.5">
      <c r="A584" s="65" t="s">
        <v>1233</v>
      </c>
      <c r="B584" s="68" t="s">
        <v>1269</v>
      </c>
      <c r="C584" s="70" t="s">
        <v>1270</v>
      </c>
      <c r="D584" s="57">
        <v>17.690819754</v>
      </c>
      <c r="E584" s="57">
        <v>0.77</v>
      </c>
      <c r="F584" s="58">
        <f t="shared" si="155"/>
        <v>16.920819754</v>
      </c>
      <c r="G584" s="57">
        <f t="shared" si="156"/>
        <v>16.920819754</v>
      </c>
      <c r="H584" s="57">
        <f t="shared" si="156"/>
        <v>0</v>
      </c>
      <c r="I584" s="58">
        <v>0</v>
      </c>
      <c r="J584" s="57">
        <v>0</v>
      </c>
      <c r="K584" s="58">
        <v>0</v>
      </c>
      <c r="L584" s="57">
        <v>0</v>
      </c>
      <c r="M584" s="58">
        <v>1.6331272824</v>
      </c>
      <c r="N584" s="57">
        <v>0</v>
      </c>
      <c r="O584" s="57">
        <v>15.287692471600002</v>
      </c>
      <c r="P584" s="57">
        <v>0</v>
      </c>
      <c r="Q584" s="57">
        <f t="shared" si="157"/>
        <v>16.920819754</v>
      </c>
      <c r="R584" s="57">
        <f t="shared" si="158"/>
        <v>0</v>
      </c>
      <c r="S584" s="59">
        <v>0</v>
      </c>
      <c r="T584" s="60" t="s">
        <v>32</v>
      </c>
      <c r="U584" s="6"/>
      <c r="V584" s="61"/>
      <c r="W584" s="62"/>
      <c r="X584" s="36"/>
      <c r="Y584" s="36"/>
      <c r="Z584" s="36"/>
      <c r="AB584" s="46"/>
      <c r="AC584" s="47"/>
      <c r="AD584" s="38"/>
      <c r="AE584" s="38"/>
      <c r="AF584" s="6"/>
      <c r="AG584" s="1"/>
      <c r="AZ584" s="133"/>
    </row>
    <row r="585" spans="1:52" ht="47.25">
      <c r="A585" s="65" t="s">
        <v>1233</v>
      </c>
      <c r="B585" s="68" t="s">
        <v>1271</v>
      </c>
      <c r="C585" s="70" t="s">
        <v>1272</v>
      </c>
      <c r="D585" s="57">
        <v>34.321601598000001</v>
      </c>
      <c r="E585" s="57">
        <v>16.307338550000001</v>
      </c>
      <c r="F585" s="58">
        <f t="shared" si="155"/>
        <v>18.014263048</v>
      </c>
      <c r="G585" s="57">
        <f t="shared" si="156"/>
        <v>1.8403799979999997</v>
      </c>
      <c r="H585" s="57">
        <f t="shared" si="156"/>
        <v>0.30432586999999994</v>
      </c>
      <c r="I585" s="58">
        <v>0</v>
      </c>
      <c r="J585" s="57">
        <v>0.24979626999999999</v>
      </c>
      <c r="K585" s="58">
        <v>0</v>
      </c>
      <c r="L585" s="57">
        <v>5.4529599999999963E-2</v>
      </c>
      <c r="M585" s="58">
        <v>0.18403800000000001</v>
      </c>
      <c r="N585" s="57">
        <v>0</v>
      </c>
      <c r="O585" s="57">
        <v>1.6563419979999998</v>
      </c>
      <c r="P585" s="57">
        <v>0</v>
      </c>
      <c r="Q585" s="57">
        <f t="shared" si="157"/>
        <v>17.709937178000001</v>
      </c>
      <c r="R585" s="57">
        <f t="shared" si="158"/>
        <v>0.30432586999999994</v>
      </c>
      <c r="S585" s="59">
        <v>1</v>
      </c>
      <c r="T585" s="60" t="s">
        <v>1273</v>
      </c>
      <c r="U585" s="6"/>
      <c r="V585" s="61"/>
      <c r="W585" s="62"/>
      <c r="X585" s="36"/>
      <c r="Y585" s="36"/>
      <c r="Z585" s="36"/>
      <c r="AB585" s="46"/>
      <c r="AC585" s="47"/>
      <c r="AD585" s="38"/>
      <c r="AE585" s="38"/>
      <c r="AF585" s="6"/>
      <c r="AG585" s="1"/>
      <c r="AZ585" s="133"/>
    </row>
    <row r="586" spans="1:52" ht="47.25">
      <c r="A586" s="65" t="s">
        <v>1233</v>
      </c>
      <c r="B586" s="68" t="s">
        <v>1274</v>
      </c>
      <c r="C586" s="70" t="s">
        <v>1275</v>
      </c>
      <c r="D586" s="57">
        <v>74.989056000000005</v>
      </c>
      <c r="E586" s="57">
        <v>0.41399999999999998</v>
      </c>
      <c r="F586" s="58">
        <f t="shared" si="155"/>
        <v>74.575056000000004</v>
      </c>
      <c r="G586" s="57">
        <f t="shared" si="156"/>
        <v>38.834474399999998</v>
      </c>
      <c r="H586" s="57">
        <f t="shared" si="156"/>
        <v>55.981899620000007</v>
      </c>
      <c r="I586" s="58">
        <v>0</v>
      </c>
      <c r="J586" s="57">
        <v>25.478825710000006</v>
      </c>
      <c r="K586" s="58">
        <v>0</v>
      </c>
      <c r="L586" s="57">
        <v>30.503073910000001</v>
      </c>
      <c r="M586" s="58">
        <v>0.71544744000000005</v>
      </c>
      <c r="N586" s="57">
        <v>0</v>
      </c>
      <c r="O586" s="57">
        <v>38.119026959999999</v>
      </c>
      <c r="P586" s="57">
        <v>0</v>
      </c>
      <c r="Q586" s="57">
        <f t="shared" si="157"/>
        <v>18.593156379999996</v>
      </c>
      <c r="R586" s="57">
        <f t="shared" si="158"/>
        <v>55.981899620000007</v>
      </c>
      <c r="S586" s="59">
        <v>1</v>
      </c>
      <c r="T586" s="143" t="s">
        <v>1276</v>
      </c>
      <c r="U586" s="6"/>
      <c r="V586" s="61"/>
      <c r="W586" s="62"/>
      <c r="X586" s="36"/>
      <c r="Y586" s="36"/>
      <c r="Z586" s="36"/>
      <c r="AB586" s="46"/>
      <c r="AC586" s="47"/>
      <c r="AD586" s="38"/>
      <c r="AE586" s="38"/>
      <c r="AF586" s="6"/>
      <c r="AG586" s="1"/>
      <c r="AZ586" s="133"/>
    </row>
    <row r="587" spans="1:52" ht="31.5">
      <c r="A587" s="65" t="s">
        <v>1233</v>
      </c>
      <c r="B587" s="68" t="s">
        <v>1277</v>
      </c>
      <c r="C587" s="70" t="s">
        <v>1278</v>
      </c>
      <c r="D587" s="57">
        <v>323.82483840000003</v>
      </c>
      <c r="E587" s="57">
        <v>2.5499999999999998</v>
      </c>
      <c r="F587" s="58">
        <f t="shared" si="155"/>
        <v>321.27483840000002</v>
      </c>
      <c r="G587" s="57">
        <f t="shared" si="156"/>
        <v>42.818478800000001</v>
      </c>
      <c r="H587" s="57">
        <f t="shared" si="156"/>
        <v>4.5674999999999999</v>
      </c>
      <c r="I587" s="58">
        <v>1.55</v>
      </c>
      <c r="J587" s="57">
        <v>0.435</v>
      </c>
      <c r="K587" s="58">
        <v>1.55</v>
      </c>
      <c r="L587" s="57">
        <v>4.1325000000000003</v>
      </c>
      <c r="M587" s="58">
        <v>8.0235436399999998</v>
      </c>
      <c r="N587" s="57">
        <v>0</v>
      </c>
      <c r="O587" s="57">
        <v>31.69493516</v>
      </c>
      <c r="P587" s="57">
        <v>0</v>
      </c>
      <c r="Q587" s="57">
        <f t="shared" si="157"/>
        <v>316.70733840000003</v>
      </c>
      <c r="R587" s="57">
        <f t="shared" si="158"/>
        <v>1.4674999999999998</v>
      </c>
      <c r="S587" s="59">
        <f t="shared" si="159"/>
        <v>0.47338709677419349</v>
      </c>
      <c r="T587" s="145" t="s">
        <v>1279</v>
      </c>
      <c r="U587" s="6"/>
      <c r="V587" s="61"/>
      <c r="W587" s="62"/>
      <c r="X587" s="36"/>
      <c r="Y587" s="36"/>
      <c r="Z587" s="36"/>
      <c r="AB587" s="46"/>
      <c r="AC587" s="47"/>
      <c r="AD587" s="38"/>
      <c r="AE587" s="38"/>
      <c r="AF587" s="6"/>
      <c r="AG587" s="1"/>
      <c r="AZ587" s="133"/>
    </row>
    <row r="588" spans="1:52" ht="31.5">
      <c r="A588" s="65" t="s">
        <v>1233</v>
      </c>
      <c r="B588" s="68" t="s">
        <v>1280</v>
      </c>
      <c r="C588" s="70" t="s">
        <v>1281</v>
      </c>
      <c r="D588" s="57">
        <v>61.044314672000006</v>
      </c>
      <c r="E588" s="57">
        <v>0</v>
      </c>
      <c r="F588" s="58">
        <f t="shared" si="155"/>
        <v>61.044314672000006</v>
      </c>
      <c r="G588" s="57">
        <f t="shared" si="156"/>
        <v>46.546034672000005</v>
      </c>
      <c r="H588" s="57">
        <f t="shared" si="156"/>
        <v>0</v>
      </c>
      <c r="I588" s="58">
        <v>4.4965149772000004</v>
      </c>
      <c r="J588" s="57">
        <v>0</v>
      </c>
      <c r="K588" s="58">
        <v>13.262321908000001</v>
      </c>
      <c r="L588" s="57">
        <v>0</v>
      </c>
      <c r="M588" s="58">
        <v>13.262321908000001</v>
      </c>
      <c r="N588" s="57">
        <v>0</v>
      </c>
      <c r="O588" s="57">
        <v>15.5248758788</v>
      </c>
      <c r="P588" s="57">
        <v>0</v>
      </c>
      <c r="Q588" s="57">
        <f t="shared" si="157"/>
        <v>61.044314672000006</v>
      </c>
      <c r="R588" s="57">
        <f t="shared" si="158"/>
        <v>-17.758836885200001</v>
      </c>
      <c r="S588" s="59">
        <f t="shared" si="159"/>
        <v>-1</v>
      </c>
      <c r="T588" s="60" t="s">
        <v>1282</v>
      </c>
      <c r="U588" s="6"/>
      <c r="V588" s="61"/>
      <c r="W588" s="62"/>
      <c r="X588" s="36"/>
      <c r="Y588" s="36"/>
      <c r="Z588" s="36"/>
      <c r="AB588" s="46"/>
      <c r="AC588" s="47"/>
      <c r="AD588" s="38"/>
      <c r="AE588" s="38"/>
      <c r="AF588" s="6"/>
      <c r="AG588" s="1"/>
      <c r="AZ588" s="133"/>
    </row>
    <row r="589" spans="1:52" ht="26.25" customHeight="1">
      <c r="A589" s="65" t="s">
        <v>1233</v>
      </c>
      <c r="B589" s="68" t="s">
        <v>1283</v>
      </c>
      <c r="C589" s="70" t="s">
        <v>1284</v>
      </c>
      <c r="D589" s="57">
        <v>38.424946120000001</v>
      </c>
      <c r="E589" s="57">
        <v>30.18158785</v>
      </c>
      <c r="F589" s="58">
        <f>D589-E589</f>
        <v>8.2433582700000017</v>
      </c>
      <c r="G589" s="57" t="s">
        <v>32</v>
      </c>
      <c r="H589" s="57">
        <f t="shared" si="156"/>
        <v>1.2991318599999999</v>
      </c>
      <c r="I589" s="58" t="s">
        <v>32</v>
      </c>
      <c r="J589" s="57">
        <v>0</v>
      </c>
      <c r="K589" s="58" t="s">
        <v>32</v>
      </c>
      <c r="L589" s="57">
        <v>1.2991318599999999</v>
      </c>
      <c r="M589" s="58" t="s">
        <v>32</v>
      </c>
      <c r="N589" s="57">
        <v>0</v>
      </c>
      <c r="O589" s="57" t="s">
        <v>32</v>
      </c>
      <c r="P589" s="57">
        <v>0</v>
      </c>
      <c r="Q589" s="57">
        <f t="shared" si="157"/>
        <v>6.9442264100000015</v>
      </c>
      <c r="R589" s="57" t="s">
        <v>32</v>
      </c>
      <c r="S589" s="59" t="s">
        <v>32</v>
      </c>
      <c r="T589" s="60" t="s">
        <v>1285</v>
      </c>
      <c r="U589" s="6"/>
      <c r="V589" s="61"/>
      <c r="W589" s="62"/>
      <c r="X589" s="36"/>
      <c r="Y589" s="36"/>
      <c r="Z589" s="36"/>
      <c r="AB589" s="46"/>
      <c r="AC589" s="47"/>
      <c r="AD589" s="38"/>
      <c r="AE589" s="38"/>
      <c r="AF589" s="6"/>
      <c r="AG589" s="1"/>
      <c r="AZ589" s="133"/>
    </row>
    <row r="590" spans="1:52" ht="31.5">
      <c r="A590" s="65" t="s">
        <v>1233</v>
      </c>
      <c r="B590" s="68" t="s">
        <v>1286</v>
      </c>
      <c r="C590" s="70" t="s">
        <v>1287</v>
      </c>
      <c r="D590" s="57">
        <v>4.2308724</v>
      </c>
      <c r="E590" s="57">
        <v>0</v>
      </c>
      <c r="F590" s="58">
        <f>D590-E590</f>
        <v>4.2308724</v>
      </c>
      <c r="G590" s="57" t="s">
        <v>32</v>
      </c>
      <c r="H590" s="57">
        <f t="shared" si="156"/>
        <v>0.19250847999999998</v>
      </c>
      <c r="I590" s="58" t="s">
        <v>32</v>
      </c>
      <c r="J590" s="57">
        <v>9.7469149999999991E-2</v>
      </c>
      <c r="K590" s="58" t="s">
        <v>32</v>
      </c>
      <c r="L590" s="57">
        <v>9.5039330000000005E-2</v>
      </c>
      <c r="M590" s="58" t="s">
        <v>32</v>
      </c>
      <c r="N590" s="57">
        <v>0</v>
      </c>
      <c r="O590" s="57" t="s">
        <v>32</v>
      </c>
      <c r="P590" s="57">
        <v>0</v>
      </c>
      <c r="Q590" s="57">
        <f t="shared" si="157"/>
        <v>4.0383639200000001</v>
      </c>
      <c r="R590" s="57" t="s">
        <v>32</v>
      </c>
      <c r="S590" s="59" t="s">
        <v>32</v>
      </c>
      <c r="T590" s="141" t="s">
        <v>1288</v>
      </c>
      <c r="U590" s="6"/>
      <c r="V590" s="61"/>
      <c r="W590" s="62"/>
      <c r="X590" s="36"/>
      <c r="Y590" s="36"/>
      <c r="Z590" s="36"/>
      <c r="AB590" s="46"/>
      <c r="AC590" s="47"/>
      <c r="AD590" s="38"/>
      <c r="AE590" s="38"/>
      <c r="AF590" s="6"/>
      <c r="AG590" s="1"/>
      <c r="AZ590" s="133"/>
    </row>
    <row r="591" spans="1:52" ht="31.5">
      <c r="A591" s="65" t="s">
        <v>1233</v>
      </c>
      <c r="B591" s="68" t="s">
        <v>1289</v>
      </c>
      <c r="C591" s="70" t="s">
        <v>1290</v>
      </c>
      <c r="D591" s="57">
        <v>5.282639412</v>
      </c>
      <c r="E591" s="57">
        <v>4.2066000000000008</v>
      </c>
      <c r="F591" s="58">
        <f>D591-E591</f>
        <v>1.0760394119999992</v>
      </c>
      <c r="G591" s="57" t="s">
        <v>32</v>
      </c>
      <c r="H591" s="57">
        <f t="shared" si="156"/>
        <v>0.22140000000000001</v>
      </c>
      <c r="I591" s="58" t="s">
        <v>32</v>
      </c>
      <c r="J591" s="57">
        <v>0.22140000000000001</v>
      </c>
      <c r="K591" s="58" t="s">
        <v>32</v>
      </c>
      <c r="L591" s="57">
        <v>0</v>
      </c>
      <c r="M591" s="58" t="s">
        <v>32</v>
      </c>
      <c r="N591" s="57">
        <v>0</v>
      </c>
      <c r="O591" s="57" t="s">
        <v>32</v>
      </c>
      <c r="P591" s="57">
        <v>0</v>
      </c>
      <c r="Q591" s="57">
        <f t="shared" si="157"/>
        <v>0.85463941199999915</v>
      </c>
      <c r="R591" s="57" t="s">
        <v>32</v>
      </c>
      <c r="S591" s="59" t="s">
        <v>32</v>
      </c>
      <c r="T591" s="60" t="s">
        <v>1291</v>
      </c>
      <c r="U591" s="6"/>
      <c r="V591" s="61"/>
      <c r="W591" s="62"/>
      <c r="X591" s="36"/>
      <c r="Y591" s="36"/>
      <c r="Z591" s="36"/>
      <c r="AB591" s="46"/>
      <c r="AC591" s="47"/>
      <c r="AD591" s="38"/>
      <c r="AE591" s="38"/>
      <c r="AF591" s="6"/>
      <c r="AG591" s="1"/>
      <c r="AZ591" s="133"/>
    </row>
    <row r="592" spans="1:52" ht="31.5">
      <c r="A592" s="65" t="s">
        <v>1233</v>
      </c>
      <c r="B592" s="68" t="s">
        <v>1292</v>
      </c>
      <c r="C592" s="70" t="s">
        <v>1293</v>
      </c>
      <c r="D592" s="57">
        <v>93.862885721999987</v>
      </c>
      <c r="E592" s="57">
        <v>0</v>
      </c>
      <c r="F592" s="58">
        <f>D592-E592</f>
        <v>93.862885721999987</v>
      </c>
      <c r="G592" s="57" t="s">
        <v>32</v>
      </c>
      <c r="H592" s="57">
        <f t="shared" si="156"/>
        <v>46.201371600000002</v>
      </c>
      <c r="I592" s="58" t="s">
        <v>32</v>
      </c>
      <c r="J592" s="57">
        <v>46.201371600000002</v>
      </c>
      <c r="K592" s="58" t="s">
        <v>32</v>
      </c>
      <c r="L592" s="57">
        <v>0</v>
      </c>
      <c r="M592" s="58" t="s">
        <v>32</v>
      </c>
      <c r="N592" s="57">
        <v>0</v>
      </c>
      <c r="O592" s="57" t="s">
        <v>32</v>
      </c>
      <c r="P592" s="57">
        <v>0</v>
      </c>
      <c r="Q592" s="57">
        <f t="shared" si="157"/>
        <v>47.661514121999986</v>
      </c>
      <c r="R592" s="57" t="s">
        <v>32</v>
      </c>
      <c r="S592" s="59" t="s">
        <v>32</v>
      </c>
      <c r="T592" s="80" t="s">
        <v>1294</v>
      </c>
      <c r="U592" s="6"/>
      <c r="V592" s="61"/>
      <c r="W592" s="62"/>
      <c r="X592" s="36"/>
      <c r="Y592" s="36"/>
      <c r="Z592" s="36"/>
      <c r="AB592" s="46"/>
      <c r="AC592" s="47"/>
      <c r="AD592" s="38"/>
      <c r="AE592" s="38"/>
      <c r="AF592" s="6"/>
      <c r="AG592" s="1"/>
      <c r="AZ592" s="133"/>
    </row>
    <row r="593" spans="1:52" ht="31.5">
      <c r="A593" s="65" t="s">
        <v>1233</v>
      </c>
      <c r="B593" s="68" t="s">
        <v>1295</v>
      </c>
      <c r="C593" s="70" t="s">
        <v>1296</v>
      </c>
      <c r="D593" s="57">
        <v>7.8550951800000011</v>
      </c>
      <c r="E593" s="57">
        <v>7.2945590400000002</v>
      </c>
      <c r="F593" s="58">
        <f>D593-E593</f>
        <v>0.56053614000000085</v>
      </c>
      <c r="G593" s="57" t="s">
        <v>32</v>
      </c>
      <c r="H593" s="57">
        <f t="shared" si="156"/>
        <v>4.2628639999999995E-2</v>
      </c>
      <c r="I593" s="58" t="s">
        <v>32</v>
      </c>
      <c r="J593" s="57">
        <v>4.2628639999999995E-2</v>
      </c>
      <c r="K593" s="58" t="s">
        <v>32</v>
      </c>
      <c r="L593" s="57">
        <v>0</v>
      </c>
      <c r="M593" s="58" t="s">
        <v>32</v>
      </c>
      <c r="N593" s="57">
        <v>0</v>
      </c>
      <c r="O593" s="57" t="s">
        <v>32</v>
      </c>
      <c r="P593" s="57">
        <v>0</v>
      </c>
      <c r="Q593" s="57">
        <f t="shared" si="157"/>
        <v>0.51790750000000085</v>
      </c>
      <c r="R593" s="57" t="s">
        <v>32</v>
      </c>
      <c r="S593" s="59" t="s">
        <v>32</v>
      </c>
      <c r="T593" s="60" t="s">
        <v>1085</v>
      </c>
      <c r="U593" s="6"/>
      <c r="V593" s="61"/>
      <c r="W593" s="62"/>
      <c r="X593" s="36"/>
      <c r="Y593" s="36"/>
      <c r="Z593" s="36"/>
      <c r="AB593" s="46"/>
      <c r="AC593" s="47"/>
      <c r="AD593" s="38"/>
      <c r="AE593" s="38"/>
      <c r="AF593" s="6"/>
      <c r="AG593" s="1"/>
      <c r="AZ593" s="133"/>
    </row>
    <row r="594" spans="1:52" ht="31.5">
      <c r="A594" s="65" t="s">
        <v>1233</v>
      </c>
      <c r="B594" s="68" t="s">
        <v>1297</v>
      </c>
      <c r="C594" s="70" t="s">
        <v>1298</v>
      </c>
      <c r="D594" s="57">
        <v>42.227471871999995</v>
      </c>
      <c r="E594" s="57">
        <v>22.11846834</v>
      </c>
      <c r="F594" s="58">
        <f t="shared" si="155"/>
        <v>20.109003531999996</v>
      </c>
      <c r="G594" s="57">
        <f t="shared" si="156"/>
        <v>14.080158262000001</v>
      </c>
      <c r="H594" s="57">
        <f t="shared" si="156"/>
        <v>18.294239910000002</v>
      </c>
      <c r="I594" s="58">
        <v>3.6950000000000004E-2</v>
      </c>
      <c r="J594" s="57">
        <v>1.3337822000000001</v>
      </c>
      <c r="K594" s="58">
        <v>3.7372179999999998E-2</v>
      </c>
      <c r="L594" s="57">
        <v>16.96045771</v>
      </c>
      <c r="M594" s="58">
        <v>0.2526721864</v>
      </c>
      <c r="N594" s="57">
        <v>0</v>
      </c>
      <c r="O594" s="57">
        <v>13.753163895600002</v>
      </c>
      <c r="P594" s="57">
        <v>0</v>
      </c>
      <c r="Q594" s="57">
        <f t="shared" si="157"/>
        <v>1.8147636219999939</v>
      </c>
      <c r="R594" s="57">
        <f t="shared" si="158"/>
        <v>18.219917730000002</v>
      </c>
      <c r="S594" s="59">
        <f t="shared" si="159"/>
        <v>245.14778401279406</v>
      </c>
      <c r="T594" s="60" t="s">
        <v>1299</v>
      </c>
      <c r="U594" s="6"/>
      <c r="V594" s="61"/>
      <c r="W594" s="62"/>
      <c r="X594" s="36"/>
      <c r="Y594" s="36"/>
      <c r="Z594" s="36"/>
      <c r="AB594" s="46"/>
      <c r="AC594" s="47"/>
      <c r="AD594" s="38"/>
      <c r="AE594" s="38"/>
      <c r="AF594" s="6"/>
      <c r="AG594" s="1"/>
      <c r="AZ594" s="133"/>
    </row>
    <row r="595" spans="1:52" ht="47.25">
      <c r="A595" s="28" t="s">
        <v>1300</v>
      </c>
      <c r="B595" s="29" t="s">
        <v>440</v>
      </c>
      <c r="C595" s="94" t="s">
        <v>31</v>
      </c>
      <c r="D595" s="31">
        <f t="shared" ref="D595:R595" si="160">D596</f>
        <v>0</v>
      </c>
      <c r="E595" s="31">
        <f t="shared" si="160"/>
        <v>0</v>
      </c>
      <c r="F595" s="32">
        <f t="shared" si="160"/>
        <v>0</v>
      </c>
      <c r="G595" s="31">
        <f t="shared" si="160"/>
        <v>0</v>
      </c>
      <c r="H595" s="31">
        <f t="shared" si="160"/>
        <v>0</v>
      </c>
      <c r="I595" s="32">
        <f t="shared" si="160"/>
        <v>0</v>
      </c>
      <c r="J595" s="31">
        <f t="shared" si="160"/>
        <v>0</v>
      </c>
      <c r="K595" s="32">
        <f t="shared" si="160"/>
        <v>0</v>
      </c>
      <c r="L595" s="31">
        <f t="shared" si="160"/>
        <v>0</v>
      </c>
      <c r="M595" s="32">
        <f t="shared" si="160"/>
        <v>0</v>
      </c>
      <c r="N595" s="31">
        <f t="shared" si="160"/>
        <v>0</v>
      </c>
      <c r="O595" s="31">
        <f t="shared" si="160"/>
        <v>0</v>
      </c>
      <c r="P595" s="31">
        <f t="shared" si="160"/>
        <v>0</v>
      </c>
      <c r="Q595" s="31">
        <f t="shared" si="160"/>
        <v>0</v>
      </c>
      <c r="R595" s="31">
        <f t="shared" si="160"/>
        <v>0</v>
      </c>
      <c r="S595" s="34">
        <v>0</v>
      </c>
      <c r="T595" s="35" t="s">
        <v>32</v>
      </c>
      <c r="U595" s="6"/>
      <c r="V595" s="6"/>
      <c r="W595" s="6"/>
      <c r="X595" s="36"/>
      <c r="Y595" s="36"/>
      <c r="Z595" s="36"/>
      <c r="AA595" s="5"/>
      <c r="AB595" s="46"/>
      <c r="AC595" s="47"/>
      <c r="AD595" s="38"/>
      <c r="AE595" s="38"/>
      <c r="AF595" s="6"/>
      <c r="AG595" s="1"/>
    </row>
    <row r="596" spans="1:52">
      <c r="A596" s="28" t="s">
        <v>1301</v>
      </c>
      <c r="B596" s="29" t="s">
        <v>1302</v>
      </c>
      <c r="C596" s="94" t="s">
        <v>31</v>
      </c>
      <c r="D596" s="31">
        <f t="shared" ref="D596:R596" si="161">SUM(D597:D598)</f>
        <v>0</v>
      </c>
      <c r="E596" s="31">
        <f t="shared" si="161"/>
        <v>0</v>
      </c>
      <c r="F596" s="32">
        <f t="shared" si="161"/>
        <v>0</v>
      </c>
      <c r="G596" s="31">
        <f t="shared" si="161"/>
        <v>0</v>
      </c>
      <c r="H596" s="31">
        <f t="shared" si="161"/>
        <v>0</v>
      </c>
      <c r="I596" s="32">
        <f t="shared" si="161"/>
        <v>0</v>
      </c>
      <c r="J596" s="31">
        <f t="shared" si="161"/>
        <v>0</v>
      </c>
      <c r="K596" s="32">
        <f t="shared" si="161"/>
        <v>0</v>
      </c>
      <c r="L596" s="31">
        <f t="shared" si="161"/>
        <v>0</v>
      </c>
      <c r="M596" s="32">
        <f t="shared" si="161"/>
        <v>0</v>
      </c>
      <c r="N596" s="31">
        <f t="shared" si="161"/>
        <v>0</v>
      </c>
      <c r="O596" s="31">
        <f t="shared" si="161"/>
        <v>0</v>
      </c>
      <c r="P596" s="31">
        <f t="shared" si="161"/>
        <v>0</v>
      </c>
      <c r="Q596" s="31">
        <f t="shared" si="161"/>
        <v>0</v>
      </c>
      <c r="R596" s="31">
        <f t="shared" si="161"/>
        <v>0</v>
      </c>
      <c r="S596" s="34">
        <v>0</v>
      </c>
      <c r="T596" s="35" t="s">
        <v>32</v>
      </c>
      <c r="U596" s="6"/>
      <c r="V596" s="6"/>
      <c r="W596" s="6"/>
      <c r="X596" s="36"/>
      <c r="Y596" s="36"/>
      <c r="Z596" s="36"/>
      <c r="AA596" s="5"/>
      <c r="AB596" s="46"/>
      <c r="AC596" s="47"/>
      <c r="AD596" s="38"/>
      <c r="AE596" s="38"/>
      <c r="AF596" s="6"/>
      <c r="AG596" s="1"/>
    </row>
    <row r="597" spans="1:52" ht="47.25">
      <c r="A597" s="86" t="s">
        <v>1303</v>
      </c>
      <c r="B597" s="29" t="s">
        <v>444</v>
      </c>
      <c r="C597" s="94" t="s">
        <v>31</v>
      </c>
      <c r="D597" s="31">
        <v>0</v>
      </c>
      <c r="E597" s="31">
        <v>0</v>
      </c>
      <c r="F597" s="32">
        <v>0</v>
      </c>
      <c r="G597" s="31">
        <v>0</v>
      </c>
      <c r="H597" s="31">
        <v>0</v>
      </c>
      <c r="I597" s="32">
        <v>0</v>
      </c>
      <c r="J597" s="31">
        <v>0</v>
      </c>
      <c r="K597" s="32">
        <v>0</v>
      </c>
      <c r="L597" s="31">
        <v>0</v>
      </c>
      <c r="M597" s="32">
        <v>0</v>
      </c>
      <c r="N597" s="31">
        <v>0</v>
      </c>
      <c r="O597" s="31">
        <v>0</v>
      </c>
      <c r="P597" s="31">
        <v>0</v>
      </c>
      <c r="Q597" s="31">
        <v>0</v>
      </c>
      <c r="R597" s="31">
        <v>0</v>
      </c>
      <c r="S597" s="34">
        <v>0</v>
      </c>
      <c r="T597" s="35" t="s">
        <v>32</v>
      </c>
      <c r="U597" s="6"/>
      <c r="V597" s="6"/>
      <c r="W597" s="6"/>
      <c r="X597" s="36"/>
      <c r="Y597" s="36"/>
      <c r="Z597" s="36"/>
      <c r="AA597" s="5"/>
      <c r="AB597" s="46"/>
      <c r="AC597" s="47"/>
      <c r="AD597" s="38"/>
      <c r="AE597" s="38"/>
      <c r="AF597" s="6"/>
      <c r="AG597" s="1"/>
    </row>
    <row r="598" spans="1:52" ht="47.25">
      <c r="A598" s="28" t="s">
        <v>1304</v>
      </c>
      <c r="B598" s="100" t="s">
        <v>446</v>
      </c>
      <c r="C598" s="101" t="s">
        <v>31</v>
      </c>
      <c r="D598" s="31">
        <v>0</v>
      </c>
      <c r="E598" s="31">
        <v>0</v>
      </c>
      <c r="F598" s="32">
        <v>0</v>
      </c>
      <c r="G598" s="31">
        <v>0</v>
      </c>
      <c r="H598" s="31">
        <v>0</v>
      </c>
      <c r="I598" s="32">
        <v>0</v>
      </c>
      <c r="J598" s="31">
        <v>0</v>
      </c>
      <c r="K598" s="32">
        <v>0</v>
      </c>
      <c r="L598" s="31">
        <v>0</v>
      </c>
      <c r="M598" s="32">
        <v>0</v>
      </c>
      <c r="N598" s="31">
        <v>0</v>
      </c>
      <c r="O598" s="31">
        <v>0</v>
      </c>
      <c r="P598" s="31">
        <v>0</v>
      </c>
      <c r="Q598" s="31">
        <v>0</v>
      </c>
      <c r="R598" s="31">
        <v>0</v>
      </c>
      <c r="S598" s="34">
        <v>0</v>
      </c>
      <c r="T598" s="35" t="s">
        <v>32</v>
      </c>
      <c r="U598" s="6"/>
      <c r="V598" s="6"/>
      <c r="W598" s="6"/>
      <c r="X598" s="36"/>
      <c r="Y598" s="36"/>
      <c r="Z598" s="36"/>
      <c r="AA598" s="5"/>
      <c r="AB598" s="46"/>
      <c r="AC598" s="47"/>
      <c r="AD598" s="38"/>
      <c r="AE598" s="38"/>
      <c r="AF598" s="6"/>
      <c r="AG598" s="1"/>
    </row>
    <row r="599" spans="1:52">
      <c r="A599" s="85" t="s">
        <v>1305</v>
      </c>
      <c r="B599" s="29" t="s">
        <v>448</v>
      </c>
      <c r="C599" s="30" t="s">
        <v>31</v>
      </c>
      <c r="D599" s="31">
        <v>0</v>
      </c>
      <c r="E599" s="31">
        <v>0</v>
      </c>
      <c r="F599" s="32">
        <v>0</v>
      </c>
      <c r="G599" s="31">
        <v>0</v>
      </c>
      <c r="H599" s="31">
        <v>0</v>
      </c>
      <c r="I599" s="32">
        <v>0</v>
      </c>
      <c r="J599" s="31">
        <v>0</v>
      </c>
      <c r="K599" s="32">
        <v>0</v>
      </c>
      <c r="L599" s="31">
        <v>0</v>
      </c>
      <c r="M599" s="32">
        <v>0</v>
      </c>
      <c r="N599" s="31">
        <v>0</v>
      </c>
      <c r="O599" s="31">
        <v>0</v>
      </c>
      <c r="P599" s="31">
        <v>0</v>
      </c>
      <c r="Q599" s="31">
        <v>0</v>
      </c>
      <c r="R599" s="31">
        <v>0</v>
      </c>
      <c r="S599" s="34">
        <v>0</v>
      </c>
      <c r="T599" s="35" t="s">
        <v>32</v>
      </c>
      <c r="U599" s="6"/>
      <c r="V599" s="6"/>
      <c r="W599" s="6"/>
      <c r="X599" s="36"/>
      <c r="Y599" s="36"/>
      <c r="Z599" s="36"/>
      <c r="AA599" s="5"/>
      <c r="AB599" s="46"/>
      <c r="AC599" s="47"/>
      <c r="AD599" s="38"/>
      <c r="AE599" s="38"/>
      <c r="AF599" s="6"/>
      <c r="AG599" s="1"/>
    </row>
    <row r="600" spans="1:52" ht="47.25">
      <c r="A600" s="86" t="s">
        <v>1306</v>
      </c>
      <c r="B600" s="29" t="s">
        <v>444</v>
      </c>
      <c r="C600" s="30" t="s">
        <v>31</v>
      </c>
      <c r="D600" s="31">
        <v>0</v>
      </c>
      <c r="E600" s="31">
        <v>0</v>
      </c>
      <c r="F600" s="32">
        <v>0</v>
      </c>
      <c r="G600" s="31">
        <v>0</v>
      </c>
      <c r="H600" s="31">
        <v>0</v>
      </c>
      <c r="I600" s="32">
        <v>0</v>
      </c>
      <c r="J600" s="31">
        <v>0</v>
      </c>
      <c r="K600" s="32">
        <v>0</v>
      </c>
      <c r="L600" s="31">
        <v>0</v>
      </c>
      <c r="M600" s="32">
        <v>0</v>
      </c>
      <c r="N600" s="31">
        <v>0</v>
      </c>
      <c r="O600" s="31">
        <v>0</v>
      </c>
      <c r="P600" s="31">
        <v>0</v>
      </c>
      <c r="Q600" s="31">
        <v>0</v>
      </c>
      <c r="R600" s="31">
        <v>0</v>
      </c>
      <c r="S600" s="34">
        <v>0</v>
      </c>
      <c r="T600" s="35" t="s">
        <v>32</v>
      </c>
      <c r="U600" s="6"/>
      <c r="V600" s="6"/>
      <c r="W600" s="6"/>
      <c r="X600" s="36"/>
      <c r="Y600" s="36"/>
      <c r="Z600" s="36"/>
      <c r="AA600" s="5"/>
      <c r="AB600" s="46"/>
      <c r="AC600" s="47"/>
      <c r="AD600" s="38"/>
      <c r="AE600" s="38"/>
      <c r="AF600" s="6"/>
      <c r="AG600" s="1"/>
    </row>
    <row r="601" spans="1:52" ht="47.25">
      <c r="A601" s="86" t="s">
        <v>1307</v>
      </c>
      <c r="B601" s="52" t="s">
        <v>446</v>
      </c>
      <c r="C601" s="30" t="s">
        <v>31</v>
      </c>
      <c r="D601" s="31">
        <v>0</v>
      </c>
      <c r="E601" s="31">
        <v>0</v>
      </c>
      <c r="F601" s="32">
        <v>0</v>
      </c>
      <c r="G601" s="31">
        <v>0</v>
      </c>
      <c r="H601" s="31">
        <v>0</v>
      </c>
      <c r="I601" s="32">
        <v>0</v>
      </c>
      <c r="J601" s="31">
        <v>0</v>
      </c>
      <c r="K601" s="32">
        <v>0</v>
      </c>
      <c r="L601" s="31">
        <v>0</v>
      </c>
      <c r="M601" s="32">
        <v>0</v>
      </c>
      <c r="N601" s="31">
        <v>0</v>
      </c>
      <c r="O601" s="31">
        <v>0</v>
      </c>
      <c r="P601" s="31">
        <v>0</v>
      </c>
      <c r="Q601" s="31">
        <v>0</v>
      </c>
      <c r="R601" s="31">
        <v>0</v>
      </c>
      <c r="S601" s="34">
        <v>0</v>
      </c>
      <c r="T601" s="35" t="s">
        <v>32</v>
      </c>
      <c r="U601" s="6"/>
      <c r="V601" s="6"/>
      <c r="W601" s="6"/>
      <c r="X601" s="36"/>
      <c r="Y601" s="36"/>
      <c r="Z601" s="36"/>
      <c r="AA601" s="5"/>
      <c r="AB601" s="46"/>
      <c r="AC601" s="47"/>
      <c r="AD601" s="38"/>
      <c r="AE601" s="38"/>
      <c r="AF601" s="6"/>
      <c r="AG601" s="1"/>
    </row>
    <row r="602" spans="1:52">
      <c r="A602" s="86" t="s">
        <v>1308</v>
      </c>
      <c r="B602" s="29" t="s">
        <v>452</v>
      </c>
      <c r="C602" s="94" t="s">
        <v>31</v>
      </c>
      <c r="D602" s="31">
        <f t="shared" ref="D602:R602" si="162">D603+D604+D605+D606</f>
        <v>2024.1384174540001</v>
      </c>
      <c r="E602" s="31">
        <f t="shared" si="162"/>
        <v>1596.4360459300003</v>
      </c>
      <c r="F602" s="32">
        <f t="shared" si="162"/>
        <v>427.70237152399972</v>
      </c>
      <c r="G602" s="31">
        <f t="shared" si="162"/>
        <v>77.432145336399998</v>
      </c>
      <c r="H602" s="31">
        <f t="shared" si="162"/>
        <v>7.6307062000000077</v>
      </c>
      <c r="I602" s="32">
        <f t="shared" si="162"/>
        <v>9.7868416243999992</v>
      </c>
      <c r="J602" s="31">
        <f t="shared" si="162"/>
        <v>1.0239080300000001</v>
      </c>
      <c r="K602" s="32">
        <f t="shared" si="162"/>
        <v>10.326206174400001</v>
      </c>
      <c r="L602" s="31">
        <f t="shared" si="162"/>
        <v>6.6067981700000065</v>
      </c>
      <c r="M602" s="32">
        <f t="shared" si="162"/>
        <v>23.244675882399999</v>
      </c>
      <c r="N602" s="31">
        <f t="shared" si="162"/>
        <v>0</v>
      </c>
      <c r="O602" s="31">
        <f t="shared" si="162"/>
        <v>34.074421655199991</v>
      </c>
      <c r="P602" s="31">
        <f t="shared" si="162"/>
        <v>0</v>
      </c>
      <c r="Q602" s="31">
        <f t="shared" si="162"/>
        <v>420.0716653239997</v>
      </c>
      <c r="R602" s="31">
        <f t="shared" si="162"/>
        <v>-12.482341598799994</v>
      </c>
      <c r="S602" s="34">
        <f t="shared" si="159"/>
        <v>-0.62060915499563052</v>
      </c>
      <c r="T602" s="35" t="s">
        <v>32</v>
      </c>
      <c r="U602" s="6"/>
      <c r="V602" s="6"/>
      <c r="W602" s="6"/>
      <c r="X602" s="36"/>
      <c r="Y602" s="36"/>
      <c r="Z602" s="36"/>
      <c r="AA602" s="5"/>
      <c r="AB602" s="48"/>
      <c r="AC602" s="49"/>
      <c r="AD602" s="49"/>
      <c r="AE602" s="49"/>
      <c r="AF602" s="6"/>
      <c r="AG602" s="1"/>
    </row>
    <row r="603" spans="1:52" ht="31.5">
      <c r="A603" s="28" t="s">
        <v>1309</v>
      </c>
      <c r="B603" s="29" t="s">
        <v>454</v>
      </c>
      <c r="C603" s="94" t="s">
        <v>31</v>
      </c>
      <c r="D603" s="31">
        <v>0</v>
      </c>
      <c r="E603" s="31">
        <v>0</v>
      </c>
      <c r="F603" s="32">
        <v>0</v>
      </c>
      <c r="G603" s="31">
        <v>0</v>
      </c>
      <c r="H603" s="31">
        <v>0</v>
      </c>
      <c r="I603" s="32">
        <v>0</v>
      </c>
      <c r="J603" s="31">
        <v>0</v>
      </c>
      <c r="K603" s="32">
        <v>0</v>
      </c>
      <c r="L603" s="31">
        <v>0</v>
      </c>
      <c r="M603" s="32">
        <v>0</v>
      </c>
      <c r="N603" s="31">
        <v>0</v>
      </c>
      <c r="O603" s="31">
        <v>0</v>
      </c>
      <c r="P603" s="31">
        <v>0</v>
      </c>
      <c r="Q603" s="31">
        <v>0</v>
      </c>
      <c r="R603" s="31">
        <v>0</v>
      </c>
      <c r="S603" s="34">
        <v>0</v>
      </c>
      <c r="T603" s="35" t="s">
        <v>32</v>
      </c>
      <c r="U603" s="6"/>
      <c r="V603" s="6"/>
      <c r="W603" s="6"/>
      <c r="X603" s="36"/>
      <c r="Y603" s="36"/>
      <c r="Z603" s="36"/>
      <c r="AA603" s="5"/>
      <c r="AB603" s="48"/>
      <c r="AC603" s="49"/>
      <c r="AD603" s="49"/>
      <c r="AE603" s="49"/>
      <c r="AF603" s="6"/>
      <c r="AG603" s="1"/>
    </row>
    <row r="604" spans="1:52">
      <c r="A604" s="28" t="s">
        <v>1310</v>
      </c>
      <c r="B604" s="29" t="s">
        <v>456</v>
      </c>
      <c r="C604" s="94" t="s">
        <v>31</v>
      </c>
      <c r="D604" s="31">
        <v>0</v>
      </c>
      <c r="E604" s="31">
        <v>0</v>
      </c>
      <c r="F604" s="32">
        <v>0</v>
      </c>
      <c r="G604" s="31">
        <v>0</v>
      </c>
      <c r="H604" s="31">
        <v>0</v>
      </c>
      <c r="I604" s="32">
        <v>0</v>
      </c>
      <c r="J604" s="31">
        <v>0</v>
      </c>
      <c r="K604" s="32">
        <v>0</v>
      </c>
      <c r="L604" s="31">
        <v>0</v>
      </c>
      <c r="M604" s="32">
        <v>0</v>
      </c>
      <c r="N604" s="31">
        <v>0</v>
      </c>
      <c r="O604" s="31">
        <v>0</v>
      </c>
      <c r="P604" s="31">
        <v>0</v>
      </c>
      <c r="Q604" s="31">
        <v>0</v>
      </c>
      <c r="R604" s="31">
        <v>0</v>
      </c>
      <c r="S604" s="34">
        <v>0</v>
      </c>
      <c r="T604" s="35" t="s">
        <v>32</v>
      </c>
      <c r="U604" s="6"/>
      <c r="V604" s="6"/>
      <c r="W604" s="6"/>
      <c r="X604" s="36"/>
      <c r="Y604" s="36"/>
      <c r="Z604" s="36"/>
      <c r="AA604" s="5"/>
      <c r="AB604" s="48"/>
      <c r="AC604" s="49"/>
      <c r="AD604" s="49"/>
      <c r="AE604" s="49"/>
      <c r="AF604" s="6"/>
      <c r="AG604" s="1"/>
    </row>
    <row r="605" spans="1:52" ht="31.5">
      <c r="A605" s="28" t="s">
        <v>1311</v>
      </c>
      <c r="B605" s="29" t="s">
        <v>458</v>
      </c>
      <c r="C605" s="94" t="s">
        <v>31</v>
      </c>
      <c r="D605" s="31">
        <v>0</v>
      </c>
      <c r="E605" s="31">
        <v>0</v>
      </c>
      <c r="F605" s="32">
        <v>0</v>
      </c>
      <c r="G605" s="31">
        <v>0</v>
      </c>
      <c r="H605" s="31">
        <v>0</v>
      </c>
      <c r="I605" s="32">
        <v>0</v>
      </c>
      <c r="J605" s="31">
        <v>0</v>
      </c>
      <c r="K605" s="32">
        <v>0</v>
      </c>
      <c r="L605" s="31">
        <v>0</v>
      </c>
      <c r="M605" s="32">
        <v>0</v>
      </c>
      <c r="N605" s="31">
        <v>0</v>
      </c>
      <c r="O605" s="31">
        <v>0</v>
      </c>
      <c r="P605" s="31">
        <v>0</v>
      </c>
      <c r="Q605" s="31">
        <v>0</v>
      </c>
      <c r="R605" s="31">
        <v>0</v>
      </c>
      <c r="S605" s="34">
        <v>0</v>
      </c>
      <c r="T605" s="35" t="s">
        <v>32</v>
      </c>
      <c r="U605" s="6"/>
      <c r="V605" s="6"/>
      <c r="W605" s="6"/>
      <c r="X605" s="36"/>
      <c r="Y605" s="36"/>
      <c r="Z605" s="36"/>
      <c r="AA605" s="5"/>
      <c r="AB605" s="48"/>
      <c r="AC605" s="49"/>
      <c r="AD605" s="49"/>
      <c r="AE605" s="49"/>
      <c r="AF605" s="6"/>
      <c r="AG605" s="1"/>
    </row>
    <row r="606" spans="1:52">
      <c r="A606" s="28" t="s">
        <v>1312</v>
      </c>
      <c r="B606" s="29" t="s">
        <v>464</v>
      </c>
      <c r="C606" s="94" t="s">
        <v>31</v>
      </c>
      <c r="D606" s="31">
        <f>SUM(D607:D609)</f>
        <v>2024.1384174540001</v>
      </c>
      <c r="E606" s="32">
        <f t="shared" ref="E606:R606" si="163">SUM(E607:E609)</f>
        <v>1596.4360459300003</v>
      </c>
      <c r="F606" s="32">
        <f t="shared" si="163"/>
        <v>427.70237152399972</v>
      </c>
      <c r="G606" s="31">
        <f t="shared" si="163"/>
        <v>77.432145336399998</v>
      </c>
      <c r="H606" s="31">
        <f t="shared" si="163"/>
        <v>7.6307062000000077</v>
      </c>
      <c r="I606" s="32">
        <f t="shared" si="163"/>
        <v>9.7868416243999992</v>
      </c>
      <c r="J606" s="32">
        <f t="shared" si="163"/>
        <v>1.0239080300000001</v>
      </c>
      <c r="K606" s="32">
        <f t="shared" si="163"/>
        <v>10.326206174400001</v>
      </c>
      <c r="L606" s="31">
        <f t="shared" si="163"/>
        <v>6.6067981700000065</v>
      </c>
      <c r="M606" s="32">
        <f t="shared" si="163"/>
        <v>23.244675882399999</v>
      </c>
      <c r="N606" s="31">
        <f t="shared" si="163"/>
        <v>0</v>
      </c>
      <c r="O606" s="31">
        <f t="shared" si="163"/>
        <v>34.074421655199991</v>
      </c>
      <c r="P606" s="31">
        <f t="shared" si="163"/>
        <v>0</v>
      </c>
      <c r="Q606" s="31">
        <f t="shared" si="163"/>
        <v>420.0716653239997</v>
      </c>
      <c r="R606" s="31">
        <f t="shared" si="163"/>
        <v>-12.482341598799994</v>
      </c>
      <c r="S606" s="34">
        <f t="shared" si="159"/>
        <v>-0.62060915499563052</v>
      </c>
      <c r="T606" s="35" t="s">
        <v>32</v>
      </c>
      <c r="U606" s="6"/>
      <c r="V606" s="6"/>
      <c r="W606" s="6"/>
      <c r="X606" s="36"/>
      <c r="Y606" s="36"/>
      <c r="Z606" s="36"/>
      <c r="AA606" s="5"/>
      <c r="AB606" s="48"/>
      <c r="AC606" s="49"/>
      <c r="AD606" s="49"/>
      <c r="AE606" s="49"/>
      <c r="AF606" s="6"/>
      <c r="AG606" s="1"/>
    </row>
    <row r="607" spans="1:52" ht="63">
      <c r="A607" s="65" t="s">
        <v>1312</v>
      </c>
      <c r="B607" s="68" t="s">
        <v>1313</v>
      </c>
      <c r="C607" s="96" t="s">
        <v>1314</v>
      </c>
      <c r="D607" s="57">
        <v>1992.13406568</v>
      </c>
      <c r="E607" s="58">
        <v>1596.4360459300003</v>
      </c>
      <c r="F607" s="58">
        <f>D607-E607</f>
        <v>395.69801974999973</v>
      </c>
      <c r="G607" s="57">
        <f t="shared" ref="G607:H609" si="164">I607+K607+M607+O607</f>
        <v>59.981922528399991</v>
      </c>
      <c r="H607" s="57">
        <f t="shared" si="164"/>
        <v>5.5856476600000073</v>
      </c>
      <c r="I607" s="58">
        <v>9.7868416243999992</v>
      </c>
      <c r="J607" s="58">
        <v>1.0239080300000001</v>
      </c>
      <c r="K607" s="58">
        <v>10.326206174400001</v>
      </c>
      <c r="L607" s="57">
        <v>4.561739630000007</v>
      </c>
      <c r="M607" s="58">
        <v>21.009609040000001</v>
      </c>
      <c r="N607" s="57">
        <v>0</v>
      </c>
      <c r="O607" s="57">
        <v>18.859265689599994</v>
      </c>
      <c r="P607" s="57">
        <v>0</v>
      </c>
      <c r="Q607" s="57">
        <f>F607-H607</f>
        <v>390.11237208999972</v>
      </c>
      <c r="R607" s="57">
        <f>H607-(I607+K607)</f>
        <v>-14.527400138799994</v>
      </c>
      <c r="S607" s="59">
        <f>R607/(I607+K607)</f>
        <v>-0.72228735714866343</v>
      </c>
      <c r="T607" s="60" t="s">
        <v>1315</v>
      </c>
      <c r="U607" s="6"/>
      <c r="V607" s="61"/>
      <c r="W607" s="62"/>
      <c r="X607" s="36"/>
      <c r="Y607" s="36"/>
      <c r="Z607" s="36"/>
      <c r="AB607" s="48"/>
      <c r="AC607" s="49"/>
      <c r="AD607" s="49"/>
      <c r="AE607" s="49"/>
      <c r="AF607" s="6"/>
      <c r="AG607" s="1"/>
      <c r="AM607" s="13"/>
      <c r="AZ607" s="133"/>
    </row>
    <row r="608" spans="1:52" ht="31.5">
      <c r="A608" s="65" t="s">
        <v>1312</v>
      </c>
      <c r="B608" s="68" t="s">
        <v>1316</v>
      </c>
      <c r="C608" s="96" t="s">
        <v>1317</v>
      </c>
      <c r="D608" s="57">
        <v>15</v>
      </c>
      <c r="E608" s="58">
        <v>0</v>
      </c>
      <c r="F608" s="58">
        <f>D608-E608</f>
        <v>15</v>
      </c>
      <c r="G608" s="57">
        <f t="shared" si="164"/>
        <v>15</v>
      </c>
      <c r="H608" s="57">
        <f t="shared" si="164"/>
        <v>2.0450585399999999</v>
      </c>
      <c r="I608" s="58">
        <v>0</v>
      </c>
      <c r="J608" s="58">
        <v>0</v>
      </c>
      <c r="K608" s="58">
        <v>0</v>
      </c>
      <c r="L608" s="57">
        <v>2.0450585399999999</v>
      </c>
      <c r="M608" s="58">
        <v>1.5</v>
      </c>
      <c r="N608" s="57">
        <v>0</v>
      </c>
      <c r="O608" s="57">
        <v>13.5</v>
      </c>
      <c r="P608" s="57">
        <v>0</v>
      </c>
      <c r="Q608" s="57">
        <f>F608-H608</f>
        <v>12.954941460000001</v>
      </c>
      <c r="R608" s="57">
        <f>H608-(I608+K608)</f>
        <v>2.0450585399999999</v>
      </c>
      <c r="S608" s="59">
        <v>1</v>
      </c>
      <c r="T608" s="60" t="s">
        <v>1219</v>
      </c>
      <c r="U608" s="6"/>
      <c r="V608" s="61"/>
      <c r="W608" s="62"/>
      <c r="X608" s="36"/>
      <c r="Y608" s="36"/>
      <c r="Z608" s="36"/>
      <c r="AB608" s="48"/>
      <c r="AC608" s="49"/>
      <c r="AD608" s="49"/>
      <c r="AE608" s="49"/>
      <c r="AF608" s="6"/>
      <c r="AG608" s="1"/>
      <c r="AZ608" s="133"/>
    </row>
    <row r="609" spans="1:52" ht="31.5">
      <c r="A609" s="65" t="s">
        <v>1312</v>
      </c>
      <c r="B609" s="68" t="s">
        <v>1318</v>
      </c>
      <c r="C609" s="96" t="s">
        <v>1319</v>
      </c>
      <c r="D609" s="57">
        <v>17.004351774</v>
      </c>
      <c r="E609" s="58">
        <v>0</v>
      </c>
      <c r="F609" s="58">
        <f>D609-E609</f>
        <v>17.004351774</v>
      </c>
      <c r="G609" s="57">
        <f t="shared" si="164"/>
        <v>2.4502228079999999</v>
      </c>
      <c r="H609" s="57">
        <f t="shared" si="164"/>
        <v>0</v>
      </c>
      <c r="I609" s="58">
        <v>0</v>
      </c>
      <c r="J609" s="58">
        <v>0</v>
      </c>
      <c r="K609" s="58">
        <v>0</v>
      </c>
      <c r="L609" s="57">
        <v>0</v>
      </c>
      <c r="M609" s="58">
        <v>0.73506684239999998</v>
      </c>
      <c r="N609" s="57">
        <v>0</v>
      </c>
      <c r="O609" s="57">
        <v>1.7151559655999999</v>
      </c>
      <c r="P609" s="57">
        <v>0</v>
      </c>
      <c r="Q609" s="57">
        <f>F609-H609</f>
        <v>17.004351774</v>
      </c>
      <c r="R609" s="57">
        <f>H609-(I609+K609)</f>
        <v>0</v>
      </c>
      <c r="S609" s="59">
        <v>0</v>
      </c>
      <c r="T609" s="60" t="s">
        <v>32</v>
      </c>
      <c r="U609" s="6"/>
      <c r="V609" s="61"/>
      <c r="W609" s="62"/>
      <c r="X609" s="36"/>
      <c r="Y609" s="36"/>
      <c r="Z609" s="36"/>
      <c r="AB609" s="48"/>
      <c r="AC609" s="49"/>
      <c r="AD609" s="49"/>
      <c r="AE609" s="49"/>
      <c r="AF609" s="6"/>
      <c r="AG609" s="1"/>
      <c r="AZ609" s="133"/>
    </row>
    <row r="610" spans="1:52" ht="31.5">
      <c r="A610" s="28" t="s">
        <v>1320</v>
      </c>
      <c r="B610" s="29" t="s">
        <v>481</v>
      </c>
      <c r="C610" s="94" t="s">
        <v>31</v>
      </c>
      <c r="D610" s="31">
        <v>0</v>
      </c>
      <c r="E610" s="32">
        <v>0</v>
      </c>
      <c r="F610" s="32">
        <v>0</v>
      </c>
      <c r="G610" s="31">
        <v>0</v>
      </c>
      <c r="H610" s="31">
        <v>0</v>
      </c>
      <c r="I610" s="32">
        <v>0</v>
      </c>
      <c r="J610" s="32">
        <v>0</v>
      </c>
      <c r="K610" s="32">
        <v>0</v>
      </c>
      <c r="L610" s="31">
        <v>0</v>
      </c>
      <c r="M610" s="32">
        <v>0</v>
      </c>
      <c r="N610" s="31">
        <v>0</v>
      </c>
      <c r="O610" s="31">
        <v>0</v>
      </c>
      <c r="P610" s="31">
        <v>0</v>
      </c>
      <c r="Q610" s="31">
        <v>0</v>
      </c>
      <c r="R610" s="31">
        <v>0</v>
      </c>
      <c r="S610" s="34">
        <v>0</v>
      </c>
      <c r="T610" s="35" t="s">
        <v>32</v>
      </c>
      <c r="U610" s="6"/>
      <c r="V610" s="6"/>
      <c r="W610" s="6"/>
      <c r="X610" s="36"/>
      <c r="Y610" s="36"/>
      <c r="Z610" s="36"/>
      <c r="AA610" s="5"/>
      <c r="AB610" s="37"/>
      <c r="AC610" s="38"/>
      <c r="AD610" s="38"/>
      <c r="AE610" s="38"/>
      <c r="AF610" s="6"/>
      <c r="AG610" s="1"/>
    </row>
    <row r="611" spans="1:52">
      <c r="A611" s="28" t="s">
        <v>1321</v>
      </c>
      <c r="B611" s="29" t="s">
        <v>483</v>
      </c>
      <c r="C611" s="94" t="s">
        <v>31</v>
      </c>
      <c r="D611" s="31">
        <f t="shared" ref="D611:R611" si="165">SUM(D612:D678)</f>
        <v>197.67682054799997</v>
      </c>
      <c r="E611" s="32">
        <f t="shared" si="165"/>
        <v>85.533182359999998</v>
      </c>
      <c r="F611" s="32">
        <f t="shared" si="165"/>
        <v>181.272362388</v>
      </c>
      <c r="G611" s="31">
        <f t="shared" si="165"/>
        <v>88.417756764000018</v>
      </c>
      <c r="H611" s="31">
        <f t="shared" si="165"/>
        <v>56.827047829999998</v>
      </c>
      <c r="I611" s="32">
        <f t="shared" si="165"/>
        <v>1.2386420839999999</v>
      </c>
      <c r="J611" s="32">
        <f t="shared" si="165"/>
        <v>30.147043819999993</v>
      </c>
      <c r="K611" s="32">
        <f t="shared" si="165"/>
        <v>24.104717867999998</v>
      </c>
      <c r="L611" s="31">
        <f t="shared" si="165"/>
        <v>26.680004010000008</v>
      </c>
      <c r="M611" s="32">
        <f t="shared" si="165"/>
        <v>30.54224267</v>
      </c>
      <c r="N611" s="31">
        <f t="shared" si="165"/>
        <v>0</v>
      </c>
      <c r="O611" s="31">
        <f t="shared" si="165"/>
        <v>32.532154142000003</v>
      </c>
      <c r="P611" s="31">
        <f t="shared" si="165"/>
        <v>0</v>
      </c>
      <c r="Q611" s="31">
        <f t="shared" si="165"/>
        <v>139.17908955799999</v>
      </c>
      <c r="R611" s="31">
        <f t="shared" si="165"/>
        <v>-10.842203651999998</v>
      </c>
      <c r="S611" s="34">
        <f t="shared" ref="S611:S643" si="166">R611/(I611+K611)</f>
        <v>-0.42781240027111617</v>
      </c>
      <c r="T611" s="35" t="s">
        <v>32</v>
      </c>
      <c r="U611" s="6"/>
      <c r="V611" s="6"/>
      <c r="W611" s="6"/>
      <c r="X611" s="36"/>
      <c r="Y611" s="36"/>
      <c r="Z611" s="36"/>
      <c r="AA611" s="5"/>
      <c r="AB611" s="37"/>
      <c r="AC611" s="38"/>
      <c r="AD611" s="38"/>
      <c r="AE611" s="38"/>
      <c r="AF611" s="6"/>
      <c r="AG611" s="1"/>
    </row>
    <row r="612" spans="1:52" ht="47.25">
      <c r="A612" s="105" t="s">
        <v>1321</v>
      </c>
      <c r="B612" s="68" t="s">
        <v>1322</v>
      </c>
      <c r="C612" s="67" t="s">
        <v>1323</v>
      </c>
      <c r="D612" s="57">
        <v>8.3422177800000004</v>
      </c>
      <c r="E612" s="58">
        <v>1.48506552</v>
      </c>
      <c r="F612" s="58">
        <f t="shared" ref="F612:F678" si="167">D612-E612</f>
        <v>6.8571522600000003</v>
      </c>
      <c r="G612" s="57">
        <f t="shared" ref="G612:H678" si="168">I612+K612+M612+O612</f>
        <v>3.2136935040000001</v>
      </c>
      <c r="H612" s="57">
        <f t="shared" si="168"/>
        <v>0</v>
      </c>
      <c r="I612" s="58">
        <v>0</v>
      </c>
      <c r="J612" s="58">
        <v>0</v>
      </c>
      <c r="K612" s="58">
        <v>3.2136935040000001</v>
      </c>
      <c r="L612" s="57">
        <v>0</v>
      </c>
      <c r="M612" s="58">
        <v>0</v>
      </c>
      <c r="N612" s="57">
        <v>0</v>
      </c>
      <c r="O612" s="57">
        <v>0</v>
      </c>
      <c r="P612" s="57">
        <v>0</v>
      </c>
      <c r="Q612" s="57">
        <f t="shared" ref="Q612:Q678" si="169">F612-H612</f>
        <v>6.8571522600000003</v>
      </c>
      <c r="R612" s="57">
        <f t="shared" ref="R612:R643" si="170">H612-(I612+K612)</f>
        <v>-3.2136935040000001</v>
      </c>
      <c r="S612" s="59">
        <f t="shared" si="166"/>
        <v>-1</v>
      </c>
      <c r="T612" s="60" t="s">
        <v>1324</v>
      </c>
      <c r="U612" s="6"/>
      <c r="V612" s="61"/>
      <c r="W612" s="62"/>
      <c r="X612" s="36"/>
      <c r="Y612" s="36"/>
      <c r="Z612" s="36"/>
      <c r="AB612" s="37"/>
      <c r="AC612" s="38"/>
      <c r="AD612" s="38"/>
      <c r="AE612" s="38"/>
      <c r="AF612" s="6"/>
      <c r="AG612" s="1"/>
      <c r="AZ612" s="133"/>
    </row>
    <row r="613" spans="1:52" ht="31.5">
      <c r="A613" s="105" t="s">
        <v>1321</v>
      </c>
      <c r="B613" s="104" t="s">
        <v>1325</v>
      </c>
      <c r="C613" s="106" t="s">
        <v>1326</v>
      </c>
      <c r="D613" s="57">
        <v>7.573855848</v>
      </c>
      <c r="E613" s="58">
        <v>0</v>
      </c>
      <c r="F613" s="58">
        <f t="shared" si="167"/>
        <v>7.573855848</v>
      </c>
      <c r="G613" s="57">
        <f t="shared" si="168"/>
        <v>7.573855848</v>
      </c>
      <c r="H613" s="57">
        <f t="shared" si="168"/>
        <v>0</v>
      </c>
      <c r="I613" s="58">
        <v>0</v>
      </c>
      <c r="J613" s="58">
        <v>0</v>
      </c>
      <c r="K613" s="58">
        <v>0</v>
      </c>
      <c r="L613" s="57">
        <v>0</v>
      </c>
      <c r="M613" s="58">
        <v>7.5738558500000002</v>
      </c>
      <c r="N613" s="57">
        <v>0</v>
      </c>
      <c r="O613" s="57">
        <v>-2.000000165480742E-9</v>
      </c>
      <c r="P613" s="57">
        <v>0</v>
      </c>
      <c r="Q613" s="57">
        <f t="shared" si="169"/>
        <v>7.573855848</v>
      </c>
      <c r="R613" s="57">
        <f t="shared" si="170"/>
        <v>0</v>
      </c>
      <c r="S613" s="59">
        <v>0</v>
      </c>
      <c r="T613" s="60" t="s">
        <v>32</v>
      </c>
      <c r="U613" s="6"/>
      <c r="V613" s="61"/>
      <c r="W613" s="62"/>
      <c r="X613" s="36"/>
      <c r="Y613" s="36"/>
      <c r="Z613" s="36"/>
      <c r="AB613" s="37"/>
      <c r="AC613" s="38"/>
      <c r="AD613" s="38"/>
      <c r="AE613" s="38"/>
      <c r="AF613" s="6"/>
      <c r="AG613" s="1"/>
      <c r="AZ613" s="133"/>
    </row>
    <row r="614" spans="1:52" ht="31.5">
      <c r="A614" s="105" t="s">
        <v>1321</v>
      </c>
      <c r="B614" s="104" t="s">
        <v>1327</v>
      </c>
      <c r="C614" s="106" t="s">
        <v>1328</v>
      </c>
      <c r="D614" s="57">
        <v>0.84757597200000001</v>
      </c>
      <c r="E614" s="58">
        <v>0</v>
      </c>
      <c r="F614" s="58">
        <f t="shared" si="167"/>
        <v>0.84757597200000001</v>
      </c>
      <c r="G614" s="57">
        <f t="shared" si="168"/>
        <v>0.84757597200000001</v>
      </c>
      <c r="H614" s="57">
        <f t="shared" si="168"/>
        <v>0</v>
      </c>
      <c r="I614" s="58">
        <v>0</v>
      </c>
      <c r="J614" s="58">
        <v>0</v>
      </c>
      <c r="K614" s="58">
        <v>0</v>
      </c>
      <c r="L614" s="57">
        <v>0</v>
      </c>
      <c r="M614" s="58">
        <v>0</v>
      </c>
      <c r="N614" s="57">
        <v>0</v>
      </c>
      <c r="O614" s="57">
        <v>0.84757597200000001</v>
      </c>
      <c r="P614" s="57">
        <v>0</v>
      </c>
      <c r="Q614" s="57">
        <f t="shared" si="169"/>
        <v>0.84757597200000001</v>
      </c>
      <c r="R614" s="57">
        <f t="shared" si="170"/>
        <v>0</v>
      </c>
      <c r="S614" s="59">
        <v>0</v>
      </c>
      <c r="T614" s="60" t="s">
        <v>32</v>
      </c>
      <c r="U614" s="6"/>
      <c r="V614" s="61"/>
      <c r="W614" s="62"/>
      <c r="X614" s="36"/>
      <c r="Y614" s="36"/>
      <c r="Z614" s="36"/>
      <c r="AB614" s="37"/>
      <c r="AC614" s="38"/>
      <c r="AD614" s="38"/>
      <c r="AE614" s="38"/>
      <c r="AF614" s="6"/>
      <c r="AG614" s="1"/>
      <c r="AZ614" s="133"/>
    </row>
    <row r="615" spans="1:52" ht="31.5">
      <c r="A615" s="105" t="s">
        <v>1321</v>
      </c>
      <c r="B615" s="104" t="s">
        <v>1329</v>
      </c>
      <c r="C615" s="81" t="s">
        <v>1330</v>
      </c>
      <c r="D615" s="57">
        <v>3.7650481439999997</v>
      </c>
      <c r="E615" s="58">
        <v>0</v>
      </c>
      <c r="F615" s="58">
        <f t="shared" si="167"/>
        <v>3.7650481439999997</v>
      </c>
      <c r="G615" s="57">
        <f t="shared" si="168"/>
        <v>3.7650481439999997</v>
      </c>
      <c r="H615" s="57">
        <f t="shared" si="168"/>
        <v>0</v>
      </c>
      <c r="I615" s="58">
        <v>0</v>
      </c>
      <c r="J615" s="58">
        <v>0</v>
      </c>
      <c r="K615" s="58">
        <v>0</v>
      </c>
      <c r="L615" s="57">
        <v>0</v>
      </c>
      <c r="M615" s="58">
        <v>0</v>
      </c>
      <c r="N615" s="57">
        <v>0</v>
      </c>
      <c r="O615" s="57">
        <v>3.7650481439999997</v>
      </c>
      <c r="P615" s="57">
        <v>0</v>
      </c>
      <c r="Q615" s="57">
        <f t="shared" si="169"/>
        <v>3.7650481439999997</v>
      </c>
      <c r="R615" s="57">
        <f t="shared" si="170"/>
        <v>0</v>
      </c>
      <c r="S615" s="59">
        <v>0</v>
      </c>
      <c r="T615" s="60" t="s">
        <v>32</v>
      </c>
      <c r="U615" s="6"/>
      <c r="V615" s="61"/>
      <c r="W615" s="62"/>
      <c r="X615" s="36"/>
      <c r="Y615" s="36"/>
      <c r="Z615" s="36"/>
      <c r="AB615" s="37"/>
      <c r="AC615" s="38"/>
      <c r="AD615" s="38"/>
      <c r="AE615" s="38"/>
      <c r="AF615" s="6"/>
      <c r="AG615" s="1"/>
      <c r="AZ615" s="133"/>
    </row>
    <row r="616" spans="1:52" ht="31.5">
      <c r="A616" s="105" t="s">
        <v>1321</v>
      </c>
      <c r="B616" s="104" t="s">
        <v>1331</v>
      </c>
      <c r="C616" s="81" t="s">
        <v>1332</v>
      </c>
      <c r="D616" s="57">
        <v>2.0017779959999999</v>
      </c>
      <c r="E616" s="58">
        <v>0.87</v>
      </c>
      <c r="F616" s="58">
        <f t="shared" si="167"/>
        <v>1.1317779959999998</v>
      </c>
      <c r="G616" s="57">
        <f t="shared" si="168"/>
        <v>1.1317779960000001</v>
      </c>
      <c r="H616" s="57">
        <f t="shared" si="168"/>
        <v>0</v>
      </c>
      <c r="I616" s="58">
        <v>0</v>
      </c>
      <c r="J616" s="58">
        <v>0</v>
      </c>
      <c r="K616" s="58">
        <v>0</v>
      </c>
      <c r="L616" s="57">
        <v>0</v>
      </c>
      <c r="M616" s="58">
        <v>0</v>
      </c>
      <c r="N616" s="57">
        <v>0</v>
      </c>
      <c r="O616" s="57">
        <v>1.1317779960000001</v>
      </c>
      <c r="P616" s="57">
        <v>0</v>
      </c>
      <c r="Q616" s="57">
        <f t="shared" si="169"/>
        <v>1.1317779959999998</v>
      </c>
      <c r="R616" s="57">
        <f t="shared" si="170"/>
        <v>0</v>
      </c>
      <c r="S616" s="59">
        <v>0</v>
      </c>
      <c r="T616" s="60" t="s">
        <v>32</v>
      </c>
      <c r="U616" s="6"/>
      <c r="V616" s="61"/>
      <c r="W616" s="62"/>
      <c r="X616" s="36"/>
      <c r="Y616" s="36"/>
      <c r="Z616" s="36"/>
      <c r="AB616" s="37"/>
      <c r="AC616" s="38"/>
      <c r="AD616" s="38"/>
      <c r="AE616" s="38"/>
      <c r="AF616" s="6"/>
      <c r="AG616" s="1"/>
      <c r="AZ616" s="133"/>
    </row>
    <row r="617" spans="1:52" ht="31.5">
      <c r="A617" s="105" t="s">
        <v>1321</v>
      </c>
      <c r="B617" s="104" t="s">
        <v>1333</v>
      </c>
      <c r="C617" s="81" t="s">
        <v>1334</v>
      </c>
      <c r="D617" s="57">
        <v>0.47357713200000001</v>
      </c>
      <c r="E617" s="58">
        <v>0.15537600000000001</v>
      </c>
      <c r="F617" s="58">
        <f t="shared" si="167"/>
        <v>0.318201132</v>
      </c>
      <c r="G617" s="57">
        <f t="shared" si="168"/>
        <v>0.16282513199999998</v>
      </c>
      <c r="H617" s="57">
        <f t="shared" si="168"/>
        <v>0</v>
      </c>
      <c r="I617" s="58">
        <v>0</v>
      </c>
      <c r="J617" s="58">
        <v>0</v>
      </c>
      <c r="K617" s="58">
        <v>0</v>
      </c>
      <c r="L617" s="57">
        <v>0</v>
      </c>
      <c r="M617" s="58">
        <v>0</v>
      </c>
      <c r="N617" s="57">
        <v>0</v>
      </c>
      <c r="O617" s="57">
        <v>0.16282513199999998</v>
      </c>
      <c r="P617" s="57">
        <v>0</v>
      </c>
      <c r="Q617" s="57">
        <f t="shared" si="169"/>
        <v>0.318201132</v>
      </c>
      <c r="R617" s="57">
        <f t="shared" si="170"/>
        <v>0</v>
      </c>
      <c r="S617" s="59">
        <v>0</v>
      </c>
      <c r="T617" s="60" t="s">
        <v>32</v>
      </c>
      <c r="U617" s="6"/>
      <c r="V617" s="61"/>
      <c r="W617" s="62"/>
      <c r="X617" s="36"/>
      <c r="Y617" s="36"/>
      <c r="Z617" s="36"/>
      <c r="AB617" s="37"/>
      <c r="AC617" s="38"/>
      <c r="AD617" s="38"/>
      <c r="AE617" s="38"/>
      <c r="AF617" s="6"/>
      <c r="AG617" s="1"/>
      <c r="AZ617" s="133"/>
    </row>
    <row r="618" spans="1:52" ht="31.5">
      <c r="A618" s="105" t="s">
        <v>1321</v>
      </c>
      <c r="B618" s="104" t="s">
        <v>1335</v>
      </c>
      <c r="C618" s="81" t="s">
        <v>1336</v>
      </c>
      <c r="D618" s="57">
        <v>1.1019167999999999</v>
      </c>
      <c r="E618" s="58">
        <v>0</v>
      </c>
      <c r="F618" s="58">
        <f t="shared" si="167"/>
        <v>1.1019167999999999</v>
      </c>
      <c r="G618" s="57">
        <f t="shared" si="168"/>
        <v>1.1019167999999999</v>
      </c>
      <c r="H618" s="57">
        <f t="shared" si="168"/>
        <v>1.35</v>
      </c>
      <c r="I618" s="58">
        <v>0</v>
      </c>
      <c r="J618" s="58">
        <v>0</v>
      </c>
      <c r="K618" s="58">
        <v>0</v>
      </c>
      <c r="L618" s="57">
        <v>1.35</v>
      </c>
      <c r="M618" s="58">
        <v>0</v>
      </c>
      <c r="N618" s="57">
        <v>0</v>
      </c>
      <c r="O618" s="57">
        <v>1.1019167999999999</v>
      </c>
      <c r="P618" s="57">
        <v>0</v>
      </c>
      <c r="Q618" s="57">
        <f t="shared" si="169"/>
        <v>-0.24808320000000017</v>
      </c>
      <c r="R618" s="57">
        <f t="shared" si="170"/>
        <v>1.35</v>
      </c>
      <c r="S618" s="59">
        <v>1</v>
      </c>
      <c r="T618" s="146" t="s">
        <v>1337</v>
      </c>
      <c r="U618" s="6"/>
      <c r="V618" s="61"/>
      <c r="W618" s="62"/>
      <c r="X618" s="36"/>
      <c r="Y618" s="36"/>
      <c r="Z618" s="36"/>
      <c r="AB618" s="37"/>
      <c r="AC618" s="38"/>
      <c r="AD618" s="38"/>
      <c r="AE618" s="38"/>
      <c r="AF618" s="6"/>
      <c r="AG618" s="1"/>
      <c r="AZ618" s="133"/>
    </row>
    <row r="619" spans="1:52" ht="47.25">
      <c r="A619" s="105" t="s">
        <v>1321</v>
      </c>
      <c r="B619" s="104" t="s">
        <v>1338</v>
      </c>
      <c r="C619" s="81" t="s">
        <v>1339</v>
      </c>
      <c r="D619" s="57">
        <v>0.25674593999999995</v>
      </c>
      <c r="E619" s="58">
        <v>0</v>
      </c>
      <c r="F619" s="58">
        <f t="shared" si="167"/>
        <v>0.25674593999999995</v>
      </c>
      <c r="G619" s="57">
        <f t="shared" si="168"/>
        <v>0.25674593999999995</v>
      </c>
      <c r="H619" s="57">
        <f t="shared" si="168"/>
        <v>0.25674000000000002</v>
      </c>
      <c r="I619" s="58">
        <v>0</v>
      </c>
      <c r="J619" s="58">
        <v>0</v>
      </c>
      <c r="K619" s="58">
        <v>0</v>
      </c>
      <c r="L619" s="57">
        <v>0.25674000000000002</v>
      </c>
      <c r="M619" s="58">
        <v>0</v>
      </c>
      <c r="N619" s="57">
        <v>0</v>
      </c>
      <c r="O619" s="57">
        <v>0.25674593999999995</v>
      </c>
      <c r="P619" s="57">
        <v>0</v>
      </c>
      <c r="Q619" s="57">
        <f t="shared" si="169"/>
        <v>5.9399999999265596E-6</v>
      </c>
      <c r="R619" s="57">
        <f t="shared" si="170"/>
        <v>0.25674000000000002</v>
      </c>
      <c r="S619" s="59">
        <v>1</v>
      </c>
      <c r="T619" s="146" t="s">
        <v>1337</v>
      </c>
      <c r="U619" s="6"/>
      <c r="V619" s="61"/>
      <c r="W619" s="62"/>
      <c r="X619" s="36"/>
      <c r="Y619" s="36"/>
      <c r="Z619" s="36"/>
      <c r="AB619" s="37"/>
      <c r="AC619" s="38"/>
      <c r="AD619" s="38"/>
      <c r="AE619" s="38"/>
      <c r="AF619" s="6"/>
      <c r="AG619" s="1"/>
      <c r="AZ619" s="133"/>
    </row>
    <row r="620" spans="1:52" ht="31.5">
      <c r="A620" s="105" t="s">
        <v>1321</v>
      </c>
      <c r="B620" s="104" t="s">
        <v>1340</v>
      </c>
      <c r="C620" s="81" t="s">
        <v>1341</v>
      </c>
      <c r="D620" s="57">
        <v>7.3641021719999999</v>
      </c>
      <c r="E620" s="58">
        <v>0</v>
      </c>
      <c r="F620" s="58">
        <f t="shared" si="167"/>
        <v>7.3641021719999999</v>
      </c>
      <c r="G620" s="57">
        <f t="shared" si="168"/>
        <v>7.3641021719999999</v>
      </c>
      <c r="H620" s="57">
        <f t="shared" si="168"/>
        <v>0</v>
      </c>
      <c r="I620" s="58">
        <v>0</v>
      </c>
      <c r="J620" s="58">
        <v>0</v>
      </c>
      <c r="K620" s="58">
        <v>0</v>
      </c>
      <c r="L620" s="57">
        <v>0</v>
      </c>
      <c r="M620" s="58">
        <v>0</v>
      </c>
      <c r="N620" s="57">
        <v>0</v>
      </c>
      <c r="O620" s="57">
        <v>7.3641021719999999</v>
      </c>
      <c r="P620" s="57">
        <v>0</v>
      </c>
      <c r="Q620" s="57">
        <f t="shared" si="169"/>
        <v>7.3641021719999999</v>
      </c>
      <c r="R620" s="57">
        <f t="shared" si="170"/>
        <v>0</v>
      </c>
      <c r="S620" s="59">
        <v>0</v>
      </c>
      <c r="T620" s="60" t="s">
        <v>32</v>
      </c>
      <c r="U620" s="6"/>
      <c r="V620" s="61"/>
      <c r="W620" s="62"/>
      <c r="X620" s="36"/>
      <c r="Y620" s="36"/>
      <c r="Z620" s="36"/>
      <c r="AB620" s="37"/>
      <c r="AC620" s="38"/>
      <c r="AD620" s="38"/>
      <c r="AE620" s="38"/>
      <c r="AF620" s="6"/>
      <c r="AG620" s="1"/>
      <c r="AZ620" s="133"/>
    </row>
    <row r="621" spans="1:52" ht="31.5">
      <c r="A621" s="105" t="s">
        <v>1321</v>
      </c>
      <c r="B621" s="104" t="s">
        <v>1342</v>
      </c>
      <c r="C621" s="81" t="s">
        <v>1343</v>
      </c>
      <c r="D621" s="57">
        <v>0.27665684399999996</v>
      </c>
      <c r="E621" s="58">
        <v>0</v>
      </c>
      <c r="F621" s="58">
        <f t="shared" si="167"/>
        <v>0.27665684399999996</v>
      </c>
      <c r="G621" s="57">
        <f t="shared" si="168"/>
        <v>0.27665684399999996</v>
      </c>
      <c r="H621" s="57">
        <f t="shared" si="168"/>
        <v>0</v>
      </c>
      <c r="I621" s="58">
        <v>0</v>
      </c>
      <c r="J621" s="58">
        <v>0</v>
      </c>
      <c r="K621" s="58">
        <v>0</v>
      </c>
      <c r="L621" s="57">
        <v>0</v>
      </c>
      <c r="M621" s="58">
        <v>0</v>
      </c>
      <c r="N621" s="57">
        <v>0</v>
      </c>
      <c r="O621" s="57">
        <v>0.27665684399999996</v>
      </c>
      <c r="P621" s="57">
        <v>0</v>
      </c>
      <c r="Q621" s="57">
        <f t="shared" si="169"/>
        <v>0.27665684399999996</v>
      </c>
      <c r="R621" s="57">
        <f t="shared" si="170"/>
        <v>0</v>
      </c>
      <c r="S621" s="59">
        <v>0</v>
      </c>
      <c r="T621" s="60" t="s">
        <v>32</v>
      </c>
      <c r="U621" s="6"/>
      <c r="V621" s="61"/>
      <c r="W621" s="62"/>
      <c r="X621" s="36"/>
      <c r="Y621" s="36"/>
      <c r="Z621" s="36"/>
      <c r="AB621" s="37"/>
      <c r="AC621" s="38"/>
      <c r="AD621" s="38"/>
      <c r="AE621" s="38"/>
      <c r="AF621" s="6"/>
      <c r="AG621" s="1"/>
      <c r="AZ621" s="133"/>
    </row>
    <row r="622" spans="1:52" ht="31.5">
      <c r="A622" s="105" t="s">
        <v>1321</v>
      </c>
      <c r="B622" s="104" t="s">
        <v>1344</v>
      </c>
      <c r="C622" s="81" t="s">
        <v>1345</v>
      </c>
      <c r="D622" s="57">
        <v>0.188629668</v>
      </c>
      <c r="E622" s="58">
        <v>0</v>
      </c>
      <c r="F622" s="58">
        <f t="shared" si="167"/>
        <v>0.188629668</v>
      </c>
      <c r="G622" s="57">
        <f t="shared" si="168"/>
        <v>0.188629668</v>
      </c>
      <c r="H622" s="57">
        <f t="shared" si="168"/>
        <v>0</v>
      </c>
      <c r="I622" s="58">
        <v>0</v>
      </c>
      <c r="J622" s="58">
        <v>0</v>
      </c>
      <c r="K622" s="58">
        <v>0</v>
      </c>
      <c r="L622" s="57">
        <v>0</v>
      </c>
      <c r="M622" s="58">
        <v>0</v>
      </c>
      <c r="N622" s="57">
        <v>0</v>
      </c>
      <c r="O622" s="57">
        <v>0.188629668</v>
      </c>
      <c r="P622" s="57">
        <v>0</v>
      </c>
      <c r="Q622" s="57">
        <f t="shared" si="169"/>
        <v>0.188629668</v>
      </c>
      <c r="R622" s="57">
        <f t="shared" si="170"/>
        <v>0</v>
      </c>
      <c r="S622" s="59">
        <v>0</v>
      </c>
      <c r="T622" s="60" t="s">
        <v>32</v>
      </c>
      <c r="U622" s="6"/>
      <c r="V622" s="61"/>
      <c r="W622" s="62"/>
      <c r="X622" s="36"/>
      <c r="Y622" s="36"/>
      <c r="Z622" s="36"/>
      <c r="AB622" s="37"/>
      <c r="AC622" s="38"/>
      <c r="AD622" s="38"/>
      <c r="AE622" s="38"/>
      <c r="AF622" s="6"/>
      <c r="AG622" s="1"/>
      <c r="AZ622" s="133"/>
    </row>
    <row r="623" spans="1:52" ht="31.5">
      <c r="A623" s="105" t="s">
        <v>1321</v>
      </c>
      <c r="B623" s="104" t="s">
        <v>1346</v>
      </c>
      <c r="C623" s="81" t="s">
        <v>1347</v>
      </c>
      <c r="D623" s="57">
        <v>1.3732239719999999</v>
      </c>
      <c r="E623" s="58">
        <v>0</v>
      </c>
      <c r="F623" s="58">
        <f t="shared" si="167"/>
        <v>1.3732239719999999</v>
      </c>
      <c r="G623" s="57">
        <f t="shared" si="168"/>
        <v>1.3732239719999999</v>
      </c>
      <c r="H623" s="57">
        <f t="shared" si="168"/>
        <v>0</v>
      </c>
      <c r="I623" s="58">
        <v>0</v>
      </c>
      <c r="J623" s="58">
        <v>0</v>
      </c>
      <c r="K623" s="58">
        <v>0</v>
      </c>
      <c r="L623" s="57">
        <v>0</v>
      </c>
      <c r="M623" s="58">
        <v>0</v>
      </c>
      <c r="N623" s="57">
        <v>0</v>
      </c>
      <c r="O623" s="57">
        <v>1.3732239719999999</v>
      </c>
      <c r="P623" s="57">
        <v>0</v>
      </c>
      <c r="Q623" s="57">
        <f t="shared" si="169"/>
        <v>1.3732239719999999</v>
      </c>
      <c r="R623" s="57">
        <f t="shared" si="170"/>
        <v>0</v>
      </c>
      <c r="S623" s="59">
        <v>0</v>
      </c>
      <c r="T623" s="60" t="s">
        <v>32</v>
      </c>
      <c r="U623" s="6"/>
      <c r="V623" s="61"/>
      <c r="W623" s="62"/>
      <c r="X623" s="36"/>
      <c r="Y623" s="36"/>
      <c r="Z623" s="36"/>
      <c r="AB623" s="37"/>
      <c r="AC623" s="38"/>
      <c r="AD623" s="38"/>
      <c r="AE623" s="38"/>
      <c r="AF623" s="6"/>
      <c r="AG623" s="1"/>
      <c r="AZ623" s="133"/>
    </row>
    <row r="624" spans="1:52">
      <c r="A624" s="105" t="s">
        <v>1321</v>
      </c>
      <c r="B624" s="104" t="s">
        <v>1348</v>
      </c>
      <c r="C624" s="81" t="s">
        <v>1349</v>
      </c>
      <c r="D624" s="57">
        <v>2.2006794359999997</v>
      </c>
      <c r="E624" s="58">
        <v>0</v>
      </c>
      <c r="F624" s="58">
        <f t="shared" si="167"/>
        <v>2.2006794359999997</v>
      </c>
      <c r="G624" s="57">
        <f t="shared" si="168"/>
        <v>2.2006794359999997</v>
      </c>
      <c r="H624" s="57">
        <f t="shared" si="168"/>
        <v>0</v>
      </c>
      <c r="I624" s="58">
        <v>0</v>
      </c>
      <c r="J624" s="58">
        <v>0</v>
      </c>
      <c r="K624" s="58">
        <v>0</v>
      </c>
      <c r="L624" s="57">
        <v>0</v>
      </c>
      <c r="M624" s="58">
        <v>0</v>
      </c>
      <c r="N624" s="57">
        <v>0</v>
      </c>
      <c r="O624" s="57">
        <v>2.2006794359999997</v>
      </c>
      <c r="P624" s="57">
        <v>0</v>
      </c>
      <c r="Q624" s="57">
        <f t="shared" si="169"/>
        <v>2.2006794359999997</v>
      </c>
      <c r="R624" s="57">
        <f t="shared" si="170"/>
        <v>0</v>
      </c>
      <c r="S624" s="59">
        <v>0</v>
      </c>
      <c r="T624" s="60" t="s">
        <v>32</v>
      </c>
      <c r="U624" s="6"/>
      <c r="V624" s="61"/>
      <c r="W624" s="62"/>
      <c r="X624" s="36"/>
      <c r="Y624" s="36"/>
      <c r="Z624" s="36"/>
      <c r="AB624" s="37"/>
      <c r="AC624" s="38"/>
      <c r="AD624" s="38"/>
      <c r="AE624" s="38"/>
      <c r="AF624" s="6"/>
      <c r="AG624" s="1"/>
      <c r="AZ624" s="133"/>
    </row>
    <row r="625" spans="1:52" ht="47.25">
      <c r="A625" s="105" t="s">
        <v>1321</v>
      </c>
      <c r="B625" s="104" t="s">
        <v>1350</v>
      </c>
      <c r="C625" s="81" t="s">
        <v>1351</v>
      </c>
      <c r="D625" s="57">
        <v>1.5719138879999999</v>
      </c>
      <c r="E625" s="58">
        <v>0</v>
      </c>
      <c r="F625" s="58">
        <f t="shared" si="167"/>
        <v>1.5719138879999999</v>
      </c>
      <c r="G625" s="57">
        <f t="shared" si="168"/>
        <v>1.5719138879999999</v>
      </c>
      <c r="H625" s="57">
        <f t="shared" si="168"/>
        <v>0</v>
      </c>
      <c r="I625" s="58">
        <v>0</v>
      </c>
      <c r="J625" s="58">
        <v>0</v>
      </c>
      <c r="K625" s="58">
        <v>0</v>
      </c>
      <c r="L625" s="57">
        <v>0</v>
      </c>
      <c r="M625" s="58">
        <v>0</v>
      </c>
      <c r="N625" s="57">
        <v>0</v>
      </c>
      <c r="O625" s="57">
        <v>1.5719138879999999</v>
      </c>
      <c r="P625" s="57">
        <v>0</v>
      </c>
      <c r="Q625" s="57">
        <f t="shared" si="169"/>
        <v>1.5719138879999999</v>
      </c>
      <c r="R625" s="57">
        <f t="shared" si="170"/>
        <v>0</v>
      </c>
      <c r="S625" s="59">
        <v>0</v>
      </c>
      <c r="T625" s="60" t="s">
        <v>32</v>
      </c>
      <c r="U625" s="6"/>
      <c r="V625" s="61"/>
      <c r="W625" s="62"/>
      <c r="X625" s="36"/>
      <c r="Y625" s="36"/>
      <c r="Z625" s="36"/>
      <c r="AB625" s="37"/>
      <c r="AC625" s="38"/>
      <c r="AD625" s="38"/>
      <c r="AE625" s="38"/>
      <c r="AF625" s="6"/>
      <c r="AG625" s="1"/>
      <c r="AZ625" s="133"/>
    </row>
    <row r="626" spans="1:52" ht="31.5">
      <c r="A626" s="105" t="s">
        <v>1321</v>
      </c>
      <c r="B626" s="104" t="s">
        <v>1352</v>
      </c>
      <c r="C626" s="81" t="s">
        <v>1353</v>
      </c>
      <c r="D626" s="57">
        <v>0.30809511599999995</v>
      </c>
      <c r="E626" s="57">
        <v>0</v>
      </c>
      <c r="F626" s="58">
        <f t="shared" si="167"/>
        <v>0.30809511599999995</v>
      </c>
      <c r="G626" s="57">
        <f t="shared" si="168"/>
        <v>0.30809511599999995</v>
      </c>
      <c r="H626" s="57">
        <f t="shared" si="168"/>
        <v>0</v>
      </c>
      <c r="I626" s="58">
        <v>0</v>
      </c>
      <c r="J626" s="57">
        <v>0</v>
      </c>
      <c r="K626" s="58">
        <v>0</v>
      </c>
      <c r="L626" s="57">
        <v>0</v>
      </c>
      <c r="M626" s="58">
        <v>0</v>
      </c>
      <c r="N626" s="57">
        <v>0</v>
      </c>
      <c r="O626" s="57">
        <v>0.30809511599999995</v>
      </c>
      <c r="P626" s="57">
        <v>0</v>
      </c>
      <c r="Q626" s="57">
        <f t="shared" si="169"/>
        <v>0.30809511599999995</v>
      </c>
      <c r="R626" s="57">
        <f t="shared" si="170"/>
        <v>0</v>
      </c>
      <c r="S626" s="59">
        <v>0</v>
      </c>
      <c r="T626" s="60" t="s">
        <v>32</v>
      </c>
      <c r="U626" s="6"/>
      <c r="V626" s="61"/>
      <c r="W626" s="62"/>
      <c r="X626" s="36"/>
      <c r="Y626" s="36"/>
      <c r="Z626" s="36"/>
      <c r="AB626" s="37"/>
      <c r="AC626" s="38"/>
      <c r="AD626" s="38"/>
      <c r="AE626" s="38"/>
      <c r="AF626" s="6"/>
      <c r="AG626" s="1"/>
      <c r="AZ626" s="133"/>
    </row>
    <row r="627" spans="1:52" ht="31.5">
      <c r="A627" s="105" t="s">
        <v>1321</v>
      </c>
      <c r="B627" s="104" t="s">
        <v>1354</v>
      </c>
      <c r="C627" s="81" t="s">
        <v>1355</v>
      </c>
      <c r="D627" s="57">
        <v>1.0148276039999999</v>
      </c>
      <c r="E627" s="57">
        <v>0</v>
      </c>
      <c r="F627" s="58">
        <f t="shared" si="167"/>
        <v>1.0148276039999999</v>
      </c>
      <c r="G627" s="57">
        <f t="shared" si="168"/>
        <v>1.0148276039999999</v>
      </c>
      <c r="H627" s="57">
        <f t="shared" si="168"/>
        <v>0</v>
      </c>
      <c r="I627" s="58">
        <v>0</v>
      </c>
      <c r="J627" s="57">
        <v>0</v>
      </c>
      <c r="K627" s="58">
        <v>0</v>
      </c>
      <c r="L627" s="57">
        <v>0</v>
      </c>
      <c r="M627" s="58">
        <v>0</v>
      </c>
      <c r="N627" s="57">
        <v>0</v>
      </c>
      <c r="O627" s="57">
        <v>1.0148276039999999</v>
      </c>
      <c r="P627" s="57">
        <v>0</v>
      </c>
      <c r="Q627" s="57">
        <f t="shared" si="169"/>
        <v>1.0148276039999999</v>
      </c>
      <c r="R627" s="57">
        <f t="shared" si="170"/>
        <v>0</v>
      </c>
      <c r="S627" s="59">
        <v>0</v>
      </c>
      <c r="T627" s="60" t="s">
        <v>32</v>
      </c>
      <c r="U627" s="6"/>
      <c r="V627" s="61"/>
      <c r="W627" s="62"/>
      <c r="X627" s="36"/>
      <c r="Y627" s="36"/>
      <c r="Z627" s="36"/>
      <c r="AB627" s="37"/>
      <c r="AC627" s="38"/>
      <c r="AD627" s="38"/>
      <c r="AE627" s="38"/>
      <c r="AF627" s="6"/>
      <c r="AG627" s="1"/>
      <c r="AZ627" s="133"/>
    </row>
    <row r="628" spans="1:52" ht="47.25">
      <c r="A628" s="105" t="s">
        <v>1321</v>
      </c>
      <c r="B628" s="104" t="s">
        <v>1356</v>
      </c>
      <c r="C628" s="81" t="s">
        <v>1357</v>
      </c>
      <c r="D628" s="57">
        <v>1.5347466239999998</v>
      </c>
      <c r="E628" s="58">
        <v>0</v>
      </c>
      <c r="F628" s="58">
        <f t="shared" si="167"/>
        <v>1.5347466239999998</v>
      </c>
      <c r="G628" s="57">
        <f t="shared" si="168"/>
        <v>1.5347466239999998</v>
      </c>
      <c r="H628" s="57">
        <f t="shared" si="168"/>
        <v>0</v>
      </c>
      <c r="I628" s="58">
        <v>0</v>
      </c>
      <c r="J628" s="58">
        <v>0</v>
      </c>
      <c r="K628" s="58">
        <v>1.5347466239999998</v>
      </c>
      <c r="L628" s="57">
        <v>0</v>
      </c>
      <c r="M628" s="58">
        <v>0</v>
      </c>
      <c r="N628" s="57">
        <v>0</v>
      </c>
      <c r="O628" s="57">
        <v>0</v>
      </c>
      <c r="P628" s="57">
        <v>0</v>
      </c>
      <c r="Q628" s="57">
        <f t="shared" si="169"/>
        <v>1.5347466239999998</v>
      </c>
      <c r="R628" s="57">
        <f t="shared" si="170"/>
        <v>-1.5347466239999998</v>
      </c>
      <c r="S628" s="59">
        <f t="shared" si="166"/>
        <v>-1</v>
      </c>
      <c r="T628" s="60" t="s">
        <v>1324</v>
      </c>
      <c r="U628" s="6"/>
      <c r="V628" s="61"/>
      <c r="W628" s="62"/>
      <c r="X628" s="36"/>
      <c r="Y628" s="36"/>
      <c r="Z628" s="36"/>
      <c r="AB628" s="37"/>
      <c r="AC628" s="38"/>
      <c r="AD628" s="38"/>
      <c r="AE628" s="38"/>
      <c r="AF628" s="6"/>
      <c r="AG628" s="1"/>
      <c r="AZ628" s="133"/>
    </row>
    <row r="629" spans="1:52" ht="31.5">
      <c r="A629" s="105" t="s">
        <v>1321</v>
      </c>
      <c r="B629" s="104" t="s">
        <v>1358</v>
      </c>
      <c r="C629" s="81" t="s">
        <v>1359</v>
      </c>
      <c r="D629" s="57">
        <v>0.56260712400000001</v>
      </c>
      <c r="E629" s="58">
        <v>0</v>
      </c>
      <c r="F629" s="58">
        <f t="shared" si="167"/>
        <v>0.56260712400000001</v>
      </c>
      <c r="G629" s="57">
        <f t="shared" si="168"/>
        <v>0.56260712400000001</v>
      </c>
      <c r="H629" s="58">
        <f t="shared" si="168"/>
        <v>0</v>
      </c>
      <c r="I629" s="58">
        <v>0.56260712400000001</v>
      </c>
      <c r="J629" s="58">
        <v>0</v>
      </c>
      <c r="K629" s="58">
        <v>0</v>
      </c>
      <c r="L629" s="58">
        <v>0</v>
      </c>
      <c r="M629" s="58">
        <v>0</v>
      </c>
      <c r="N629" s="58">
        <v>0</v>
      </c>
      <c r="O629" s="58">
        <v>0</v>
      </c>
      <c r="P629" s="58">
        <v>0</v>
      </c>
      <c r="Q629" s="57">
        <f t="shared" si="169"/>
        <v>0.56260712400000001</v>
      </c>
      <c r="R629" s="57">
        <f t="shared" si="170"/>
        <v>-0.56260712400000001</v>
      </c>
      <c r="S629" s="59">
        <f t="shared" si="166"/>
        <v>-1</v>
      </c>
      <c r="T629" s="60" t="s">
        <v>1360</v>
      </c>
      <c r="U629" s="6"/>
      <c r="V629" s="61"/>
      <c r="W629" s="62"/>
      <c r="X629" s="36"/>
      <c r="Y629" s="36"/>
      <c r="Z629" s="36"/>
      <c r="AB629" s="37"/>
      <c r="AC629" s="38"/>
      <c r="AD629" s="38"/>
      <c r="AE629" s="38"/>
      <c r="AF629" s="6"/>
      <c r="AG629" s="1"/>
      <c r="AZ629" s="133"/>
    </row>
    <row r="630" spans="1:52" ht="94.5">
      <c r="A630" s="105" t="s">
        <v>1321</v>
      </c>
      <c r="B630" s="104" t="s">
        <v>1361</v>
      </c>
      <c r="C630" s="81" t="s">
        <v>1362</v>
      </c>
      <c r="D630" s="57">
        <v>3.5460163440000003</v>
      </c>
      <c r="E630" s="57">
        <v>0</v>
      </c>
      <c r="F630" s="58">
        <f t="shared" si="167"/>
        <v>3.5460163440000003</v>
      </c>
      <c r="G630" s="57">
        <f t="shared" si="168"/>
        <v>3.5460163440000003</v>
      </c>
      <c r="H630" s="57">
        <f t="shared" si="168"/>
        <v>0</v>
      </c>
      <c r="I630" s="58">
        <v>0</v>
      </c>
      <c r="J630" s="57">
        <v>0</v>
      </c>
      <c r="K630" s="58">
        <v>3.5460163440000003</v>
      </c>
      <c r="L630" s="57">
        <v>0</v>
      </c>
      <c r="M630" s="58">
        <v>0</v>
      </c>
      <c r="N630" s="57">
        <v>0</v>
      </c>
      <c r="O630" s="57">
        <v>0</v>
      </c>
      <c r="P630" s="57">
        <v>0</v>
      </c>
      <c r="Q630" s="57">
        <f t="shared" si="169"/>
        <v>3.5460163440000003</v>
      </c>
      <c r="R630" s="57">
        <f t="shared" si="170"/>
        <v>-3.5460163440000003</v>
      </c>
      <c r="S630" s="59">
        <f t="shared" si="166"/>
        <v>-1</v>
      </c>
      <c r="T630" s="60" t="s">
        <v>1363</v>
      </c>
      <c r="U630" s="6"/>
      <c r="V630" s="61"/>
      <c r="W630" s="62"/>
      <c r="X630" s="36"/>
      <c r="Y630" s="36"/>
      <c r="Z630" s="36"/>
      <c r="AB630" s="37"/>
      <c r="AC630" s="38"/>
      <c r="AD630" s="38"/>
      <c r="AE630" s="38"/>
      <c r="AF630" s="6"/>
      <c r="AG630" s="1"/>
      <c r="AZ630" s="133"/>
    </row>
    <row r="631" spans="1:52" ht="47.25">
      <c r="A631" s="105" t="s">
        <v>1321</v>
      </c>
      <c r="B631" s="104" t="s">
        <v>1364</v>
      </c>
      <c r="C631" s="81" t="s">
        <v>1365</v>
      </c>
      <c r="D631" s="57">
        <v>6.0356319479999998</v>
      </c>
      <c r="E631" s="57">
        <v>0</v>
      </c>
      <c r="F631" s="58">
        <f t="shared" si="167"/>
        <v>6.0356319479999998</v>
      </c>
      <c r="G631" s="57">
        <f t="shared" si="168"/>
        <v>6.0356319479999998</v>
      </c>
      <c r="H631" s="57">
        <f t="shared" si="168"/>
        <v>0</v>
      </c>
      <c r="I631" s="58">
        <v>0</v>
      </c>
      <c r="J631" s="57">
        <v>0</v>
      </c>
      <c r="K631" s="58">
        <v>6.0356319479999998</v>
      </c>
      <c r="L631" s="57">
        <v>0</v>
      </c>
      <c r="M631" s="58">
        <v>0</v>
      </c>
      <c r="N631" s="57">
        <v>0</v>
      </c>
      <c r="O631" s="57">
        <v>0</v>
      </c>
      <c r="P631" s="57">
        <v>0</v>
      </c>
      <c r="Q631" s="57">
        <f t="shared" si="169"/>
        <v>6.0356319479999998</v>
      </c>
      <c r="R631" s="57">
        <f t="shared" si="170"/>
        <v>-6.0356319479999998</v>
      </c>
      <c r="S631" s="59">
        <f t="shared" si="166"/>
        <v>-1</v>
      </c>
      <c r="T631" s="60" t="s">
        <v>1324</v>
      </c>
      <c r="U631" s="6"/>
      <c r="V631" s="61"/>
      <c r="W631" s="62"/>
      <c r="X631" s="36"/>
      <c r="Y631" s="36"/>
      <c r="Z631" s="36"/>
      <c r="AB631" s="37"/>
      <c r="AC631" s="38"/>
      <c r="AD631" s="38"/>
      <c r="AE631" s="38"/>
      <c r="AF631" s="6"/>
      <c r="AG631" s="1"/>
      <c r="AZ631" s="133"/>
    </row>
    <row r="632" spans="1:52" ht="47.25">
      <c r="A632" s="105" t="s">
        <v>1321</v>
      </c>
      <c r="B632" s="104" t="s">
        <v>1366</v>
      </c>
      <c r="C632" s="81" t="s">
        <v>1367</v>
      </c>
      <c r="D632" s="57">
        <v>8.8378896359999999</v>
      </c>
      <c r="E632" s="57">
        <v>0</v>
      </c>
      <c r="F632" s="58">
        <f t="shared" si="167"/>
        <v>8.8378896359999999</v>
      </c>
      <c r="G632" s="57">
        <f t="shared" si="168"/>
        <v>8.8378896359999999</v>
      </c>
      <c r="H632" s="57">
        <f t="shared" si="168"/>
        <v>0</v>
      </c>
      <c r="I632" s="58">
        <v>0</v>
      </c>
      <c r="J632" s="57">
        <v>0</v>
      </c>
      <c r="K632" s="58">
        <v>8.8378896359999999</v>
      </c>
      <c r="L632" s="57">
        <v>0</v>
      </c>
      <c r="M632" s="58">
        <v>0</v>
      </c>
      <c r="N632" s="57">
        <v>0</v>
      </c>
      <c r="O632" s="57">
        <v>0</v>
      </c>
      <c r="P632" s="57">
        <v>0</v>
      </c>
      <c r="Q632" s="57">
        <f t="shared" si="169"/>
        <v>8.8378896359999999</v>
      </c>
      <c r="R632" s="57">
        <f t="shared" si="170"/>
        <v>-8.8378896359999999</v>
      </c>
      <c r="S632" s="59">
        <f t="shared" si="166"/>
        <v>-1</v>
      </c>
      <c r="T632" s="60" t="s">
        <v>1324</v>
      </c>
      <c r="U632" s="6"/>
      <c r="V632" s="61"/>
      <c r="W632" s="62"/>
      <c r="X632" s="36"/>
      <c r="Y632" s="36"/>
      <c r="Z632" s="36"/>
      <c r="AB632" s="37"/>
      <c r="AC632" s="38"/>
      <c r="AD632" s="38"/>
      <c r="AE632" s="38"/>
      <c r="AF632" s="6"/>
      <c r="AG632" s="1"/>
      <c r="AZ632" s="133"/>
    </row>
    <row r="633" spans="1:52" ht="47.25">
      <c r="A633" s="105" t="s">
        <v>1321</v>
      </c>
      <c r="B633" s="104" t="s">
        <v>1368</v>
      </c>
      <c r="C633" s="81" t="s">
        <v>1369</v>
      </c>
      <c r="D633" s="57">
        <v>0.29589384000000002</v>
      </c>
      <c r="E633" s="57">
        <v>0</v>
      </c>
      <c r="F633" s="58">
        <f t="shared" si="167"/>
        <v>0.29589384000000002</v>
      </c>
      <c r="G633" s="57">
        <f t="shared" si="168"/>
        <v>0.29589384000000002</v>
      </c>
      <c r="H633" s="57">
        <f t="shared" si="168"/>
        <v>0.29589359999999998</v>
      </c>
      <c r="I633" s="58">
        <v>0</v>
      </c>
      <c r="J633" s="57">
        <v>0</v>
      </c>
      <c r="K633" s="58">
        <v>0.29589384000000002</v>
      </c>
      <c r="L633" s="57">
        <v>0.29589359999999998</v>
      </c>
      <c r="M633" s="58">
        <v>0</v>
      </c>
      <c r="N633" s="57">
        <v>0</v>
      </c>
      <c r="O633" s="57">
        <v>0</v>
      </c>
      <c r="P633" s="57">
        <v>0</v>
      </c>
      <c r="Q633" s="57">
        <f t="shared" si="169"/>
        <v>2.4000000004020805E-7</v>
      </c>
      <c r="R633" s="57">
        <f t="shared" si="170"/>
        <v>-2.4000000004020805E-7</v>
      </c>
      <c r="S633" s="59">
        <f t="shared" si="166"/>
        <v>-8.1110171147938742E-7</v>
      </c>
      <c r="T633" s="60" t="s">
        <v>32</v>
      </c>
      <c r="U633" s="6"/>
      <c r="V633" s="61"/>
      <c r="W633" s="62"/>
      <c r="X633" s="36"/>
      <c r="Y633" s="36"/>
      <c r="Z633" s="36"/>
      <c r="AB633" s="37"/>
      <c r="AC633" s="38"/>
      <c r="AD633" s="38"/>
      <c r="AE633" s="38"/>
      <c r="AF633" s="6"/>
      <c r="AG633" s="1"/>
      <c r="AZ633" s="133"/>
    </row>
    <row r="634" spans="1:52" ht="47.25">
      <c r="A634" s="105" t="s">
        <v>1321</v>
      </c>
      <c r="B634" s="104" t="s">
        <v>1370</v>
      </c>
      <c r="C634" s="81" t="s">
        <v>1371</v>
      </c>
      <c r="D634" s="57">
        <v>8.4927078839999997</v>
      </c>
      <c r="E634" s="57">
        <v>0</v>
      </c>
      <c r="F634" s="58">
        <f t="shared" si="167"/>
        <v>8.4927078839999997</v>
      </c>
      <c r="G634" s="57">
        <f t="shared" si="168"/>
        <v>8.4927078839999997</v>
      </c>
      <c r="H634" s="57">
        <f t="shared" si="168"/>
        <v>0</v>
      </c>
      <c r="I634" s="58">
        <v>0</v>
      </c>
      <c r="J634" s="57">
        <v>0</v>
      </c>
      <c r="K634" s="58">
        <v>0</v>
      </c>
      <c r="L634" s="57">
        <v>0</v>
      </c>
      <c r="M634" s="58">
        <v>8.4927078839999997</v>
      </c>
      <c r="N634" s="57">
        <v>0</v>
      </c>
      <c r="O634" s="57">
        <v>0</v>
      </c>
      <c r="P634" s="57">
        <v>0</v>
      </c>
      <c r="Q634" s="57">
        <f t="shared" si="169"/>
        <v>8.4927078839999997</v>
      </c>
      <c r="R634" s="57">
        <f t="shared" si="170"/>
        <v>0</v>
      </c>
      <c r="S634" s="59">
        <v>0</v>
      </c>
      <c r="T634" s="60" t="s">
        <v>32</v>
      </c>
      <c r="U634" s="6"/>
      <c r="V634" s="61"/>
      <c r="W634" s="62"/>
      <c r="X634" s="36"/>
      <c r="Y634" s="36"/>
      <c r="Z634" s="36"/>
      <c r="AB634" s="37"/>
      <c r="AC634" s="38"/>
      <c r="AD634" s="38"/>
      <c r="AE634" s="38"/>
      <c r="AF634" s="6"/>
      <c r="AG634" s="1"/>
      <c r="AZ634" s="133"/>
    </row>
    <row r="635" spans="1:52" ht="31.5">
      <c r="A635" s="105" t="s">
        <v>1321</v>
      </c>
      <c r="B635" s="104" t="s">
        <v>1372</v>
      </c>
      <c r="C635" s="81" t="s">
        <v>1373</v>
      </c>
      <c r="D635" s="57">
        <v>11.776569384</v>
      </c>
      <c r="E635" s="57">
        <v>0</v>
      </c>
      <c r="F635" s="58">
        <f t="shared" si="167"/>
        <v>11.776569384</v>
      </c>
      <c r="G635" s="57">
        <f t="shared" si="168"/>
        <v>11.776569384</v>
      </c>
      <c r="H635" s="57">
        <f t="shared" si="168"/>
        <v>11.658802699999999</v>
      </c>
      <c r="I635" s="58">
        <v>0</v>
      </c>
      <c r="J635" s="57">
        <v>0</v>
      </c>
      <c r="K635" s="58">
        <v>0</v>
      </c>
      <c r="L635" s="57">
        <v>11.658802699999999</v>
      </c>
      <c r="M635" s="58">
        <v>11.776569384</v>
      </c>
      <c r="N635" s="57">
        <v>0</v>
      </c>
      <c r="O635" s="57">
        <v>0</v>
      </c>
      <c r="P635" s="57">
        <v>0</v>
      </c>
      <c r="Q635" s="57">
        <f t="shared" si="169"/>
        <v>0.11776668400000112</v>
      </c>
      <c r="R635" s="57">
        <f t="shared" si="170"/>
        <v>11.658802699999999</v>
      </c>
      <c r="S635" s="59">
        <v>1</v>
      </c>
      <c r="T635" s="60" t="s">
        <v>1374</v>
      </c>
      <c r="U635" s="6"/>
      <c r="V635" s="61"/>
      <c r="W635" s="62"/>
      <c r="X635" s="36"/>
      <c r="Y635" s="36"/>
      <c r="Z635" s="36"/>
      <c r="AB635" s="37"/>
      <c r="AC635" s="38"/>
      <c r="AD635" s="38"/>
      <c r="AE635" s="38"/>
      <c r="AF635" s="6"/>
      <c r="AG635" s="1"/>
      <c r="AZ635" s="133"/>
    </row>
    <row r="636" spans="1:52" ht="31.5">
      <c r="A636" s="105" t="s">
        <v>1321</v>
      </c>
      <c r="B636" s="104" t="s">
        <v>1375</v>
      </c>
      <c r="C636" s="81" t="s">
        <v>1376</v>
      </c>
      <c r="D636" s="57">
        <v>0.32080960799999997</v>
      </c>
      <c r="E636" s="57">
        <v>0</v>
      </c>
      <c r="F636" s="58">
        <f t="shared" si="167"/>
        <v>0.32080960799999997</v>
      </c>
      <c r="G636" s="57">
        <f t="shared" si="168"/>
        <v>0.32080960799999997</v>
      </c>
      <c r="H636" s="57">
        <f t="shared" si="168"/>
        <v>0.35099999999999998</v>
      </c>
      <c r="I636" s="58">
        <v>0</v>
      </c>
      <c r="J636" s="57">
        <v>0.35099999999999998</v>
      </c>
      <c r="K636" s="58">
        <v>0</v>
      </c>
      <c r="L636" s="57">
        <v>0</v>
      </c>
      <c r="M636" s="58">
        <v>0.32080960799999997</v>
      </c>
      <c r="N636" s="57">
        <v>0</v>
      </c>
      <c r="O636" s="57">
        <v>0</v>
      </c>
      <c r="P636" s="57">
        <v>0</v>
      </c>
      <c r="Q636" s="57">
        <f t="shared" si="169"/>
        <v>-3.019039200000001E-2</v>
      </c>
      <c r="R636" s="57">
        <f t="shared" si="170"/>
        <v>0.35099999999999998</v>
      </c>
      <c r="S636" s="59">
        <v>1</v>
      </c>
      <c r="T636" s="80" t="s">
        <v>1377</v>
      </c>
      <c r="U636" s="6"/>
      <c r="V636" s="61"/>
      <c r="W636" s="62"/>
      <c r="X636" s="36"/>
      <c r="Y636" s="36"/>
      <c r="Z636" s="36"/>
      <c r="AB636" s="37"/>
      <c r="AC636" s="38"/>
      <c r="AD636" s="38"/>
      <c r="AE636" s="38"/>
      <c r="AF636" s="6"/>
      <c r="AG636" s="1"/>
      <c r="AZ636" s="133"/>
    </row>
    <row r="637" spans="1:52" ht="31.5">
      <c r="A637" s="105" t="s">
        <v>1321</v>
      </c>
      <c r="B637" s="104" t="s">
        <v>1378</v>
      </c>
      <c r="C637" s="81" t="s">
        <v>1379</v>
      </c>
      <c r="D637" s="57">
        <v>0.22271667599999997</v>
      </c>
      <c r="E637" s="57">
        <v>0</v>
      </c>
      <c r="F637" s="58">
        <f t="shared" si="167"/>
        <v>0.22271667599999997</v>
      </c>
      <c r="G637" s="57">
        <f t="shared" si="168"/>
        <v>0.22271667599999997</v>
      </c>
      <c r="H637" s="57">
        <f t="shared" si="168"/>
        <v>0.22270799999999999</v>
      </c>
      <c r="I637" s="58">
        <v>0</v>
      </c>
      <c r="J637" s="57">
        <v>0.22270799999999999</v>
      </c>
      <c r="K637" s="58">
        <v>0</v>
      </c>
      <c r="L637" s="57">
        <v>0</v>
      </c>
      <c r="M637" s="58">
        <v>0.22271667599999997</v>
      </c>
      <c r="N637" s="57">
        <v>0</v>
      </c>
      <c r="O637" s="57">
        <v>0</v>
      </c>
      <c r="P637" s="57">
        <v>0</v>
      </c>
      <c r="Q637" s="57">
        <f t="shared" si="169"/>
        <v>8.6759999999852511E-6</v>
      </c>
      <c r="R637" s="57">
        <f t="shared" si="170"/>
        <v>0.22270799999999999</v>
      </c>
      <c r="S637" s="59">
        <v>1</v>
      </c>
      <c r="T637" s="80" t="s">
        <v>1377</v>
      </c>
      <c r="U637" s="6"/>
      <c r="V637" s="61"/>
      <c r="W637" s="62"/>
      <c r="X637" s="36"/>
      <c r="Y637" s="36"/>
      <c r="Z637" s="36"/>
      <c r="AB637" s="37"/>
      <c r="AC637" s="38"/>
      <c r="AD637" s="38"/>
      <c r="AE637" s="38"/>
      <c r="AF637" s="6"/>
      <c r="AG637" s="1"/>
      <c r="AZ637" s="133"/>
    </row>
    <row r="638" spans="1:52" ht="31.5">
      <c r="A638" s="105" t="s">
        <v>1321</v>
      </c>
      <c r="B638" s="104" t="s">
        <v>1380</v>
      </c>
      <c r="C638" s="81" t="s">
        <v>1381</v>
      </c>
      <c r="D638" s="57">
        <v>2.155583268</v>
      </c>
      <c r="E638" s="57">
        <v>0</v>
      </c>
      <c r="F638" s="58">
        <f t="shared" si="167"/>
        <v>2.155583268</v>
      </c>
      <c r="G638" s="57">
        <f t="shared" si="168"/>
        <v>2.155583268</v>
      </c>
      <c r="H638" s="57">
        <f t="shared" si="168"/>
        <v>0</v>
      </c>
      <c r="I638" s="58">
        <v>0</v>
      </c>
      <c r="J638" s="57">
        <v>0</v>
      </c>
      <c r="K638" s="58">
        <v>0</v>
      </c>
      <c r="L638" s="57">
        <v>0</v>
      </c>
      <c r="M638" s="58">
        <v>2.155583268</v>
      </c>
      <c r="N638" s="57">
        <v>0</v>
      </c>
      <c r="O638" s="57">
        <v>0</v>
      </c>
      <c r="P638" s="57">
        <v>0</v>
      </c>
      <c r="Q638" s="57">
        <f t="shared" si="169"/>
        <v>2.155583268</v>
      </c>
      <c r="R638" s="57">
        <f t="shared" si="170"/>
        <v>0</v>
      </c>
      <c r="S638" s="59">
        <v>0</v>
      </c>
      <c r="T638" s="60" t="s">
        <v>32</v>
      </c>
      <c r="U638" s="6"/>
      <c r="V638" s="61"/>
      <c r="W638" s="62"/>
      <c r="X638" s="36"/>
      <c r="Y638" s="36"/>
      <c r="Z638" s="36"/>
      <c r="AB638" s="37"/>
      <c r="AC638" s="38"/>
      <c r="AD638" s="38"/>
      <c r="AE638" s="38"/>
      <c r="AF638" s="6"/>
      <c r="AG638" s="1"/>
      <c r="AZ638" s="133"/>
    </row>
    <row r="639" spans="1:52" ht="31.5">
      <c r="A639" s="105" t="s">
        <v>1321</v>
      </c>
      <c r="B639" s="104" t="s">
        <v>1382</v>
      </c>
      <c r="C639" s="81" t="s">
        <v>1383</v>
      </c>
      <c r="D639" s="57">
        <v>0.16813545599999999</v>
      </c>
      <c r="E639" s="57">
        <v>0</v>
      </c>
      <c r="F639" s="58">
        <f t="shared" si="167"/>
        <v>0.16813545599999999</v>
      </c>
      <c r="G639" s="57">
        <f t="shared" si="168"/>
        <v>0.16813545599999999</v>
      </c>
      <c r="H639" s="57">
        <f t="shared" si="168"/>
        <v>0.168132</v>
      </c>
      <c r="I639" s="58">
        <v>0</v>
      </c>
      <c r="J639" s="57">
        <v>0</v>
      </c>
      <c r="K639" s="58">
        <v>0</v>
      </c>
      <c r="L639" s="57">
        <v>0.168132</v>
      </c>
      <c r="M639" s="58">
        <v>0</v>
      </c>
      <c r="N639" s="57">
        <v>0</v>
      </c>
      <c r="O639" s="57">
        <v>0.16813545599999999</v>
      </c>
      <c r="P639" s="57">
        <v>0</v>
      </c>
      <c r="Q639" s="57">
        <f t="shared" si="169"/>
        <v>3.4559999999850266E-6</v>
      </c>
      <c r="R639" s="57">
        <f t="shared" si="170"/>
        <v>0.168132</v>
      </c>
      <c r="S639" s="59">
        <v>1</v>
      </c>
      <c r="T639" s="60" t="s">
        <v>1384</v>
      </c>
      <c r="U639" s="6"/>
      <c r="V639" s="61"/>
      <c r="W639" s="62"/>
      <c r="X639" s="36"/>
      <c r="Y639" s="36"/>
      <c r="Z639" s="36"/>
      <c r="AB639" s="37"/>
      <c r="AC639" s="38"/>
      <c r="AD639" s="38"/>
      <c r="AE639" s="38"/>
      <c r="AF639" s="6"/>
      <c r="AG639" s="1"/>
      <c r="AZ639" s="133"/>
    </row>
    <row r="640" spans="1:52" ht="31.5">
      <c r="A640" s="105" t="s">
        <v>1321</v>
      </c>
      <c r="B640" s="104" t="s">
        <v>1385</v>
      </c>
      <c r="C640" s="81" t="s">
        <v>1386</v>
      </c>
      <c r="D640" s="57">
        <v>0.19788249599999999</v>
      </c>
      <c r="E640" s="57">
        <v>0</v>
      </c>
      <c r="F640" s="58">
        <f t="shared" si="167"/>
        <v>0.19788249599999999</v>
      </c>
      <c r="G640" s="57">
        <f t="shared" si="168"/>
        <v>0.19788249599999999</v>
      </c>
      <c r="H640" s="57">
        <f t="shared" si="168"/>
        <v>0.19788</v>
      </c>
      <c r="I640" s="58">
        <v>0</v>
      </c>
      <c r="J640" s="57">
        <v>0</v>
      </c>
      <c r="K640" s="58">
        <v>0.19788249599999999</v>
      </c>
      <c r="L640" s="57">
        <v>0.19788</v>
      </c>
      <c r="M640" s="58">
        <v>0</v>
      </c>
      <c r="N640" s="57">
        <v>0</v>
      </c>
      <c r="O640" s="57">
        <v>0</v>
      </c>
      <c r="P640" s="57">
        <v>0</v>
      </c>
      <c r="Q640" s="57">
        <f t="shared" si="169"/>
        <v>2.4959999999907279E-6</v>
      </c>
      <c r="R640" s="57">
        <f t="shared" si="170"/>
        <v>-2.4959999999907279E-6</v>
      </c>
      <c r="S640" s="59">
        <f t="shared" si="166"/>
        <v>-1.2613546172324045E-5</v>
      </c>
      <c r="T640" s="60" t="s">
        <v>32</v>
      </c>
      <c r="U640" s="6"/>
      <c r="V640" s="61"/>
      <c r="W640" s="62"/>
      <c r="X640" s="36"/>
      <c r="Y640" s="36"/>
      <c r="Z640" s="36"/>
      <c r="AB640" s="37"/>
      <c r="AC640" s="38"/>
      <c r="AD640" s="38"/>
      <c r="AE640" s="38"/>
      <c r="AF640" s="6"/>
      <c r="AG640" s="1"/>
      <c r="AZ640" s="133"/>
    </row>
    <row r="641" spans="1:52" ht="157.5">
      <c r="A641" s="105" t="s">
        <v>1321</v>
      </c>
      <c r="B641" s="104" t="s">
        <v>1387</v>
      </c>
      <c r="C641" s="81" t="s">
        <v>1388</v>
      </c>
      <c r="D641" s="57">
        <v>0.19971905999999998</v>
      </c>
      <c r="E641" s="57">
        <v>0</v>
      </c>
      <c r="F641" s="58">
        <f t="shared" si="167"/>
        <v>0.19971905999999998</v>
      </c>
      <c r="G641" s="57">
        <f t="shared" si="168"/>
        <v>0.19971906</v>
      </c>
      <c r="H641" s="57">
        <f t="shared" si="168"/>
        <v>0</v>
      </c>
      <c r="I641" s="58">
        <v>0</v>
      </c>
      <c r="J641" s="57">
        <v>0</v>
      </c>
      <c r="K641" s="58">
        <v>0.19971906</v>
      </c>
      <c r="L641" s="57">
        <v>0</v>
      </c>
      <c r="M641" s="58">
        <v>0</v>
      </c>
      <c r="N641" s="57">
        <v>0</v>
      </c>
      <c r="O641" s="57">
        <v>0</v>
      </c>
      <c r="P641" s="57">
        <v>0</v>
      </c>
      <c r="Q641" s="57">
        <f t="shared" si="169"/>
        <v>0.19971905999999998</v>
      </c>
      <c r="R641" s="57">
        <f t="shared" si="170"/>
        <v>-0.19971906</v>
      </c>
      <c r="S641" s="59">
        <f t="shared" si="166"/>
        <v>-1</v>
      </c>
      <c r="T641" s="147" t="s">
        <v>1389</v>
      </c>
      <c r="U641" s="6"/>
      <c r="V641" s="61"/>
      <c r="W641" s="62"/>
      <c r="X641" s="36"/>
      <c r="Y641" s="36"/>
      <c r="Z641" s="36"/>
      <c r="AB641" s="37"/>
      <c r="AC641" s="38"/>
      <c r="AD641" s="38"/>
      <c r="AE641" s="38"/>
      <c r="AF641" s="6"/>
      <c r="AG641" s="1"/>
      <c r="AZ641" s="133"/>
    </row>
    <row r="642" spans="1:52" ht="63">
      <c r="A642" s="105" t="s">
        <v>1321</v>
      </c>
      <c r="B642" s="104" t="s">
        <v>1390</v>
      </c>
      <c r="C642" s="81" t="s">
        <v>1391</v>
      </c>
      <c r="D642" s="57">
        <v>0.24324441599999996</v>
      </c>
      <c r="E642" s="57">
        <v>0</v>
      </c>
      <c r="F642" s="58">
        <f t="shared" si="167"/>
        <v>0.24324441599999996</v>
      </c>
      <c r="G642" s="57">
        <f t="shared" si="168"/>
        <v>0.24324441599999996</v>
      </c>
      <c r="H642" s="57">
        <f t="shared" si="168"/>
        <v>0</v>
      </c>
      <c r="I642" s="58">
        <v>0</v>
      </c>
      <c r="J642" s="57">
        <v>0</v>
      </c>
      <c r="K642" s="58">
        <v>0.24324441599999996</v>
      </c>
      <c r="L642" s="57">
        <v>0</v>
      </c>
      <c r="M642" s="58">
        <v>0</v>
      </c>
      <c r="N642" s="57">
        <v>0</v>
      </c>
      <c r="O642" s="57">
        <v>0</v>
      </c>
      <c r="P642" s="57">
        <v>0</v>
      </c>
      <c r="Q642" s="57">
        <f t="shared" si="169"/>
        <v>0.24324441599999996</v>
      </c>
      <c r="R642" s="57">
        <f t="shared" si="170"/>
        <v>-0.24324441599999996</v>
      </c>
      <c r="S642" s="59">
        <f t="shared" si="166"/>
        <v>-1</v>
      </c>
      <c r="T642" s="60" t="s">
        <v>1392</v>
      </c>
      <c r="U642" s="6"/>
      <c r="V642" s="61"/>
      <c r="W642" s="62"/>
      <c r="X642" s="36"/>
      <c r="Y642" s="36"/>
      <c r="Z642" s="36"/>
      <c r="AB642" s="37"/>
      <c r="AC642" s="38"/>
      <c r="AD642" s="38"/>
      <c r="AE642" s="38"/>
      <c r="AF642" s="6"/>
      <c r="AG642" s="1"/>
      <c r="AZ642" s="133"/>
    </row>
    <row r="643" spans="1:52" ht="157.5">
      <c r="A643" s="105" t="s">
        <v>1321</v>
      </c>
      <c r="B643" s="104" t="s">
        <v>1393</v>
      </c>
      <c r="C643" s="81" t="s">
        <v>1394</v>
      </c>
      <c r="D643" s="57">
        <v>0.67603496400000007</v>
      </c>
      <c r="E643" s="57">
        <v>0</v>
      </c>
      <c r="F643" s="58">
        <f t="shared" si="167"/>
        <v>0.67603496400000007</v>
      </c>
      <c r="G643" s="57">
        <f t="shared" si="168"/>
        <v>0.67603496400000007</v>
      </c>
      <c r="H643" s="57">
        <f t="shared" si="168"/>
        <v>0</v>
      </c>
      <c r="I643" s="58">
        <v>0.67603495999999996</v>
      </c>
      <c r="J643" s="57">
        <v>0</v>
      </c>
      <c r="K643" s="58">
        <v>0</v>
      </c>
      <c r="L643" s="57">
        <v>0</v>
      </c>
      <c r="M643" s="58">
        <v>0</v>
      </c>
      <c r="N643" s="57">
        <v>0</v>
      </c>
      <c r="O643" s="57">
        <v>4.0000001089168791E-9</v>
      </c>
      <c r="P643" s="57">
        <v>0</v>
      </c>
      <c r="Q643" s="57">
        <f t="shared" si="169"/>
        <v>0.67603496400000007</v>
      </c>
      <c r="R643" s="57">
        <f t="shared" si="170"/>
        <v>-0.67603495999999996</v>
      </c>
      <c r="S643" s="59">
        <f t="shared" si="166"/>
        <v>-1</v>
      </c>
      <c r="T643" s="60" t="s">
        <v>1389</v>
      </c>
      <c r="U643" s="6"/>
      <c r="V643" s="61"/>
      <c r="W643" s="62"/>
      <c r="X643" s="36"/>
      <c r="Y643" s="36"/>
      <c r="Z643" s="36"/>
      <c r="AB643" s="37"/>
      <c r="AC643" s="38"/>
      <c r="AD643" s="38"/>
      <c r="AE643" s="38"/>
      <c r="AF643" s="6"/>
      <c r="AG643" s="1"/>
      <c r="AZ643" s="133"/>
    </row>
    <row r="644" spans="1:52" ht="31.5">
      <c r="A644" s="105" t="s">
        <v>1321</v>
      </c>
      <c r="B644" s="104" t="s">
        <v>1395</v>
      </c>
      <c r="C644" s="81" t="s">
        <v>1396</v>
      </c>
      <c r="D644" s="57">
        <v>1.1736</v>
      </c>
      <c r="E644" s="57">
        <v>0.27750000000000002</v>
      </c>
      <c r="F644" s="58">
        <f t="shared" si="167"/>
        <v>0.8960999999999999</v>
      </c>
      <c r="G644" s="57" t="s">
        <v>32</v>
      </c>
      <c r="H644" s="57">
        <f t="shared" si="168"/>
        <v>0.64749999999999996</v>
      </c>
      <c r="I644" s="58" t="s">
        <v>32</v>
      </c>
      <c r="J644" s="57">
        <v>0.21</v>
      </c>
      <c r="K644" s="58" t="s">
        <v>32</v>
      </c>
      <c r="L644" s="57">
        <v>0.4375</v>
      </c>
      <c r="M644" s="58" t="s">
        <v>32</v>
      </c>
      <c r="N644" s="57">
        <v>0</v>
      </c>
      <c r="O644" s="57" t="s">
        <v>32</v>
      </c>
      <c r="P644" s="57">
        <v>0</v>
      </c>
      <c r="Q644" s="57">
        <f t="shared" si="169"/>
        <v>0.24859999999999993</v>
      </c>
      <c r="R644" s="57" t="s">
        <v>32</v>
      </c>
      <c r="S644" s="59" t="s">
        <v>32</v>
      </c>
      <c r="T644" s="80" t="s">
        <v>255</v>
      </c>
      <c r="U644" s="6"/>
      <c r="V644" s="61"/>
      <c r="W644" s="62"/>
      <c r="X644" s="36"/>
      <c r="Y644" s="36"/>
      <c r="Z644" s="36"/>
      <c r="AB644" s="37"/>
      <c r="AC644" s="38"/>
      <c r="AD644" s="38"/>
      <c r="AE644" s="38"/>
      <c r="AF644" s="6"/>
      <c r="AG644" s="1"/>
      <c r="AZ644" s="133"/>
    </row>
    <row r="645" spans="1:52" ht="31.5">
      <c r="A645" s="105" t="s">
        <v>1321</v>
      </c>
      <c r="B645" s="104" t="s">
        <v>1397</v>
      </c>
      <c r="C645" s="81" t="s">
        <v>1398</v>
      </c>
      <c r="D645" s="57">
        <v>1.07152946</v>
      </c>
      <c r="E645" s="57">
        <v>0</v>
      </c>
      <c r="F645" s="58">
        <f t="shared" si="167"/>
        <v>1.07152946</v>
      </c>
      <c r="G645" s="57" t="s">
        <v>32</v>
      </c>
      <c r="H645" s="57">
        <f t="shared" si="168"/>
        <v>1.07152946</v>
      </c>
      <c r="I645" s="58" t="s">
        <v>32</v>
      </c>
      <c r="J645" s="57">
        <v>1.07152946</v>
      </c>
      <c r="K645" s="58" t="s">
        <v>32</v>
      </c>
      <c r="L645" s="57">
        <v>0</v>
      </c>
      <c r="M645" s="58" t="s">
        <v>32</v>
      </c>
      <c r="N645" s="57">
        <v>0</v>
      </c>
      <c r="O645" s="57" t="s">
        <v>32</v>
      </c>
      <c r="P645" s="57">
        <v>0</v>
      </c>
      <c r="Q645" s="57">
        <f t="shared" si="169"/>
        <v>0</v>
      </c>
      <c r="R645" s="57" t="s">
        <v>32</v>
      </c>
      <c r="S645" s="59" t="s">
        <v>32</v>
      </c>
      <c r="T645" s="107" t="s">
        <v>1399</v>
      </c>
      <c r="U645" s="6"/>
      <c r="V645" s="61"/>
      <c r="W645" s="62"/>
      <c r="X645" s="36"/>
      <c r="Y645" s="36"/>
      <c r="Z645" s="36"/>
      <c r="AB645" s="37"/>
      <c r="AC645" s="38"/>
      <c r="AD645" s="38"/>
      <c r="AE645" s="38"/>
      <c r="AF645" s="6"/>
      <c r="AG645" s="1"/>
      <c r="AZ645" s="133"/>
    </row>
    <row r="646" spans="1:52" ht="47.25">
      <c r="A646" s="105" t="s">
        <v>1321</v>
      </c>
      <c r="B646" s="104" t="s">
        <v>1400</v>
      </c>
      <c r="C646" s="81" t="s">
        <v>1401</v>
      </c>
      <c r="D646" s="57">
        <v>1.08</v>
      </c>
      <c r="E646" s="57">
        <v>0.20910000000000001</v>
      </c>
      <c r="F646" s="58">
        <f t="shared" si="167"/>
        <v>0.87090000000000001</v>
      </c>
      <c r="G646" s="57" t="s">
        <v>32</v>
      </c>
      <c r="H646" s="57">
        <f t="shared" si="168"/>
        <v>0.50790000000000002</v>
      </c>
      <c r="I646" s="58" t="s">
        <v>32</v>
      </c>
      <c r="J646" s="57">
        <v>0.2079</v>
      </c>
      <c r="K646" s="58" t="s">
        <v>32</v>
      </c>
      <c r="L646" s="57">
        <v>0.3</v>
      </c>
      <c r="M646" s="58" t="s">
        <v>32</v>
      </c>
      <c r="N646" s="57">
        <v>0</v>
      </c>
      <c r="O646" s="57" t="s">
        <v>32</v>
      </c>
      <c r="P646" s="57">
        <v>0</v>
      </c>
      <c r="Q646" s="57">
        <f t="shared" si="169"/>
        <v>0.36299999999999999</v>
      </c>
      <c r="R646" s="57" t="s">
        <v>32</v>
      </c>
      <c r="S646" s="59" t="s">
        <v>32</v>
      </c>
      <c r="T646" s="80" t="s">
        <v>255</v>
      </c>
      <c r="U646" s="6"/>
      <c r="V646" s="61"/>
      <c r="W646" s="62"/>
      <c r="X646" s="36"/>
      <c r="Y646" s="36"/>
      <c r="Z646" s="36"/>
      <c r="AB646" s="37"/>
      <c r="AC646" s="38"/>
      <c r="AD646" s="38"/>
      <c r="AE646" s="38"/>
      <c r="AF646" s="6"/>
      <c r="AG646" s="1"/>
      <c r="AZ646" s="133"/>
    </row>
    <row r="647" spans="1:52">
      <c r="A647" s="105" t="s">
        <v>1321</v>
      </c>
      <c r="B647" s="104" t="s">
        <v>1402</v>
      </c>
      <c r="C647" s="81" t="s">
        <v>1403</v>
      </c>
      <c r="D647" s="57">
        <v>14.502509844</v>
      </c>
      <c r="E647" s="57">
        <v>0</v>
      </c>
      <c r="F647" s="58">
        <f t="shared" si="167"/>
        <v>14.502509844</v>
      </c>
      <c r="G647" s="57" t="s">
        <v>32</v>
      </c>
      <c r="H647" s="57">
        <f t="shared" si="168"/>
        <v>12.52439665</v>
      </c>
      <c r="I647" s="58" t="s">
        <v>32</v>
      </c>
      <c r="J647" s="57">
        <v>12.52439665</v>
      </c>
      <c r="K647" s="58" t="s">
        <v>32</v>
      </c>
      <c r="L647" s="57">
        <v>0</v>
      </c>
      <c r="M647" s="58" t="s">
        <v>32</v>
      </c>
      <c r="N647" s="57">
        <v>0</v>
      </c>
      <c r="O647" s="57" t="s">
        <v>32</v>
      </c>
      <c r="P647" s="57">
        <v>0</v>
      </c>
      <c r="Q647" s="57">
        <f t="shared" si="169"/>
        <v>1.9781131940000005</v>
      </c>
      <c r="R647" s="57" t="s">
        <v>32</v>
      </c>
      <c r="S647" s="59" t="s">
        <v>32</v>
      </c>
      <c r="T647" s="89" t="s">
        <v>1377</v>
      </c>
      <c r="U647" s="6"/>
      <c r="V647" s="61"/>
      <c r="W647" s="62"/>
      <c r="X647" s="36"/>
      <c r="Y647" s="36"/>
      <c r="Z647" s="36"/>
      <c r="AB647" s="37"/>
      <c r="AC647" s="38"/>
      <c r="AD647" s="38"/>
      <c r="AE647" s="38"/>
      <c r="AF647" s="6"/>
      <c r="AG647" s="1"/>
      <c r="AZ647" s="133"/>
    </row>
    <row r="648" spans="1:52" ht="31.5">
      <c r="A648" s="105" t="s">
        <v>1321</v>
      </c>
      <c r="B648" s="104" t="s">
        <v>1404</v>
      </c>
      <c r="C648" s="81" t="s">
        <v>1405</v>
      </c>
      <c r="D648" s="57">
        <v>0.46741095599999999</v>
      </c>
      <c r="E648" s="57">
        <v>0</v>
      </c>
      <c r="F648" s="58">
        <f t="shared" si="167"/>
        <v>0.46741095599999999</v>
      </c>
      <c r="G648" s="57" t="s">
        <v>32</v>
      </c>
      <c r="H648" s="57">
        <f t="shared" si="168"/>
        <v>0.46679999999999999</v>
      </c>
      <c r="I648" s="58" t="s">
        <v>32</v>
      </c>
      <c r="J648" s="57">
        <v>0.46679999999999999</v>
      </c>
      <c r="K648" s="58" t="s">
        <v>32</v>
      </c>
      <c r="L648" s="57">
        <v>0</v>
      </c>
      <c r="M648" s="58" t="s">
        <v>32</v>
      </c>
      <c r="N648" s="57">
        <v>0</v>
      </c>
      <c r="O648" s="57" t="s">
        <v>32</v>
      </c>
      <c r="P648" s="57">
        <v>0</v>
      </c>
      <c r="Q648" s="57">
        <f t="shared" si="169"/>
        <v>6.1095599999999584E-4</v>
      </c>
      <c r="R648" s="57" t="s">
        <v>32</v>
      </c>
      <c r="S648" s="59" t="s">
        <v>32</v>
      </c>
      <c r="T648" s="89" t="s">
        <v>1377</v>
      </c>
      <c r="U648" s="6"/>
      <c r="V648" s="61"/>
      <c r="W648" s="62"/>
      <c r="X648" s="36"/>
      <c r="Y648" s="36"/>
      <c r="Z648" s="36"/>
      <c r="AB648" s="37"/>
      <c r="AC648" s="38"/>
      <c r="AD648" s="38"/>
      <c r="AE648" s="38"/>
      <c r="AF648" s="6"/>
      <c r="AG648" s="1"/>
      <c r="AZ648" s="133"/>
    </row>
    <row r="649" spans="1:52" ht="31.5">
      <c r="A649" s="105" t="s">
        <v>1321</v>
      </c>
      <c r="B649" s="104" t="s">
        <v>1406</v>
      </c>
      <c r="C649" s="81" t="s">
        <v>1407</v>
      </c>
      <c r="D649" s="57">
        <v>0.66463985999999986</v>
      </c>
      <c r="E649" s="57">
        <v>0</v>
      </c>
      <c r="F649" s="58">
        <f t="shared" si="167"/>
        <v>0.66463985999999986</v>
      </c>
      <c r="G649" s="57" t="s">
        <v>32</v>
      </c>
      <c r="H649" s="57">
        <f t="shared" si="168"/>
        <v>0.66</v>
      </c>
      <c r="I649" s="58" t="s">
        <v>32</v>
      </c>
      <c r="J649" s="57">
        <v>0.66</v>
      </c>
      <c r="K649" s="58" t="s">
        <v>32</v>
      </c>
      <c r="L649" s="57">
        <v>0</v>
      </c>
      <c r="M649" s="58" t="s">
        <v>32</v>
      </c>
      <c r="N649" s="57">
        <v>0</v>
      </c>
      <c r="O649" s="57" t="s">
        <v>32</v>
      </c>
      <c r="P649" s="57">
        <v>0</v>
      </c>
      <c r="Q649" s="57">
        <f t="shared" si="169"/>
        <v>4.6398599999998291E-3</v>
      </c>
      <c r="R649" s="57" t="s">
        <v>32</v>
      </c>
      <c r="S649" s="59" t="s">
        <v>32</v>
      </c>
      <c r="T649" s="89" t="s">
        <v>1377</v>
      </c>
      <c r="U649" s="6"/>
      <c r="V649" s="61"/>
      <c r="W649" s="62"/>
      <c r="X649" s="36"/>
      <c r="Y649" s="36"/>
      <c r="Z649" s="36"/>
      <c r="AB649" s="37"/>
      <c r="AC649" s="38"/>
      <c r="AD649" s="38"/>
      <c r="AE649" s="38"/>
      <c r="AF649" s="6"/>
      <c r="AG649" s="1"/>
      <c r="AZ649" s="133"/>
    </row>
    <row r="650" spans="1:52" ht="31.5">
      <c r="A650" s="148" t="s">
        <v>1321</v>
      </c>
      <c r="B650" s="149" t="s">
        <v>1408</v>
      </c>
      <c r="C650" s="81" t="s">
        <v>1409</v>
      </c>
      <c r="D650" s="57">
        <v>0.21579600000000002</v>
      </c>
      <c r="E650" s="57">
        <v>0.18922289000000003</v>
      </c>
      <c r="F650" s="58">
        <f t="shared" si="167"/>
        <v>2.6573109999999983E-2</v>
      </c>
      <c r="G650" s="57" t="s">
        <v>32</v>
      </c>
      <c r="H650" s="57">
        <f t="shared" si="168"/>
        <v>0</v>
      </c>
      <c r="I650" s="58" t="s">
        <v>32</v>
      </c>
      <c r="J650" s="57">
        <v>0</v>
      </c>
      <c r="K650" s="58" t="s">
        <v>32</v>
      </c>
      <c r="L650" s="57">
        <v>0</v>
      </c>
      <c r="M650" s="58" t="s">
        <v>32</v>
      </c>
      <c r="N650" s="57">
        <v>0</v>
      </c>
      <c r="O650" s="57" t="s">
        <v>32</v>
      </c>
      <c r="P650" s="57">
        <v>0</v>
      </c>
      <c r="Q650" s="57">
        <f t="shared" si="169"/>
        <v>2.6573109999999983E-2</v>
      </c>
      <c r="R650" s="57" t="s">
        <v>32</v>
      </c>
      <c r="S650" s="59" t="s">
        <v>32</v>
      </c>
      <c r="T650" s="60" t="s">
        <v>1291</v>
      </c>
      <c r="U650" s="6"/>
      <c r="V650" s="61"/>
      <c r="W650" s="62"/>
      <c r="X650" s="36"/>
      <c r="Y650" s="36"/>
      <c r="Z650" s="36"/>
      <c r="AB650" s="37"/>
      <c r="AC650" s="38"/>
      <c r="AD650" s="38"/>
      <c r="AE650" s="38"/>
      <c r="AF650" s="6"/>
      <c r="AG650" s="1"/>
      <c r="AZ650" s="133"/>
    </row>
    <row r="651" spans="1:52" ht="31.5">
      <c r="A651" s="148" t="s">
        <v>1321</v>
      </c>
      <c r="B651" s="149" t="s">
        <v>1410</v>
      </c>
      <c r="C651" s="81" t="s">
        <v>1411</v>
      </c>
      <c r="D651" s="57">
        <v>0.62737199999999993</v>
      </c>
      <c r="E651" s="57">
        <v>0.70050000000000001</v>
      </c>
      <c r="F651" s="58">
        <f t="shared" si="167"/>
        <v>-7.3128000000000082E-2</v>
      </c>
      <c r="G651" s="57" t="s">
        <v>32</v>
      </c>
      <c r="H651" s="57">
        <f t="shared" si="168"/>
        <v>0</v>
      </c>
      <c r="I651" s="58" t="s">
        <v>32</v>
      </c>
      <c r="J651" s="57">
        <v>0</v>
      </c>
      <c r="K651" s="58" t="s">
        <v>32</v>
      </c>
      <c r="L651" s="57">
        <v>0</v>
      </c>
      <c r="M651" s="58" t="s">
        <v>32</v>
      </c>
      <c r="N651" s="57">
        <v>0</v>
      </c>
      <c r="O651" s="57" t="s">
        <v>32</v>
      </c>
      <c r="P651" s="57">
        <v>0</v>
      </c>
      <c r="Q651" s="57">
        <f t="shared" si="169"/>
        <v>-7.3128000000000082E-2</v>
      </c>
      <c r="R651" s="57" t="s">
        <v>32</v>
      </c>
      <c r="S651" s="59" t="s">
        <v>32</v>
      </c>
      <c r="T651" s="60" t="s">
        <v>1291</v>
      </c>
      <c r="U651" s="6"/>
      <c r="V651" s="61"/>
      <c r="W651" s="62"/>
      <c r="X651" s="36"/>
      <c r="Y651" s="36"/>
      <c r="Z651" s="36"/>
      <c r="AB651" s="37"/>
      <c r="AC651" s="38"/>
      <c r="AD651" s="38"/>
      <c r="AE651" s="38"/>
      <c r="AF651" s="6"/>
      <c r="AG651" s="1"/>
      <c r="AZ651" s="133"/>
    </row>
    <row r="652" spans="1:52" ht="31.5">
      <c r="A652" s="148" t="s">
        <v>1321</v>
      </c>
      <c r="B652" s="149" t="s">
        <v>1412</v>
      </c>
      <c r="C652" s="81" t="s">
        <v>1413</v>
      </c>
      <c r="D652" s="57">
        <v>0.45477600000000001</v>
      </c>
      <c r="E652" s="57">
        <v>0.23171999999999998</v>
      </c>
      <c r="F652" s="58">
        <f t="shared" si="167"/>
        <v>0.22305600000000003</v>
      </c>
      <c r="G652" s="57" t="s">
        <v>32</v>
      </c>
      <c r="H652" s="57">
        <f t="shared" si="168"/>
        <v>0</v>
      </c>
      <c r="I652" s="58" t="s">
        <v>32</v>
      </c>
      <c r="J652" s="57">
        <v>0</v>
      </c>
      <c r="K652" s="58" t="s">
        <v>32</v>
      </c>
      <c r="L652" s="57">
        <v>0</v>
      </c>
      <c r="M652" s="58" t="s">
        <v>32</v>
      </c>
      <c r="N652" s="57">
        <v>0</v>
      </c>
      <c r="O652" s="57" t="s">
        <v>32</v>
      </c>
      <c r="P652" s="57">
        <v>0</v>
      </c>
      <c r="Q652" s="57">
        <f t="shared" si="169"/>
        <v>0.22305600000000003</v>
      </c>
      <c r="R652" s="57" t="s">
        <v>32</v>
      </c>
      <c r="S652" s="59" t="s">
        <v>32</v>
      </c>
      <c r="T652" s="60" t="s">
        <v>1291</v>
      </c>
      <c r="U652" s="6"/>
      <c r="V652" s="61"/>
      <c r="W652" s="62"/>
      <c r="X652" s="36"/>
      <c r="Y652" s="36"/>
      <c r="Z652" s="36"/>
      <c r="AB652" s="37"/>
      <c r="AC652" s="38"/>
      <c r="AD652" s="38"/>
      <c r="AE652" s="38"/>
      <c r="AF652" s="6"/>
      <c r="AG652" s="1"/>
      <c r="AZ652" s="133"/>
    </row>
    <row r="653" spans="1:52" ht="47.25">
      <c r="A653" s="148" t="s">
        <v>1321</v>
      </c>
      <c r="B653" s="149" t="s">
        <v>1414</v>
      </c>
      <c r="C653" s="81" t="s">
        <v>1415</v>
      </c>
      <c r="D653" s="57" t="s">
        <v>32</v>
      </c>
      <c r="E653" s="57" t="s">
        <v>32</v>
      </c>
      <c r="F653" s="58" t="s">
        <v>32</v>
      </c>
      <c r="G653" s="57" t="s">
        <v>32</v>
      </c>
      <c r="H653" s="57">
        <f t="shared" si="168"/>
        <v>0</v>
      </c>
      <c r="I653" s="58" t="s">
        <v>32</v>
      </c>
      <c r="J653" s="57">
        <v>0</v>
      </c>
      <c r="K653" s="58" t="s">
        <v>32</v>
      </c>
      <c r="L653" s="57">
        <v>0</v>
      </c>
      <c r="M653" s="58" t="s">
        <v>32</v>
      </c>
      <c r="N653" s="57">
        <v>0</v>
      </c>
      <c r="O653" s="57" t="s">
        <v>32</v>
      </c>
      <c r="P653" s="57">
        <v>0</v>
      </c>
      <c r="Q653" s="57" t="s">
        <v>32</v>
      </c>
      <c r="R653" s="57" t="s">
        <v>32</v>
      </c>
      <c r="S653" s="59" t="s">
        <v>32</v>
      </c>
      <c r="T653" s="60" t="s">
        <v>1416</v>
      </c>
      <c r="U653" s="6"/>
      <c r="V653" s="61"/>
      <c r="W653" s="62"/>
      <c r="X653" s="36"/>
      <c r="Y653" s="36"/>
      <c r="Z653" s="36"/>
      <c r="AB653" s="37"/>
      <c r="AC653" s="38"/>
      <c r="AD653" s="38"/>
      <c r="AE653" s="38"/>
      <c r="AF653" s="6"/>
      <c r="AG653" s="1"/>
      <c r="AZ653" s="133"/>
    </row>
    <row r="654" spans="1:52" ht="47.25">
      <c r="A654" s="105" t="s">
        <v>1321</v>
      </c>
      <c r="B654" s="104" t="s">
        <v>1417</v>
      </c>
      <c r="C654" s="81" t="s">
        <v>1418</v>
      </c>
      <c r="D654" s="57">
        <v>52.998791008000005</v>
      </c>
      <c r="E654" s="57">
        <v>12.28597375</v>
      </c>
      <c r="F654" s="58">
        <f>D654-E654</f>
        <v>40.712817258000001</v>
      </c>
      <c r="G654" s="57" t="s">
        <v>32</v>
      </c>
      <c r="H654" s="57">
        <f t="shared" si="168"/>
        <v>7.9296704199999999</v>
      </c>
      <c r="I654" s="58" t="s">
        <v>32</v>
      </c>
      <c r="J654" s="57">
        <v>3.21977929</v>
      </c>
      <c r="K654" s="58" t="s">
        <v>32</v>
      </c>
      <c r="L654" s="57">
        <v>4.7098911299999999</v>
      </c>
      <c r="M654" s="58" t="s">
        <v>32</v>
      </c>
      <c r="N654" s="57">
        <v>0</v>
      </c>
      <c r="O654" s="57" t="s">
        <v>32</v>
      </c>
      <c r="P654" s="57">
        <v>0</v>
      </c>
      <c r="Q654" s="57">
        <f t="shared" si="169"/>
        <v>32.783146838</v>
      </c>
      <c r="R654" s="57" t="s">
        <v>32</v>
      </c>
      <c r="S654" s="59" t="s">
        <v>32</v>
      </c>
      <c r="T654" s="89" t="s">
        <v>1419</v>
      </c>
      <c r="U654" s="6"/>
      <c r="V654" s="61"/>
      <c r="W654" s="62"/>
      <c r="X654" s="36"/>
      <c r="Y654" s="36"/>
      <c r="Z654" s="36"/>
      <c r="AB654" s="37"/>
      <c r="AC654" s="38"/>
      <c r="AD654" s="38"/>
      <c r="AE654" s="38"/>
      <c r="AF654" s="6"/>
      <c r="AG654" s="1"/>
      <c r="AZ654" s="133"/>
    </row>
    <row r="655" spans="1:52" ht="31.5">
      <c r="A655" s="105" t="s">
        <v>1321</v>
      </c>
      <c r="B655" s="104" t="s">
        <v>1420</v>
      </c>
      <c r="C655" s="81" t="s">
        <v>1421</v>
      </c>
      <c r="D655" s="57">
        <v>4.7110063799999997</v>
      </c>
      <c r="E655" s="57">
        <v>0</v>
      </c>
      <c r="F655" s="58">
        <f>D655-E655</f>
        <v>4.7110063799999997</v>
      </c>
      <c r="G655" s="57" t="s">
        <v>32</v>
      </c>
      <c r="H655" s="57">
        <f t="shared" si="168"/>
        <v>3.7843200000000001</v>
      </c>
      <c r="I655" s="58" t="s">
        <v>32</v>
      </c>
      <c r="J655" s="57">
        <v>0</v>
      </c>
      <c r="K655" s="58" t="s">
        <v>32</v>
      </c>
      <c r="L655" s="57">
        <v>3.7843200000000001</v>
      </c>
      <c r="M655" s="58" t="s">
        <v>32</v>
      </c>
      <c r="N655" s="57">
        <v>0</v>
      </c>
      <c r="O655" s="57" t="s">
        <v>32</v>
      </c>
      <c r="P655" s="57">
        <v>0</v>
      </c>
      <c r="Q655" s="57">
        <f t="shared" si="169"/>
        <v>0.92668637999999959</v>
      </c>
      <c r="R655" s="57" t="s">
        <v>32</v>
      </c>
      <c r="S655" s="59" t="s">
        <v>32</v>
      </c>
      <c r="T655" s="89" t="s">
        <v>1422</v>
      </c>
      <c r="U655" s="6"/>
      <c r="V655" s="61"/>
      <c r="W655" s="62"/>
      <c r="X655" s="36"/>
      <c r="Y655" s="36"/>
      <c r="Z655" s="36"/>
      <c r="AB655" s="37"/>
      <c r="AC655" s="38"/>
      <c r="AD655" s="38"/>
      <c r="AE655" s="38"/>
      <c r="AF655" s="6"/>
      <c r="AG655" s="1"/>
      <c r="AZ655" s="133"/>
    </row>
    <row r="656" spans="1:52" ht="31.5">
      <c r="A656" s="105" t="s">
        <v>1321</v>
      </c>
      <c r="B656" s="104" t="s">
        <v>1423</v>
      </c>
      <c r="C656" s="81" t="s">
        <v>1424</v>
      </c>
      <c r="D656" s="57" t="s">
        <v>32</v>
      </c>
      <c r="E656" s="57">
        <v>1.0136000000000001</v>
      </c>
      <c r="F656" s="58" t="s">
        <v>32</v>
      </c>
      <c r="G656" s="57" t="s">
        <v>32</v>
      </c>
      <c r="H656" s="57">
        <f t="shared" si="168"/>
        <v>2.6978828799999999</v>
      </c>
      <c r="I656" s="58" t="s">
        <v>32</v>
      </c>
      <c r="J656" s="57">
        <v>2.3632382999999999</v>
      </c>
      <c r="K656" s="58" t="s">
        <v>32</v>
      </c>
      <c r="L656" s="57">
        <v>0.33464458000000002</v>
      </c>
      <c r="M656" s="58" t="s">
        <v>32</v>
      </c>
      <c r="N656" s="57">
        <v>0</v>
      </c>
      <c r="O656" s="57" t="s">
        <v>32</v>
      </c>
      <c r="P656" s="57">
        <v>0</v>
      </c>
      <c r="Q656" s="57" t="s">
        <v>32</v>
      </c>
      <c r="R656" s="57" t="s">
        <v>32</v>
      </c>
      <c r="S656" s="59" t="s">
        <v>32</v>
      </c>
      <c r="T656" s="93" t="s">
        <v>668</v>
      </c>
      <c r="U656" s="6"/>
      <c r="V656" s="61"/>
      <c r="W656" s="62"/>
      <c r="X656" s="36"/>
      <c r="Y656" s="36"/>
      <c r="Z656" s="36"/>
      <c r="AB656" s="37"/>
      <c r="AC656" s="38"/>
      <c r="AD656" s="38"/>
      <c r="AE656" s="38"/>
      <c r="AF656" s="6"/>
      <c r="AG656" s="1"/>
      <c r="AZ656" s="133"/>
    </row>
    <row r="657" spans="1:52" ht="31.5">
      <c r="A657" s="105" t="s">
        <v>1321</v>
      </c>
      <c r="B657" s="104" t="s">
        <v>1425</v>
      </c>
      <c r="C657" s="81" t="s">
        <v>1426</v>
      </c>
      <c r="D657" s="57" t="s">
        <v>32</v>
      </c>
      <c r="E657" s="57">
        <v>0.188</v>
      </c>
      <c r="F657" s="58" t="s">
        <v>32</v>
      </c>
      <c r="G657" s="57" t="s">
        <v>32</v>
      </c>
      <c r="H657" s="57">
        <f t="shared" si="168"/>
        <v>0</v>
      </c>
      <c r="I657" s="58" t="s">
        <v>32</v>
      </c>
      <c r="J657" s="57">
        <v>0</v>
      </c>
      <c r="K657" s="58" t="s">
        <v>32</v>
      </c>
      <c r="L657" s="57">
        <v>0</v>
      </c>
      <c r="M657" s="58" t="s">
        <v>32</v>
      </c>
      <c r="N657" s="57">
        <v>0</v>
      </c>
      <c r="O657" s="57" t="s">
        <v>32</v>
      </c>
      <c r="P657" s="57">
        <v>0</v>
      </c>
      <c r="Q657" s="57" t="s">
        <v>32</v>
      </c>
      <c r="R657" s="57" t="s">
        <v>32</v>
      </c>
      <c r="S657" s="59" t="s">
        <v>32</v>
      </c>
      <c r="T657" s="93" t="s">
        <v>668</v>
      </c>
      <c r="U657" s="6"/>
      <c r="V657" s="61"/>
      <c r="W657" s="62"/>
      <c r="X657" s="36"/>
      <c r="Y657" s="36"/>
      <c r="Z657" s="36"/>
      <c r="AB657" s="37"/>
      <c r="AC657" s="38"/>
      <c r="AD657" s="38"/>
      <c r="AE657" s="38"/>
      <c r="AF657" s="6"/>
      <c r="AG657" s="1"/>
      <c r="AZ657" s="133"/>
    </row>
    <row r="658" spans="1:52" ht="31.5">
      <c r="A658" s="105" t="s">
        <v>1321</v>
      </c>
      <c r="B658" s="104" t="s">
        <v>1427</v>
      </c>
      <c r="C658" s="81" t="s">
        <v>1428</v>
      </c>
      <c r="D658" s="57" t="s">
        <v>32</v>
      </c>
      <c r="E658" s="57">
        <v>0.85379999999999989</v>
      </c>
      <c r="F658" s="58" t="s">
        <v>32</v>
      </c>
      <c r="G658" s="57" t="s">
        <v>32</v>
      </c>
      <c r="H658" s="57">
        <f t="shared" si="168"/>
        <v>2.2750666000000002</v>
      </c>
      <c r="I658" s="58" t="s">
        <v>32</v>
      </c>
      <c r="J658" s="57">
        <v>1.9900666</v>
      </c>
      <c r="K658" s="58" t="s">
        <v>32</v>
      </c>
      <c r="L658" s="57">
        <v>0.28499999999999998</v>
      </c>
      <c r="M658" s="58" t="s">
        <v>32</v>
      </c>
      <c r="N658" s="57">
        <v>0</v>
      </c>
      <c r="O658" s="57" t="s">
        <v>32</v>
      </c>
      <c r="P658" s="57">
        <v>0</v>
      </c>
      <c r="Q658" s="57" t="s">
        <v>32</v>
      </c>
      <c r="R658" s="57" t="s">
        <v>32</v>
      </c>
      <c r="S658" s="59" t="s">
        <v>32</v>
      </c>
      <c r="T658" s="93" t="s">
        <v>668</v>
      </c>
      <c r="U658" s="6"/>
      <c r="V658" s="61"/>
      <c r="W658" s="62"/>
      <c r="X658" s="36"/>
      <c r="Y658" s="36"/>
      <c r="Z658" s="36"/>
      <c r="AB658" s="37"/>
      <c r="AC658" s="38"/>
      <c r="AD658" s="38"/>
      <c r="AE658" s="38"/>
      <c r="AF658" s="6"/>
      <c r="AG658" s="1"/>
      <c r="AZ658" s="133"/>
    </row>
    <row r="659" spans="1:52" ht="31.5">
      <c r="A659" s="105" t="s">
        <v>1321</v>
      </c>
      <c r="B659" s="104" t="s">
        <v>1429</v>
      </c>
      <c r="C659" s="81" t="s">
        <v>1430</v>
      </c>
      <c r="D659" s="57" t="s">
        <v>32</v>
      </c>
      <c r="E659" s="57">
        <v>0.11600000000000001</v>
      </c>
      <c r="F659" s="58" t="s">
        <v>32</v>
      </c>
      <c r="G659" s="57" t="s">
        <v>32</v>
      </c>
      <c r="H659" s="57">
        <f t="shared" si="168"/>
        <v>0</v>
      </c>
      <c r="I659" s="58" t="s">
        <v>32</v>
      </c>
      <c r="J659" s="57">
        <v>0</v>
      </c>
      <c r="K659" s="58" t="s">
        <v>32</v>
      </c>
      <c r="L659" s="57">
        <v>0</v>
      </c>
      <c r="M659" s="58" t="s">
        <v>32</v>
      </c>
      <c r="N659" s="57">
        <v>0</v>
      </c>
      <c r="O659" s="57" t="s">
        <v>32</v>
      </c>
      <c r="P659" s="57">
        <v>0</v>
      </c>
      <c r="Q659" s="57" t="s">
        <v>32</v>
      </c>
      <c r="R659" s="57" t="s">
        <v>32</v>
      </c>
      <c r="S659" s="59" t="s">
        <v>32</v>
      </c>
      <c r="T659" s="93" t="s">
        <v>668</v>
      </c>
      <c r="U659" s="6"/>
      <c r="V659" s="61"/>
      <c r="W659" s="62"/>
      <c r="X659" s="36"/>
      <c r="Y659" s="36"/>
      <c r="Z659" s="36"/>
      <c r="AB659" s="37"/>
      <c r="AC659" s="38"/>
      <c r="AD659" s="38"/>
      <c r="AE659" s="38"/>
      <c r="AF659" s="6"/>
      <c r="AG659" s="1"/>
      <c r="AZ659" s="133"/>
    </row>
    <row r="660" spans="1:52" ht="31.5">
      <c r="A660" s="105" t="s">
        <v>1321</v>
      </c>
      <c r="B660" s="104" t="s">
        <v>1431</v>
      </c>
      <c r="C660" s="81" t="s">
        <v>1432</v>
      </c>
      <c r="D660" s="57" t="s">
        <v>32</v>
      </c>
      <c r="E660" s="57">
        <v>0.8538</v>
      </c>
      <c r="F660" s="58" t="s">
        <v>32</v>
      </c>
      <c r="G660" s="57" t="s">
        <v>32</v>
      </c>
      <c r="H660" s="57">
        <f t="shared" si="168"/>
        <v>2.2750666000000002</v>
      </c>
      <c r="I660" s="58" t="s">
        <v>32</v>
      </c>
      <c r="J660" s="57">
        <v>1.9900666</v>
      </c>
      <c r="K660" s="58" t="s">
        <v>32</v>
      </c>
      <c r="L660" s="57">
        <v>0.28499999999999998</v>
      </c>
      <c r="M660" s="58" t="s">
        <v>32</v>
      </c>
      <c r="N660" s="57">
        <v>0</v>
      </c>
      <c r="O660" s="57" t="s">
        <v>32</v>
      </c>
      <c r="P660" s="57">
        <v>0</v>
      </c>
      <c r="Q660" s="57" t="s">
        <v>32</v>
      </c>
      <c r="R660" s="57" t="s">
        <v>32</v>
      </c>
      <c r="S660" s="59" t="s">
        <v>32</v>
      </c>
      <c r="T660" s="93" t="s">
        <v>668</v>
      </c>
      <c r="U660" s="6"/>
      <c r="V660" s="61"/>
      <c r="W660" s="62"/>
      <c r="X660" s="36"/>
      <c r="Y660" s="36"/>
      <c r="Z660" s="36"/>
      <c r="AB660" s="37"/>
      <c r="AC660" s="38"/>
      <c r="AD660" s="38"/>
      <c r="AE660" s="38"/>
      <c r="AF660" s="6"/>
      <c r="AG660" s="1"/>
      <c r="AZ660" s="133"/>
    </row>
    <row r="661" spans="1:52" ht="47.25">
      <c r="A661" s="105" t="s">
        <v>1321</v>
      </c>
      <c r="B661" s="104" t="s">
        <v>1433</v>
      </c>
      <c r="C661" s="81" t="s">
        <v>1434</v>
      </c>
      <c r="D661" s="57" t="s">
        <v>32</v>
      </c>
      <c r="E661" s="57">
        <v>0.28386119999999998</v>
      </c>
      <c r="F661" s="58" t="s">
        <v>32</v>
      </c>
      <c r="G661" s="57" t="s">
        <v>32</v>
      </c>
      <c r="H661" s="57">
        <f t="shared" si="168"/>
        <v>0.59152517999999998</v>
      </c>
      <c r="I661" s="58" t="s">
        <v>32</v>
      </c>
      <c r="J661" s="57">
        <v>0.46872518000000002</v>
      </c>
      <c r="K661" s="58" t="s">
        <v>32</v>
      </c>
      <c r="L661" s="57">
        <v>0.12279999999999999</v>
      </c>
      <c r="M661" s="58" t="s">
        <v>32</v>
      </c>
      <c r="N661" s="57">
        <v>0</v>
      </c>
      <c r="O661" s="57" t="s">
        <v>32</v>
      </c>
      <c r="P661" s="57">
        <v>0</v>
      </c>
      <c r="Q661" s="57" t="s">
        <v>32</v>
      </c>
      <c r="R661" s="57" t="s">
        <v>32</v>
      </c>
      <c r="S661" s="59" t="s">
        <v>32</v>
      </c>
      <c r="T661" s="93" t="s">
        <v>668</v>
      </c>
      <c r="U661" s="6"/>
      <c r="V661" s="61"/>
      <c r="W661" s="62"/>
      <c r="X661" s="36"/>
      <c r="Y661" s="36"/>
      <c r="Z661" s="36"/>
      <c r="AB661" s="37"/>
      <c r="AC661" s="38"/>
      <c r="AD661" s="38"/>
      <c r="AE661" s="38"/>
      <c r="AF661" s="6"/>
      <c r="AG661" s="1"/>
      <c r="AZ661" s="133"/>
    </row>
    <row r="662" spans="1:52" ht="31.5">
      <c r="A662" s="105" t="s">
        <v>1321</v>
      </c>
      <c r="B662" s="104" t="s">
        <v>1435</v>
      </c>
      <c r="C662" s="81" t="s">
        <v>1436</v>
      </c>
      <c r="D662" s="57" t="s">
        <v>32</v>
      </c>
      <c r="E662" s="57">
        <v>1.3942350000000001</v>
      </c>
      <c r="F662" s="58" t="s">
        <v>32</v>
      </c>
      <c r="G662" s="57" t="s">
        <v>32</v>
      </c>
      <c r="H662" s="57">
        <f t="shared" si="168"/>
        <v>0.15678600000000001</v>
      </c>
      <c r="I662" s="58" t="s">
        <v>32</v>
      </c>
      <c r="J662" s="57">
        <v>0.15678600000000001</v>
      </c>
      <c r="K662" s="58" t="s">
        <v>32</v>
      </c>
      <c r="L662" s="57">
        <v>0</v>
      </c>
      <c r="M662" s="58" t="s">
        <v>32</v>
      </c>
      <c r="N662" s="57">
        <v>0</v>
      </c>
      <c r="O662" s="57" t="s">
        <v>32</v>
      </c>
      <c r="P662" s="57">
        <v>0</v>
      </c>
      <c r="Q662" s="57" t="s">
        <v>32</v>
      </c>
      <c r="R662" s="57" t="s">
        <v>32</v>
      </c>
      <c r="S662" s="59" t="s">
        <v>32</v>
      </c>
      <c r="T662" s="93" t="s">
        <v>668</v>
      </c>
      <c r="U662" s="6"/>
      <c r="V662" s="61"/>
      <c r="W662" s="62"/>
      <c r="X662" s="36"/>
      <c r="Y662" s="36"/>
      <c r="Z662" s="36"/>
      <c r="AB662" s="37"/>
      <c r="AC662" s="38"/>
      <c r="AD662" s="38"/>
      <c r="AE662" s="38"/>
      <c r="AF662" s="6"/>
      <c r="AG662" s="1"/>
      <c r="AZ662" s="133"/>
    </row>
    <row r="663" spans="1:52" ht="31.5">
      <c r="A663" s="105" t="s">
        <v>1321</v>
      </c>
      <c r="B663" s="104" t="s">
        <v>1437</v>
      </c>
      <c r="C663" s="81" t="s">
        <v>1438</v>
      </c>
      <c r="D663" s="57" t="s">
        <v>32</v>
      </c>
      <c r="E663" s="57">
        <v>0.10199999999999999</v>
      </c>
      <c r="F663" s="58" t="s">
        <v>32</v>
      </c>
      <c r="G663" s="57" t="s">
        <v>32</v>
      </c>
      <c r="H663" s="57">
        <f t="shared" si="168"/>
        <v>0</v>
      </c>
      <c r="I663" s="58" t="s">
        <v>32</v>
      </c>
      <c r="J663" s="57">
        <v>0</v>
      </c>
      <c r="K663" s="58" t="s">
        <v>32</v>
      </c>
      <c r="L663" s="57">
        <v>0</v>
      </c>
      <c r="M663" s="58" t="s">
        <v>32</v>
      </c>
      <c r="N663" s="57">
        <v>0</v>
      </c>
      <c r="O663" s="57" t="s">
        <v>32</v>
      </c>
      <c r="P663" s="57">
        <v>0</v>
      </c>
      <c r="Q663" s="57" t="s">
        <v>32</v>
      </c>
      <c r="R663" s="57" t="s">
        <v>32</v>
      </c>
      <c r="S663" s="59" t="s">
        <v>32</v>
      </c>
      <c r="T663" s="93" t="s">
        <v>668</v>
      </c>
      <c r="U663" s="6"/>
      <c r="V663" s="61"/>
      <c r="W663" s="62"/>
      <c r="X663" s="36"/>
      <c r="Y663" s="36"/>
      <c r="Z663" s="36"/>
      <c r="AB663" s="37"/>
      <c r="AC663" s="38"/>
      <c r="AD663" s="38"/>
      <c r="AE663" s="38"/>
      <c r="AF663" s="6"/>
      <c r="AG663" s="1"/>
      <c r="AZ663" s="133"/>
    </row>
    <row r="664" spans="1:52" ht="31.5">
      <c r="A664" s="105" t="s">
        <v>1321</v>
      </c>
      <c r="B664" s="104" t="s">
        <v>1439</v>
      </c>
      <c r="C664" s="81" t="s">
        <v>1440</v>
      </c>
      <c r="D664" s="57" t="s">
        <v>32</v>
      </c>
      <c r="E664" s="57">
        <v>0.8538</v>
      </c>
      <c r="F664" s="58" t="s">
        <v>32</v>
      </c>
      <c r="G664" s="57" t="s">
        <v>32</v>
      </c>
      <c r="H664" s="57">
        <f t="shared" si="168"/>
        <v>2.2750666000000002</v>
      </c>
      <c r="I664" s="58" t="s">
        <v>32</v>
      </c>
      <c r="J664" s="57">
        <v>1.9900666</v>
      </c>
      <c r="K664" s="58" t="s">
        <v>32</v>
      </c>
      <c r="L664" s="57">
        <v>0.28499999999999998</v>
      </c>
      <c r="M664" s="58" t="s">
        <v>32</v>
      </c>
      <c r="N664" s="57">
        <v>0</v>
      </c>
      <c r="O664" s="57" t="s">
        <v>32</v>
      </c>
      <c r="P664" s="57">
        <v>0</v>
      </c>
      <c r="Q664" s="57" t="s">
        <v>32</v>
      </c>
      <c r="R664" s="57" t="s">
        <v>32</v>
      </c>
      <c r="S664" s="59" t="s">
        <v>32</v>
      </c>
      <c r="T664" s="93" t="s">
        <v>668</v>
      </c>
      <c r="U664" s="6"/>
      <c r="V664" s="61"/>
      <c r="W664" s="62"/>
      <c r="X664" s="36"/>
      <c r="Y664" s="36"/>
      <c r="Z664" s="36"/>
      <c r="AB664" s="37"/>
      <c r="AC664" s="38"/>
      <c r="AD664" s="38"/>
      <c r="AE664" s="38"/>
      <c r="AF664" s="6"/>
      <c r="AG664" s="1"/>
      <c r="AZ664" s="133"/>
    </row>
    <row r="665" spans="1:52" ht="47.25">
      <c r="A665" s="105" t="s">
        <v>1321</v>
      </c>
      <c r="B665" s="104" t="s">
        <v>1441</v>
      </c>
      <c r="C665" s="81" t="s">
        <v>1442</v>
      </c>
      <c r="D665" s="57" t="s">
        <v>32</v>
      </c>
      <c r="E665" s="57">
        <v>0.28386119999999998</v>
      </c>
      <c r="F665" s="58" t="s">
        <v>32</v>
      </c>
      <c r="G665" s="57" t="s">
        <v>32</v>
      </c>
      <c r="H665" s="57">
        <f t="shared" si="168"/>
        <v>0.59152517999999998</v>
      </c>
      <c r="I665" s="58" t="s">
        <v>32</v>
      </c>
      <c r="J665" s="57">
        <v>0.46872518000000002</v>
      </c>
      <c r="K665" s="58" t="s">
        <v>32</v>
      </c>
      <c r="L665" s="57">
        <v>0.12279999999999999</v>
      </c>
      <c r="M665" s="58" t="s">
        <v>32</v>
      </c>
      <c r="N665" s="57">
        <v>0</v>
      </c>
      <c r="O665" s="57" t="s">
        <v>32</v>
      </c>
      <c r="P665" s="57">
        <v>0</v>
      </c>
      <c r="Q665" s="57" t="s">
        <v>32</v>
      </c>
      <c r="R665" s="57" t="s">
        <v>32</v>
      </c>
      <c r="S665" s="59" t="s">
        <v>32</v>
      </c>
      <c r="T665" s="93" t="s">
        <v>668</v>
      </c>
      <c r="U665" s="6"/>
      <c r="V665" s="61"/>
      <c r="W665" s="62"/>
      <c r="X665" s="36"/>
      <c r="Y665" s="36"/>
      <c r="Z665" s="36"/>
      <c r="AB665" s="37"/>
      <c r="AC665" s="38"/>
      <c r="AD665" s="38"/>
      <c r="AE665" s="38"/>
      <c r="AF665" s="6"/>
      <c r="AG665" s="1"/>
      <c r="AZ665" s="133"/>
    </row>
    <row r="666" spans="1:52" ht="31.5">
      <c r="A666" s="105" t="s">
        <v>1321</v>
      </c>
      <c r="B666" s="104" t="s">
        <v>1443</v>
      </c>
      <c r="C666" s="81" t="s">
        <v>1444</v>
      </c>
      <c r="D666" s="57" t="s">
        <v>32</v>
      </c>
      <c r="E666" s="57">
        <v>1.224072</v>
      </c>
      <c r="F666" s="58" t="s">
        <v>32</v>
      </c>
      <c r="G666" s="57" t="s">
        <v>32</v>
      </c>
      <c r="H666" s="57">
        <f t="shared" si="168"/>
        <v>0.13769040000000002</v>
      </c>
      <c r="I666" s="58" t="s">
        <v>32</v>
      </c>
      <c r="J666" s="57">
        <v>0.13769040000000002</v>
      </c>
      <c r="K666" s="58" t="s">
        <v>32</v>
      </c>
      <c r="L666" s="57">
        <v>0</v>
      </c>
      <c r="M666" s="58" t="s">
        <v>32</v>
      </c>
      <c r="N666" s="57">
        <v>0</v>
      </c>
      <c r="O666" s="57" t="s">
        <v>32</v>
      </c>
      <c r="P666" s="57">
        <v>0</v>
      </c>
      <c r="Q666" s="57" t="s">
        <v>32</v>
      </c>
      <c r="R666" s="57" t="s">
        <v>32</v>
      </c>
      <c r="S666" s="59" t="s">
        <v>32</v>
      </c>
      <c r="T666" s="93" t="s">
        <v>668</v>
      </c>
      <c r="U666" s="6"/>
      <c r="V666" s="61"/>
      <c r="W666" s="62"/>
      <c r="X666" s="36"/>
      <c r="Y666" s="36"/>
      <c r="Z666" s="36"/>
      <c r="AB666" s="37"/>
      <c r="AC666" s="38"/>
      <c r="AD666" s="38"/>
      <c r="AE666" s="38"/>
      <c r="AF666" s="6"/>
      <c r="AG666" s="1"/>
      <c r="AZ666" s="133"/>
    </row>
    <row r="667" spans="1:52" ht="31.5">
      <c r="A667" s="105" t="s">
        <v>1321</v>
      </c>
      <c r="B667" s="104" t="s">
        <v>1445</v>
      </c>
      <c r="C667" s="81" t="s">
        <v>1446</v>
      </c>
      <c r="D667" s="57" t="s">
        <v>32</v>
      </c>
      <c r="E667" s="57">
        <v>0.23300000000000001</v>
      </c>
      <c r="F667" s="58" t="s">
        <v>32</v>
      </c>
      <c r="G667" s="57" t="s">
        <v>32</v>
      </c>
      <c r="H667" s="57">
        <f t="shared" si="168"/>
        <v>0</v>
      </c>
      <c r="I667" s="58" t="s">
        <v>32</v>
      </c>
      <c r="J667" s="57">
        <v>0</v>
      </c>
      <c r="K667" s="58" t="s">
        <v>32</v>
      </c>
      <c r="L667" s="57">
        <v>0</v>
      </c>
      <c r="M667" s="58" t="s">
        <v>32</v>
      </c>
      <c r="N667" s="57">
        <v>0</v>
      </c>
      <c r="O667" s="57" t="s">
        <v>32</v>
      </c>
      <c r="P667" s="57">
        <v>0</v>
      </c>
      <c r="Q667" s="57" t="s">
        <v>32</v>
      </c>
      <c r="R667" s="57" t="s">
        <v>32</v>
      </c>
      <c r="S667" s="59" t="s">
        <v>32</v>
      </c>
      <c r="T667" s="93" t="s">
        <v>668</v>
      </c>
      <c r="U667" s="6"/>
      <c r="V667" s="61"/>
      <c r="W667" s="62"/>
      <c r="X667" s="36"/>
      <c r="Y667" s="36"/>
      <c r="Z667" s="36"/>
      <c r="AB667" s="37"/>
      <c r="AC667" s="38"/>
      <c r="AD667" s="38"/>
      <c r="AE667" s="38"/>
      <c r="AF667" s="6"/>
      <c r="AG667" s="1"/>
      <c r="AZ667" s="133"/>
    </row>
    <row r="668" spans="1:52" ht="47.25">
      <c r="A668" s="105" t="s">
        <v>1321</v>
      </c>
      <c r="B668" s="104" t="s">
        <v>1447</v>
      </c>
      <c r="C668" s="81" t="s">
        <v>1448</v>
      </c>
      <c r="D668" s="57" t="s">
        <v>32</v>
      </c>
      <c r="E668" s="57">
        <v>0.28386119999999998</v>
      </c>
      <c r="F668" s="58" t="s">
        <v>32</v>
      </c>
      <c r="G668" s="57" t="s">
        <v>32</v>
      </c>
      <c r="H668" s="57">
        <f t="shared" si="168"/>
        <v>0.59152517999999998</v>
      </c>
      <c r="I668" s="58" t="s">
        <v>32</v>
      </c>
      <c r="J668" s="57">
        <v>0.46872518000000002</v>
      </c>
      <c r="K668" s="58" t="s">
        <v>32</v>
      </c>
      <c r="L668" s="57">
        <v>0.12279999999999999</v>
      </c>
      <c r="M668" s="58" t="s">
        <v>32</v>
      </c>
      <c r="N668" s="57">
        <v>0</v>
      </c>
      <c r="O668" s="57" t="s">
        <v>32</v>
      </c>
      <c r="P668" s="57">
        <v>0</v>
      </c>
      <c r="Q668" s="57" t="s">
        <v>32</v>
      </c>
      <c r="R668" s="57" t="s">
        <v>32</v>
      </c>
      <c r="S668" s="59" t="s">
        <v>32</v>
      </c>
      <c r="T668" s="93" t="s">
        <v>668</v>
      </c>
      <c r="U668" s="6"/>
      <c r="V668" s="61"/>
      <c r="W668" s="62"/>
      <c r="X668" s="36"/>
      <c r="Y668" s="36"/>
      <c r="Z668" s="36"/>
      <c r="AB668" s="37"/>
      <c r="AC668" s="38"/>
      <c r="AD668" s="38"/>
      <c r="AE668" s="38"/>
      <c r="AF668" s="6"/>
      <c r="AG668" s="1"/>
      <c r="AZ668" s="133"/>
    </row>
    <row r="669" spans="1:52" ht="31.5">
      <c r="A669" s="105" t="s">
        <v>1321</v>
      </c>
      <c r="B669" s="104" t="s">
        <v>1449</v>
      </c>
      <c r="C669" s="81" t="s">
        <v>1450</v>
      </c>
      <c r="D669" s="57" t="s">
        <v>32</v>
      </c>
      <c r="E669" s="57">
        <v>0.82237000000000005</v>
      </c>
      <c r="F669" s="58" t="s">
        <v>32</v>
      </c>
      <c r="G669" s="57" t="s">
        <v>32</v>
      </c>
      <c r="H669" s="57">
        <f t="shared" si="168"/>
        <v>9.2463599999999993E-2</v>
      </c>
      <c r="I669" s="58" t="s">
        <v>32</v>
      </c>
      <c r="J669" s="57">
        <v>9.2463599999999993E-2</v>
      </c>
      <c r="K669" s="58" t="s">
        <v>32</v>
      </c>
      <c r="L669" s="57">
        <v>0</v>
      </c>
      <c r="M669" s="58" t="s">
        <v>32</v>
      </c>
      <c r="N669" s="57">
        <v>0</v>
      </c>
      <c r="O669" s="57" t="s">
        <v>32</v>
      </c>
      <c r="P669" s="57">
        <v>0</v>
      </c>
      <c r="Q669" s="57" t="s">
        <v>32</v>
      </c>
      <c r="R669" s="57" t="s">
        <v>32</v>
      </c>
      <c r="S669" s="59" t="s">
        <v>32</v>
      </c>
      <c r="T669" s="93" t="s">
        <v>668</v>
      </c>
      <c r="U669" s="6"/>
      <c r="V669" s="61"/>
      <c r="W669" s="62"/>
      <c r="X669" s="36"/>
      <c r="Y669" s="36"/>
      <c r="Z669" s="36"/>
      <c r="AB669" s="37"/>
      <c r="AC669" s="38"/>
      <c r="AD669" s="38"/>
      <c r="AE669" s="38"/>
      <c r="AF669" s="6"/>
      <c r="AG669" s="1"/>
      <c r="AZ669" s="133"/>
    </row>
    <row r="670" spans="1:52" ht="47.25">
      <c r="A670" s="105" t="s">
        <v>1321</v>
      </c>
      <c r="B670" s="104" t="s">
        <v>1451</v>
      </c>
      <c r="C670" s="81" t="s">
        <v>1452</v>
      </c>
      <c r="D670" s="57" t="s">
        <v>32</v>
      </c>
      <c r="E670" s="57">
        <v>0.28386119999999998</v>
      </c>
      <c r="F670" s="58" t="s">
        <v>32</v>
      </c>
      <c r="G670" s="57" t="s">
        <v>32</v>
      </c>
      <c r="H670" s="57">
        <f t="shared" si="168"/>
        <v>0.59152517999999998</v>
      </c>
      <c r="I670" s="58" t="s">
        <v>32</v>
      </c>
      <c r="J670" s="57">
        <v>0.46872518000000002</v>
      </c>
      <c r="K670" s="58" t="s">
        <v>32</v>
      </c>
      <c r="L670" s="57">
        <v>0.12279999999999999</v>
      </c>
      <c r="M670" s="58" t="s">
        <v>32</v>
      </c>
      <c r="N670" s="57">
        <v>0</v>
      </c>
      <c r="O670" s="57" t="s">
        <v>32</v>
      </c>
      <c r="P670" s="57">
        <v>0</v>
      </c>
      <c r="Q670" s="57" t="s">
        <v>32</v>
      </c>
      <c r="R670" s="57" t="s">
        <v>32</v>
      </c>
      <c r="S670" s="59" t="s">
        <v>32</v>
      </c>
      <c r="T670" s="93" t="s">
        <v>668</v>
      </c>
      <c r="U670" s="6"/>
      <c r="V670" s="61"/>
      <c r="W670" s="62"/>
      <c r="X670" s="36"/>
      <c r="Y670" s="36"/>
      <c r="Z670" s="36"/>
      <c r="AB670" s="37"/>
      <c r="AC670" s="38"/>
      <c r="AD670" s="38"/>
      <c r="AE670" s="38"/>
      <c r="AF670" s="6"/>
      <c r="AG670" s="1"/>
      <c r="AZ670" s="133"/>
    </row>
    <row r="671" spans="1:52" ht="31.5">
      <c r="A671" s="105" t="s">
        <v>1321</v>
      </c>
      <c r="B671" s="104" t="s">
        <v>1453</v>
      </c>
      <c r="C671" s="81" t="s">
        <v>1454</v>
      </c>
      <c r="D671" s="57" t="s">
        <v>32</v>
      </c>
      <c r="E671" s="57">
        <v>2.2515339999999999</v>
      </c>
      <c r="F671" s="58" t="s">
        <v>32</v>
      </c>
      <c r="G671" s="57" t="s">
        <v>32</v>
      </c>
      <c r="H671" s="57">
        <f t="shared" si="168"/>
        <v>0.25326959999999998</v>
      </c>
      <c r="I671" s="58" t="s">
        <v>32</v>
      </c>
      <c r="J671" s="57">
        <v>0.25326959999999998</v>
      </c>
      <c r="K671" s="58" t="s">
        <v>32</v>
      </c>
      <c r="L671" s="57">
        <v>0</v>
      </c>
      <c r="M671" s="58" t="s">
        <v>32</v>
      </c>
      <c r="N671" s="57">
        <v>0</v>
      </c>
      <c r="O671" s="57" t="s">
        <v>32</v>
      </c>
      <c r="P671" s="57">
        <v>0</v>
      </c>
      <c r="Q671" s="57" t="s">
        <v>32</v>
      </c>
      <c r="R671" s="57" t="s">
        <v>32</v>
      </c>
      <c r="S671" s="59" t="s">
        <v>32</v>
      </c>
      <c r="T671" s="93" t="s">
        <v>668</v>
      </c>
      <c r="U671" s="6"/>
      <c r="V671" s="61"/>
      <c r="W671" s="62"/>
      <c r="X671" s="36"/>
      <c r="Y671" s="36"/>
      <c r="Z671" s="36"/>
      <c r="AB671" s="37"/>
      <c r="AC671" s="38"/>
      <c r="AD671" s="38"/>
      <c r="AE671" s="38"/>
      <c r="AF671" s="6"/>
      <c r="AG671" s="1"/>
      <c r="AZ671" s="133"/>
    </row>
    <row r="672" spans="1:52" ht="63">
      <c r="A672" s="105" t="s">
        <v>1321</v>
      </c>
      <c r="B672" s="104" t="s">
        <v>1455</v>
      </c>
      <c r="C672" s="81" t="s">
        <v>1456</v>
      </c>
      <c r="D672" s="57" t="s">
        <v>32</v>
      </c>
      <c r="E672" s="57">
        <v>55.299598400000001</v>
      </c>
      <c r="F672" s="58" t="s">
        <v>32</v>
      </c>
      <c r="G672" s="57" t="s">
        <v>32</v>
      </c>
      <c r="H672" s="57">
        <f t="shared" si="168"/>
        <v>5.0810000000000001E-2</v>
      </c>
      <c r="I672" s="58" t="s">
        <v>32</v>
      </c>
      <c r="J672" s="57">
        <v>5.0810000000000001E-2</v>
      </c>
      <c r="K672" s="58" t="s">
        <v>32</v>
      </c>
      <c r="L672" s="57">
        <v>0</v>
      </c>
      <c r="M672" s="58" t="s">
        <v>32</v>
      </c>
      <c r="N672" s="57">
        <v>0</v>
      </c>
      <c r="O672" s="57" t="s">
        <v>32</v>
      </c>
      <c r="P672" s="57">
        <v>0</v>
      </c>
      <c r="Q672" s="57" t="s">
        <v>32</v>
      </c>
      <c r="R672" s="57" t="s">
        <v>32</v>
      </c>
      <c r="S672" s="59" t="s">
        <v>32</v>
      </c>
      <c r="T672" s="60" t="s">
        <v>1457</v>
      </c>
      <c r="U672" s="6"/>
      <c r="V672" s="61"/>
      <c r="W672" s="62"/>
      <c r="X672" s="36"/>
      <c r="Y672" s="36"/>
      <c r="Z672" s="36"/>
      <c r="AB672" s="37"/>
      <c r="AC672" s="38"/>
      <c r="AD672" s="38"/>
      <c r="AE672" s="38"/>
      <c r="AF672" s="6"/>
      <c r="AG672" s="1"/>
      <c r="AZ672" s="133"/>
    </row>
    <row r="673" spans="1:52" ht="31.5">
      <c r="A673" s="105" t="s">
        <v>1321</v>
      </c>
      <c r="B673" s="104" t="s">
        <v>1458</v>
      </c>
      <c r="C673" s="81" t="s">
        <v>1459</v>
      </c>
      <c r="D673" s="57" t="s">
        <v>32</v>
      </c>
      <c r="E673" s="57">
        <v>2.7874700000000003</v>
      </c>
      <c r="F673" s="58" t="s">
        <v>32</v>
      </c>
      <c r="G673" s="57" t="s">
        <v>32</v>
      </c>
      <c r="H673" s="57">
        <f t="shared" si="168"/>
        <v>0.31357200000000002</v>
      </c>
      <c r="I673" s="58" t="s">
        <v>32</v>
      </c>
      <c r="J673" s="57">
        <v>0.31357200000000002</v>
      </c>
      <c r="K673" s="58" t="s">
        <v>32</v>
      </c>
      <c r="L673" s="57">
        <v>0</v>
      </c>
      <c r="M673" s="58" t="s">
        <v>32</v>
      </c>
      <c r="N673" s="57">
        <v>0</v>
      </c>
      <c r="O673" s="57" t="s">
        <v>32</v>
      </c>
      <c r="P673" s="57">
        <v>0</v>
      </c>
      <c r="Q673" s="57" t="s">
        <v>32</v>
      </c>
      <c r="R673" s="57" t="s">
        <v>32</v>
      </c>
      <c r="S673" s="59" t="s">
        <v>32</v>
      </c>
      <c r="T673" s="93" t="s">
        <v>668</v>
      </c>
      <c r="U673" s="6"/>
      <c r="V673" s="61"/>
      <c r="W673" s="62"/>
      <c r="X673" s="36"/>
      <c r="Y673" s="36"/>
      <c r="Z673" s="36"/>
      <c r="AB673" s="37"/>
      <c r="AC673" s="38"/>
      <c r="AD673" s="38"/>
      <c r="AE673" s="38"/>
      <c r="AF673" s="6"/>
      <c r="AG673" s="1"/>
      <c r="AZ673" s="133"/>
    </row>
    <row r="674" spans="1:52" ht="31.5">
      <c r="A674" s="148" t="s">
        <v>1321</v>
      </c>
      <c r="B674" s="149" t="s">
        <v>1460</v>
      </c>
      <c r="C674" s="81" t="s">
        <v>1461</v>
      </c>
      <c r="D674" s="57" t="s">
        <v>32</v>
      </c>
      <c r="E674" s="57" t="s">
        <v>32</v>
      </c>
      <c r="F674" s="58" t="s">
        <v>32</v>
      </c>
      <c r="G674" s="57" t="s">
        <v>32</v>
      </c>
      <c r="H674" s="57">
        <f t="shared" si="168"/>
        <v>0.46</v>
      </c>
      <c r="I674" s="58" t="s">
        <v>32</v>
      </c>
      <c r="J674" s="57">
        <v>0</v>
      </c>
      <c r="K674" s="58" t="s">
        <v>32</v>
      </c>
      <c r="L674" s="57">
        <v>0.46</v>
      </c>
      <c r="M674" s="58" t="s">
        <v>32</v>
      </c>
      <c r="N674" s="57">
        <v>0</v>
      </c>
      <c r="O674" s="57" t="s">
        <v>32</v>
      </c>
      <c r="P674" s="57">
        <v>0</v>
      </c>
      <c r="Q674" s="57" t="s">
        <v>32</v>
      </c>
      <c r="R674" s="57" t="s">
        <v>32</v>
      </c>
      <c r="S674" s="59" t="s">
        <v>32</v>
      </c>
      <c r="T674" s="93" t="s">
        <v>668</v>
      </c>
      <c r="U674" s="6"/>
      <c r="V674" s="61"/>
      <c r="W674" s="62"/>
      <c r="X674" s="36"/>
      <c r="Y674" s="36"/>
      <c r="Z674" s="36"/>
      <c r="AB674" s="37"/>
      <c r="AC674" s="38"/>
      <c r="AD674" s="38"/>
      <c r="AE674" s="38"/>
      <c r="AF674" s="6"/>
      <c r="AG674" s="1"/>
      <c r="AZ674" s="133"/>
    </row>
    <row r="675" spans="1:52" ht="31.5">
      <c r="A675" s="148" t="s">
        <v>1321</v>
      </c>
      <c r="B675" s="149" t="s">
        <v>1462</v>
      </c>
      <c r="C675" s="81" t="s">
        <v>1463</v>
      </c>
      <c r="D675" s="57" t="s">
        <v>32</v>
      </c>
      <c r="E675" s="57" t="s">
        <v>32</v>
      </c>
      <c r="F675" s="58" t="s">
        <v>32</v>
      </c>
      <c r="G675" s="57" t="s">
        <v>32</v>
      </c>
      <c r="H675" s="57">
        <f t="shared" si="168"/>
        <v>0.46</v>
      </c>
      <c r="I675" s="58" t="s">
        <v>32</v>
      </c>
      <c r="J675" s="57">
        <v>0</v>
      </c>
      <c r="K675" s="58" t="s">
        <v>32</v>
      </c>
      <c r="L675" s="57">
        <v>0.46</v>
      </c>
      <c r="M675" s="58" t="s">
        <v>32</v>
      </c>
      <c r="N675" s="57">
        <v>0</v>
      </c>
      <c r="O675" s="57" t="s">
        <v>32</v>
      </c>
      <c r="P675" s="57">
        <v>0</v>
      </c>
      <c r="Q675" s="57" t="s">
        <v>32</v>
      </c>
      <c r="R675" s="57" t="s">
        <v>32</v>
      </c>
      <c r="S675" s="59" t="s">
        <v>32</v>
      </c>
      <c r="T675" s="93" t="s">
        <v>668</v>
      </c>
      <c r="U675" s="6"/>
      <c r="V675" s="61"/>
      <c r="W675" s="62"/>
      <c r="X675" s="36"/>
      <c r="Y675" s="36"/>
      <c r="Z675" s="36"/>
      <c r="AB675" s="37"/>
      <c r="AC675" s="38"/>
      <c r="AD675" s="38"/>
      <c r="AE675" s="38"/>
      <c r="AF675" s="6"/>
      <c r="AG675" s="1"/>
      <c r="AZ675" s="133"/>
    </row>
    <row r="676" spans="1:52" ht="31.5">
      <c r="A676" s="148" t="s">
        <v>1321</v>
      </c>
      <c r="B676" s="149" t="s">
        <v>1464</v>
      </c>
      <c r="C676" s="81" t="s">
        <v>1465</v>
      </c>
      <c r="D676" s="57" t="s">
        <v>32</v>
      </c>
      <c r="E676" s="57" t="s">
        <v>32</v>
      </c>
      <c r="F676" s="58" t="s">
        <v>32</v>
      </c>
      <c r="G676" s="57" t="s">
        <v>32</v>
      </c>
      <c r="H676" s="57">
        <f t="shared" si="168"/>
        <v>0.46</v>
      </c>
      <c r="I676" s="58" t="s">
        <v>32</v>
      </c>
      <c r="J676" s="57">
        <v>0</v>
      </c>
      <c r="K676" s="58" t="s">
        <v>32</v>
      </c>
      <c r="L676" s="57">
        <v>0.46</v>
      </c>
      <c r="M676" s="58" t="s">
        <v>32</v>
      </c>
      <c r="N676" s="57">
        <v>0</v>
      </c>
      <c r="O676" s="57" t="s">
        <v>32</v>
      </c>
      <c r="P676" s="57">
        <v>0</v>
      </c>
      <c r="Q676" s="57" t="s">
        <v>32</v>
      </c>
      <c r="R676" s="57" t="s">
        <v>32</v>
      </c>
      <c r="S676" s="59" t="s">
        <v>32</v>
      </c>
      <c r="T676" s="93" t="s">
        <v>668</v>
      </c>
      <c r="U676" s="6"/>
      <c r="V676" s="61"/>
      <c r="W676" s="62"/>
      <c r="X676" s="36"/>
      <c r="Y676" s="36"/>
      <c r="Z676" s="36"/>
      <c r="AB676" s="37"/>
      <c r="AC676" s="38"/>
      <c r="AD676" s="38"/>
      <c r="AE676" s="38"/>
      <c r="AF676" s="6"/>
      <c r="AG676" s="1"/>
      <c r="AZ676" s="133"/>
    </row>
    <row r="677" spans="1:52" ht="31.5">
      <c r="A677" s="148" t="s">
        <v>1321</v>
      </c>
      <c r="B677" s="149" t="s">
        <v>1466</v>
      </c>
      <c r="C677" s="81" t="s">
        <v>1467</v>
      </c>
      <c r="D677" s="57" t="s">
        <v>32</v>
      </c>
      <c r="E677" s="57" t="s">
        <v>32</v>
      </c>
      <c r="F677" s="58" t="s">
        <v>32</v>
      </c>
      <c r="G677" s="57" t="s">
        <v>32</v>
      </c>
      <c r="H677" s="57">
        <f t="shared" si="168"/>
        <v>0.46</v>
      </c>
      <c r="I677" s="58" t="s">
        <v>32</v>
      </c>
      <c r="J677" s="57">
        <v>0</v>
      </c>
      <c r="K677" s="58" t="s">
        <v>32</v>
      </c>
      <c r="L677" s="57">
        <v>0.46</v>
      </c>
      <c r="M677" s="58" t="s">
        <v>32</v>
      </c>
      <c r="N677" s="57">
        <v>0</v>
      </c>
      <c r="O677" s="57" t="s">
        <v>32</v>
      </c>
      <c r="P677" s="57">
        <v>0</v>
      </c>
      <c r="Q677" s="57" t="s">
        <v>32</v>
      </c>
      <c r="R677" s="57" t="s">
        <v>32</v>
      </c>
      <c r="S677" s="59" t="s">
        <v>32</v>
      </c>
      <c r="T677" s="93" t="s">
        <v>668</v>
      </c>
      <c r="U677" s="6"/>
      <c r="V677" s="61"/>
      <c r="W677" s="62"/>
      <c r="X677" s="36"/>
      <c r="Y677" s="36"/>
      <c r="Z677" s="36"/>
      <c r="AB677" s="37"/>
      <c r="AC677" s="38"/>
      <c r="AD677" s="38"/>
      <c r="AE677" s="38"/>
      <c r="AF677" s="6"/>
      <c r="AG677" s="1"/>
      <c r="AZ677" s="133"/>
    </row>
    <row r="678" spans="1:52" ht="31.5">
      <c r="A678" s="105" t="s">
        <v>1321</v>
      </c>
      <c r="B678" s="104" t="s">
        <v>1468</v>
      </c>
      <c r="C678" s="81" t="s">
        <v>1469</v>
      </c>
      <c r="D678" s="57">
        <v>35.782356</v>
      </c>
      <c r="E678" s="57">
        <v>0</v>
      </c>
      <c r="F678" s="58">
        <f t="shared" si="167"/>
        <v>35.782356</v>
      </c>
      <c r="G678" s="57">
        <f t="shared" si="168"/>
        <v>10.8</v>
      </c>
      <c r="H678" s="57">
        <f t="shared" si="168"/>
        <v>0</v>
      </c>
      <c r="I678" s="58">
        <v>0</v>
      </c>
      <c r="J678" s="57">
        <v>0</v>
      </c>
      <c r="K678" s="58">
        <v>0</v>
      </c>
      <c r="L678" s="57">
        <v>0</v>
      </c>
      <c r="M678" s="58">
        <v>0</v>
      </c>
      <c r="N678" s="57">
        <v>0</v>
      </c>
      <c r="O678" s="57">
        <v>10.8</v>
      </c>
      <c r="P678" s="57">
        <v>0</v>
      </c>
      <c r="Q678" s="57">
        <f t="shared" si="169"/>
        <v>35.782356</v>
      </c>
      <c r="R678" s="57">
        <f>H678-(I678+K678)</f>
        <v>0</v>
      </c>
      <c r="S678" s="59">
        <v>0</v>
      </c>
      <c r="T678" s="60" t="s">
        <v>32</v>
      </c>
      <c r="U678" s="6"/>
      <c r="V678" s="61"/>
      <c r="W678" s="62"/>
      <c r="X678" s="36"/>
      <c r="Y678" s="36"/>
      <c r="Z678" s="36"/>
      <c r="AB678" s="37"/>
      <c r="AC678" s="38"/>
      <c r="AD678" s="38"/>
      <c r="AE678" s="38"/>
      <c r="AF678" s="6"/>
      <c r="AG678" s="1"/>
      <c r="AZ678" s="133"/>
    </row>
    <row r="679" spans="1:52">
      <c r="A679" s="28" t="s">
        <v>1470</v>
      </c>
      <c r="B679" s="29" t="s">
        <v>1471</v>
      </c>
      <c r="C679" s="30" t="s">
        <v>31</v>
      </c>
      <c r="D679" s="31">
        <f t="shared" ref="D679:R679" si="171">SUM(D680,D698,D707,D731,D738,D743,D744)</f>
        <v>17646.435643201999</v>
      </c>
      <c r="E679" s="31">
        <f t="shared" si="171"/>
        <v>5995.6664861500012</v>
      </c>
      <c r="F679" s="32">
        <f t="shared" si="171"/>
        <v>11659.788938621999</v>
      </c>
      <c r="G679" s="31">
        <f t="shared" si="171"/>
        <v>1912.145080258</v>
      </c>
      <c r="H679" s="31">
        <f t="shared" si="171"/>
        <v>498.16510412000002</v>
      </c>
      <c r="I679" s="32">
        <f t="shared" si="171"/>
        <v>133.12466318100002</v>
      </c>
      <c r="J679" s="31">
        <f t="shared" si="171"/>
        <v>229.77585331</v>
      </c>
      <c r="K679" s="32">
        <f t="shared" si="171"/>
        <v>248.1475614702</v>
      </c>
      <c r="L679" s="31">
        <f t="shared" si="171"/>
        <v>268.38925081000002</v>
      </c>
      <c r="M679" s="32">
        <f t="shared" si="171"/>
        <v>729.87551471400013</v>
      </c>
      <c r="N679" s="31">
        <f t="shared" si="171"/>
        <v>0</v>
      </c>
      <c r="O679" s="31">
        <f t="shared" si="171"/>
        <v>800.99734089279991</v>
      </c>
      <c r="P679" s="31">
        <f t="shared" si="171"/>
        <v>0</v>
      </c>
      <c r="Q679" s="31">
        <f t="shared" si="171"/>
        <v>11169.178336651999</v>
      </c>
      <c r="R679" s="31">
        <f t="shared" si="171"/>
        <v>-39.719141851199964</v>
      </c>
      <c r="S679" s="34">
        <f t="shared" ref="S679" si="172">R679/(I679+K679)</f>
        <v>-0.1041752828639335</v>
      </c>
      <c r="T679" s="35" t="s">
        <v>32</v>
      </c>
      <c r="U679" s="6"/>
      <c r="V679" s="6"/>
      <c r="W679" s="6"/>
      <c r="X679" s="36"/>
      <c r="Y679" s="36"/>
      <c r="Z679" s="36"/>
      <c r="AA679" s="5"/>
      <c r="AB679" s="37"/>
      <c r="AC679" s="38"/>
      <c r="AD679" s="38"/>
      <c r="AE679" s="38"/>
      <c r="AF679" s="6"/>
      <c r="AG679" s="1"/>
    </row>
    <row r="680" spans="1:52" ht="31.5">
      <c r="A680" s="28" t="s">
        <v>1472</v>
      </c>
      <c r="B680" s="29" t="s">
        <v>50</v>
      </c>
      <c r="C680" s="32" t="s">
        <v>31</v>
      </c>
      <c r="D680" s="31">
        <f t="shared" ref="D680:Q680" si="173">D681+D685+D688+D697</f>
        <v>342.58241958999997</v>
      </c>
      <c r="E680" s="31">
        <f t="shared" si="173"/>
        <v>338.19284589</v>
      </c>
      <c r="F680" s="32">
        <f t="shared" si="173"/>
        <v>4.3895736999999899</v>
      </c>
      <c r="G680" s="31">
        <f t="shared" si="173"/>
        <v>0</v>
      </c>
      <c r="H680" s="31">
        <f t="shared" si="173"/>
        <v>2.83697854</v>
      </c>
      <c r="I680" s="32">
        <f t="shared" si="173"/>
        <v>0</v>
      </c>
      <c r="J680" s="31">
        <f t="shared" si="173"/>
        <v>2.7472424200000001</v>
      </c>
      <c r="K680" s="32">
        <f t="shared" si="173"/>
        <v>0</v>
      </c>
      <c r="L680" s="31">
        <f t="shared" si="173"/>
        <v>8.9736120000000003E-2</v>
      </c>
      <c r="M680" s="32">
        <f t="shared" si="173"/>
        <v>0</v>
      </c>
      <c r="N680" s="31">
        <f t="shared" si="173"/>
        <v>0</v>
      </c>
      <c r="O680" s="31">
        <f t="shared" si="173"/>
        <v>0</v>
      </c>
      <c r="P680" s="31">
        <f t="shared" si="173"/>
        <v>0</v>
      </c>
      <c r="Q680" s="31">
        <f t="shared" si="173"/>
        <v>1.6624751999999896</v>
      </c>
      <c r="R680" s="31">
        <f>R681+R685+R688+R697</f>
        <v>0</v>
      </c>
      <c r="S680" s="34">
        <v>0</v>
      </c>
      <c r="T680" s="35" t="s">
        <v>32</v>
      </c>
      <c r="U680" s="6"/>
      <c r="V680" s="6"/>
      <c r="W680" s="6"/>
      <c r="X680" s="36"/>
      <c r="Y680" s="36"/>
      <c r="Z680" s="36"/>
      <c r="AA680" s="5"/>
      <c r="AB680" s="37"/>
      <c r="AC680" s="38"/>
      <c r="AD680" s="38"/>
      <c r="AE680" s="38"/>
      <c r="AF680" s="6"/>
      <c r="AG680" s="1"/>
    </row>
    <row r="681" spans="1:52" ht="63">
      <c r="A681" s="28" t="s">
        <v>1473</v>
      </c>
      <c r="B681" s="29" t="s">
        <v>52</v>
      </c>
      <c r="C681" s="32" t="s">
        <v>31</v>
      </c>
      <c r="D681" s="31">
        <f t="shared" ref="D681:R681" si="174">D682+D683</f>
        <v>340.90589478999999</v>
      </c>
      <c r="E681" s="31">
        <f t="shared" si="174"/>
        <v>338.19284589</v>
      </c>
      <c r="F681" s="32">
        <f t="shared" si="174"/>
        <v>2.7130488999999898</v>
      </c>
      <c r="G681" s="31">
        <f t="shared" si="174"/>
        <v>0</v>
      </c>
      <c r="H681" s="31">
        <f t="shared" si="174"/>
        <v>2.7130489</v>
      </c>
      <c r="I681" s="32">
        <f t="shared" si="174"/>
        <v>0</v>
      </c>
      <c r="J681" s="31">
        <f t="shared" si="174"/>
        <v>2.7130489</v>
      </c>
      <c r="K681" s="32">
        <f t="shared" si="174"/>
        <v>0</v>
      </c>
      <c r="L681" s="31">
        <f t="shared" si="174"/>
        <v>0</v>
      </c>
      <c r="M681" s="32">
        <f t="shared" si="174"/>
        <v>0</v>
      </c>
      <c r="N681" s="31">
        <f t="shared" si="174"/>
        <v>0</v>
      </c>
      <c r="O681" s="31">
        <f t="shared" si="174"/>
        <v>0</v>
      </c>
      <c r="P681" s="31">
        <f t="shared" si="174"/>
        <v>0</v>
      </c>
      <c r="Q681" s="31">
        <f t="shared" si="174"/>
        <v>-1.021405182655144E-14</v>
      </c>
      <c r="R681" s="31">
        <f t="shared" si="174"/>
        <v>0</v>
      </c>
      <c r="S681" s="34">
        <v>0</v>
      </c>
      <c r="T681" s="35" t="s">
        <v>32</v>
      </c>
      <c r="U681" s="6"/>
      <c r="V681" s="6"/>
      <c r="W681" s="6"/>
      <c r="X681" s="36"/>
      <c r="Y681" s="36"/>
      <c r="Z681" s="36"/>
      <c r="AA681" s="5"/>
      <c r="AB681" s="37"/>
      <c r="AC681" s="38"/>
      <c r="AD681" s="38"/>
      <c r="AE681" s="38"/>
      <c r="AF681" s="6"/>
      <c r="AG681" s="1"/>
    </row>
    <row r="682" spans="1:52">
      <c r="A682" s="28" t="s">
        <v>1474</v>
      </c>
      <c r="B682" s="29" t="s">
        <v>1475</v>
      </c>
      <c r="C682" s="32" t="s">
        <v>31</v>
      </c>
      <c r="D682" s="31">
        <v>0</v>
      </c>
      <c r="E682" s="31">
        <v>0</v>
      </c>
      <c r="F682" s="32">
        <v>0</v>
      </c>
      <c r="G682" s="31">
        <v>0</v>
      </c>
      <c r="H682" s="31">
        <v>0</v>
      </c>
      <c r="I682" s="32">
        <v>0</v>
      </c>
      <c r="J682" s="31">
        <v>0</v>
      </c>
      <c r="K682" s="32">
        <v>0</v>
      </c>
      <c r="L682" s="31">
        <v>0</v>
      </c>
      <c r="M682" s="32">
        <v>0</v>
      </c>
      <c r="N682" s="31">
        <v>0</v>
      </c>
      <c r="O682" s="31">
        <v>0</v>
      </c>
      <c r="P682" s="31">
        <v>0</v>
      </c>
      <c r="Q682" s="31">
        <v>0</v>
      </c>
      <c r="R682" s="31">
        <v>0</v>
      </c>
      <c r="S682" s="34">
        <v>0</v>
      </c>
      <c r="T682" s="87" t="s">
        <v>32</v>
      </c>
      <c r="U682" s="6"/>
      <c r="V682" s="6"/>
      <c r="W682" s="6"/>
      <c r="X682" s="36"/>
      <c r="Y682" s="36"/>
      <c r="Z682" s="36"/>
      <c r="AA682" s="5"/>
      <c r="AB682" s="37"/>
      <c r="AC682" s="38"/>
      <c r="AD682" s="38"/>
      <c r="AE682" s="38"/>
      <c r="AF682" s="6"/>
      <c r="AG682" s="1"/>
    </row>
    <row r="683" spans="1:52">
      <c r="A683" s="28" t="s">
        <v>1476</v>
      </c>
      <c r="B683" s="29" t="s">
        <v>1477</v>
      </c>
      <c r="C683" s="32" t="s">
        <v>31</v>
      </c>
      <c r="D683" s="31">
        <f>SUM(D684)</f>
        <v>340.90589478999999</v>
      </c>
      <c r="E683" s="31">
        <f t="shared" ref="E683:Q683" si="175">SUM(E684)</f>
        <v>338.19284589</v>
      </c>
      <c r="F683" s="31">
        <f t="shared" si="175"/>
        <v>2.7130488999999898</v>
      </c>
      <c r="G683" s="31">
        <f t="shared" si="175"/>
        <v>0</v>
      </c>
      <c r="H683" s="31">
        <f t="shared" si="175"/>
        <v>2.7130489</v>
      </c>
      <c r="I683" s="31">
        <f t="shared" si="175"/>
        <v>0</v>
      </c>
      <c r="J683" s="31">
        <f t="shared" si="175"/>
        <v>2.7130489</v>
      </c>
      <c r="K683" s="31">
        <f t="shared" si="175"/>
        <v>0</v>
      </c>
      <c r="L683" s="31">
        <f t="shared" si="175"/>
        <v>0</v>
      </c>
      <c r="M683" s="31">
        <f t="shared" si="175"/>
        <v>0</v>
      </c>
      <c r="N683" s="31">
        <f t="shared" si="175"/>
        <v>0</v>
      </c>
      <c r="O683" s="31">
        <f t="shared" si="175"/>
        <v>0</v>
      </c>
      <c r="P683" s="31">
        <f t="shared" si="175"/>
        <v>0</v>
      </c>
      <c r="Q683" s="31">
        <f t="shared" si="175"/>
        <v>-1.021405182655144E-14</v>
      </c>
      <c r="R683" s="31">
        <v>0</v>
      </c>
      <c r="S683" s="34">
        <v>0</v>
      </c>
      <c r="T683" s="35" t="s">
        <v>32</v>
      </c>
      <c r="U683" s="6"/>
      <c r="V683" s="6"/>
      <c r="W683" s="6"/>
      <c r="X683" s="36"/>
      <c r="Y683" s="36"/>
      <c r="Z683" s="36"/>
      <c r="AA683" s="5"/>
      <c r="AB683" s="37"/>
      <c r="AC683" s="38"/>
      <c r="AD683" s="38"/>
      <c r="AE683" s="38"/>
      <c r="AF683" s="6"/>
      <c r="AG683" s="1"/>
    </row>
    <row r="684" spans="1:52" ht="47.25">
      <c r="A684" s="65" t="s">
        <v>1476</v>
      </c>
      <c r="B684" s="95" t="s">
        <v>1478</v>
      </c>
      <c r="C684" s="58" t="s">
        <v>1479</v>
      </c>
      <c r="D684" s="57">
        <v>340.90589478999999</v>
      </c>
      <c r="E684" s="57">
        <v>338.19284589</v>
      </c>
      <c r="F684" s="58">
        <f>D684-E684</f>
        <v>2.7130488999999898</v>
      </c>
      <c r="G684" s="57" t="s">
        <v>32</v>
      </c>
      <c r="H684" s="57">
        <f>J684+L684+N684+P684</f>
        <v>2.7130489</v>
      </c>
      <c r="I684" s="58" t="s">
        <v>32</v>
      </c>
      <c r="J684" s="57">
        <v>2.7130489</v>
      </c>
      <c r="K684" s="58" t="s">
        <v>32</v>
      </c>
      <c r="L684" s="57">
        <v>0</v>
      </c>
      <c r="M684" s="58" t="s">
        <v>32</v>
      </c>
      <c r="N684" s="57">
        <v>0</v>
      </c>
      <c r="O684" s="57" t="s">
        <v>32</v>
      </c>
      <c r="P684" s="57">
        <v>0</v>
      </c>
      <c r="Q684" s="57">
        <f>F684-H684</f>
        <v>-1.021405182655144E-14</v>
      </c>
      <c r="R684" s="57" t="s">
        <v>32</v>
      </c>
      <c r="S684" s="59" t="s">
        <v>32</v>
      </c>
      <c r="T684" s="60" t="s">
        <v>1480</v>
      </c>
      <c r="U684" s="6"/>
      <c r="V684" s="61"/>
      <c r="W684" s="62"/>
      <c r="X684" s="36"/>
      <c r="Y684" s="36"/>
      <c r="Z684" s="36"/>
      <c r="AB684" s="63"/>
      <c r="AC684" s="64"/>
      <c r="AD684" s="64"/>
      <c r="AE684" s="38"/>
      <c r="AF684" s="6"/>
      <c r="AG684" s="1"/>
    </row>
    <row r="685" spans="1:52" ht="47.25">
      <c r="A685" s="28" t="s">
        <v>1481</v>
      </c>
      <c r="B685" s="29" t="s">
        <v>58</v>
      </c>
      <c r="C685" s="32" t="s">
        <v>31</v>
      </c>
      <c r="D685" s="31">
        <f t="shared" ref="D685:R685" si="176">D686</f>
        <v>0</v>
      </c>
      <c r="E685" s="31">
        <f t="shared" si="176"/>
        <v>0</v>
      </c>
      <c r="F685" s="32">
        <f t="shared" si="176"/>
        <v>0</v>
      </c>
      <c r="G685" s="31">
        <f t="shared" si="176"/>
        <v>0</v>
      </c>
      <c r="H685" s="31">
        <f t="shared" si="176"/>
        <v>0</v>
      </c>
      <c r="I685" s="32">
        <f t="shared" si="176"/>
        <v>0</v>
      </c>
      <c r="J685" s="31">
        <f t="shared" si="176"/>
        <v>0</v>
      </c>
      <c r="K685" s="32">
        <f t="shared" si="176"/>
        <v>0</v>
      </c>
      <c r="L685" s="31">
        <f t="shared" si="176"/>
        <v>0</v>
      </c>
      <c r="M685" s="32">
        <f t="shared" si="176"/>
        <v>0</v>
      </c>
      <c r="N685" s="31">
        <f t="shared" si="176"/>
        <v>0</v>
      </c>
      <c r="O685" s="31">
        <f t="shared" si="176"/>
        <v>0</v>
      </c>
      <c r="P685" s="31">
        <f t="shared" si="176"/>
        <v>0</v>
      </c>
      <c r="Q685" s="31">
        <f t="shared" si="176"/>
        <v>0</v>
      </c>
      <c r="R685" s="31">
        <f t="shared" si="176"/>
        <v>0</v>
      </c>
      <c r="S685" s="34">
        <v>0</v>
      </c>
      <c r="T685" s="35" t="s">
        <v>32</v>
      </c>
      <c r="U685" s="6"/>
      <c r="V685" s="6"/>
      <c r="W685" s="6"/>
      <c r="X685" s="36"/>
      <c r="Y685" s="36"/>
      <c r="Z685" s="36"/>
      <c r="AA685" s="5"/>
      <c r="AB685" s="37"/>
      <c r="AC685" s="38"/>
      <c r="AD685" s="38"/>
      <c r="AE685" s="38"/>
      <c r="AF685" s="6"/>
      <c r="AG685" s="1"/>
    </row>
    <row r="686" spans="1:52" ht="31.5">
      <c r="A686" s="28" t="s">
        <v>1482</v>
      </c>
      <c r="B686" s="29" t="s">
        <v>1483</v>
      </c>
      <c r="C686" s="32" t="s">
        <v>31</v>
      </c>
      <c r="D686" s="31">
        <v>0</v>
      </c>
      <c r="E686" s="31">
        <v>0</v>
      </c>
      <c r="F686" s="32">
        <v>0</v>
      </c>
      <c r="G686" s="31">
        <v>0</v>
      </c>
      <c r="H686" s="31">
        <v>0</v>
      </c>
      <c r="I686" s="32">
        <v>0</v>
      </c>
      <c r="J686" s="31">
        <v>0</v>
      </c>
      <c r="K686" s="32">
        <v>0</v>
      </c>
      <c r="L686" s="31">
        <v>0</v>
      </c>
      <c r="M686" s="32">
        <v>0</v>
      </c>
      <c r="N686" s="31">
        <v>0</v>
      </c>
      <c r="O686" s="31">
        <v>0</v>
      </c>
      <c r="P686" s="31">
        <v>0</v>
      </c>
      <c r="Q686" s="31">
        <v>0</v>
      </c>
      <c r="R686" s="31">
        <v>0</v>
      </c>
      <c r="S686" s="34">
        <v>0</v>
      </c>
      <c r="T686" s="35" t="s">
        <v>32</v>
      </c>
      <c r="U686" s="6"/>
      <c r="V686" s="6"/>
      <c r="W686" s="6"/>
      <c r="X686" s="36"/>
      <c r="Y686" s="36"/>
      <c r="Z686" s="36"/>
      <c r="AA686" s="5"/>
      <c r="AB686" s="37"/>
      <c r="AC686" s="38"/>
      <c r="AD686" s="38"/>
      <c r="AE686" s="38"/>
      <c r="AF686" s="6"/>
      <c r="AG686" s="1"/>
    </row>
    <row r="687" spans="1:52" ht="31.5">
      <c r="A687" s="28" t="s">
        <v>1484</v>
      </c>
      <c r="B687" s="29" t="s">
        <v>1483</v>
      </c>
      <c r="C687" s="32" t="s">
        <v>31</v>
      </c>
      <c r="D687" s="31">
        <v>0</v>
      </c>
      <c r="E687" s="31">
        <v>0</v>
      </c>
      <c r="F687" s="32">
        <v>0</v>
      </c>
      <c r="G687" s="31">
        <v>0</v>
      </c>
      <c r="H687" s="31">
        <v>0</v>
      </c>
      <c r="I687" s="32">
        <v>0</v>
      </c>
      <c r="J687" s="31">
        <v>0</v>
      </c>
      <c r="K687" s="32">
        <v>0</v>
      </c>
      <c r="L687" s="31">
        <v>0</v>
      </c>
      <c r="M687" s="32">
        <v>0</v>
      </c>
      <c r="N687" s="31">
        <v>0</v>
      </c>
      <c r="O687" s="31">
        <v>0</v>
      </c>
      <c r="P687" s="31">
        <v>0</v>
      </c>
      <c r="Q687" s="31">
        <v>0</v>
      </c>
      <c r="R687" s="31">
        <v>0</v>
      </c>
      <c r="S687" s="34">
        <v>0</v>
      </c>
      <c r="T687" s="35" t="s">
        <v>32</v>
      </c>
      <c r="U687" s="6"/>
      <c r="V687" s="6"/>
      <c r="W687" s="6"/>
      <c r="X687" s="36"/>
      <c r="Y687" s="36"/>
      <c r="Z687" s="36"/>
      <c r="AA687" s="5"/>
      <c r="AB687" s="37"/>
      <c r="AC687" s="38"/>
      <c r="AD687" s="38"/>
      <c r="AE687" s="38"/>
      <c r="AF687" s="6"/>
      <c r="AG687" s="1"/>
    </row>
    <row r="688" spans="1:52" ht="47.25">
      <c r="A688" s="28" t="s">
        <v>1485</v>
      </c>
      <c r="B688" s="29" t="s">
        <v>62</v>
      </c>
      <c r="C688" s="32" t="s">
        <v>31</v>
      </c>
      <c r="D688" s="31">
        <f>SUM(D689:D694)-D691</f>
        <v>1.6765247999999999</v>
      </c>
      <c r="E688" s="31">
        <f>SUM(E689:E694)-E691</f>
        <v>0</v>
      </c>
      <c r="F688" s="31">
        <f>SUM(F689:F694)-F691</f>
        <v>1.6765247999999999</v>
      </c>
      <c r="G688" s="31">
        <f>SUM(G689:G694)</f>
        <v>0</v>
      </c>
      <c r="H688" s="31">
        <f>SUM(H689:H694)-H692</f>
        <v>0.12392964000000001</v>
      </c>
      <c r="I688" s="32">
        <f>SUM(I689:I694)</f>
        <v>0</v>
      </c>
      <c r="J688" s="31">
        <f>SUM(J689:J694)-J691</f>
        <v>3.4193519999999998E-2</v>
      </c>
      <c r="K688" s="31">
        <f t="shared" ref="K688:R688" si="177">SUM(K689:K694)-K691</f>
        <v>0</v>
      </c>
      <c r="L688" s="31">
        <f t="shared" si="177"/>
        <v>8.9736120000000003E-2</v>
      </c>
      <c r="M688" s="31">
        <f t="shared" si="177"/>
        <v>0</v>
      </c>
      <c r="N688" s="31">
        <f t="shared" si="177"/>
        <v>0</v>
      </c>
      <c r="O688" s="31">
        <f t="shared" si="177"/>
        <v>0</v>
      </c>
      <c r="P688" s="31">
        <f t="shared" si="177"/>
        <v>0</v>
      </c>
      <c r="Q688" s="31">
        <f t="shared" si="177"/>
        <v>1.6624751999999998</v>
      </c>
      <c r="R688" s="31">
        <f t="shared" si="177"/>
        <v>0</v>
      </c>
      <c r="S688" s="34">
        <v>0</v>
      </c>
      <c r="T688" s="35" t="s">
        <v>32</v>
      </c>
      <c r="U688" s="6"/>
      <c r="V688" s="6"/>
      <c r="W688" s="6"/>
      <c r="X688" s="36"/>
      <c r="Y688" s="36"/>
      <c r="Z688" s="36"/>
      <c r="AA688" s="5"/>
      <c r="AB688" s="37"/>
      <c r="AC688" s="38"/>
      <c r="AD688" s="38"/>
      <c r="AE688" s="38"/>
      <c r="AF688" s="6"/>
      <c r="AG688" s="1"/>
    </row>
    <row r="689" spans="1:52" ht="63">
      <c r="A689" s="28" t="s">
        <v>1486</v>
      </c>
      <c r="B689" s="29" t="s">
        <v>64</v>
      </c>
      <c r="C689" s="32" t="s">
        <v>31</v>
      </c>
      <c r="D689" s="32">
        <v>0</v>
      </c>
      <c r="E689" s="32">
        <v>0</v>
      </c>
      <c r="F689" s="32">
        <v>0</v>
      </c>
      <c r="G689" s="32">
        <v>0</v>
      </c>
      <c r="H689" s="32">
        <v>0</v>
      </c>
      <c r="I689" s="32">
        <v>0</v>
      </c>
      <c r="J689" s="32">
        <v>0</v>
      </c>
      <c r="K689" s="32">
        <v>0</v>
      </c>
      <c r="L689" s="32">
        <v>0</v>
      </c>
      <c r="M689" s="32">
        <v>0</v>
      </c>
      <c r="N689" s="32">
        <v>0</v>
      </c>
      <c r="O689" s="32">
        <v>0</v>
      </c>
      <c r="P689" s="32">
        <v>0</v>
      </c>
      <c r="Q689" s="32">
        <v>0</v>
      </c>
      <c r="R689" s="32">
        <v>0</v>
      </c>
      <c r="S689" s="34">
        <v>0</v>
      </c>
      <c r="T689" s="35" t="s">
        <v>32</v>
      </c>
      <c r="U689" s="6"/>
      <c r="V689" s="6"/>
      <c r="W689" s="6"/>
      <c r="X689" s="36"/>
      <c r="Y689" s="36"/>
      <c r="Z689" s="36"/>
      <c r="AA689" s="5"/>
      <c r="AB689" s="37"/>
      <c r="AC689" s="38"/>
      <c r="AD689" s="38"/>
      <c r="AE689" s="38"/>
      <c r="AF689" s="6"/>
      <c r="AG689" s="1"/>
    </row>
    <row r="690" spans="1:52" ht="63">
      <c r="A690" s="28" t="s">
        <v>1487</v>
      </c>
      <c r="B690" s="29" t="s">
        <v>66</v>
      </c>
      <c r="C690" s="32" t="s">
        <v>31</v>
      </c>
      <c r="D690" s="31">
        <v>0</v>
      </c>
      <c r="E690" s="32">
        <v>0</v>
      </c>
      <c r="F690" s="32">
        <v>0</v>
      </c>
      <c r="G690" s="31">
        <v>0</v>
      </c>
      <c r="H690" s="31">
        <v>0</v>
      </c>
      <c r="I690" s="32">
        <v>0</v>
      </c>
      <c r="J690" s="32">
        <v>0</v>
      </c>
      <c r="K690" s="32">
        <v>0</v>
      </c>
      <c r="L690" s="31">
        <v>0</v>
      </c>
      <c r="M690" s="32">
        <v>0</v>
      </c>
      <c r="N690" s="31">
        <v>0</v>
      </c>
      <c r="O690" s="31">
        <v>0</v>
      </c>
      <c r="P690" s="31">
        <v>0</v>
      </c>
      <c r="Q690" s="31">
        <v>0</v>
      </c>
      <c r="R690" s="31">
        <v>0</v>
      </c>
      <c r="S690" s="34">
        <v>0</v>
      </c>
      <c r="T690" s="35" t="s">
        <v>32</v>
      </c>
      <c r="U690" s="6"/>
      <c r="V690" s="6"/>
      <c r="W690" s="6"/>
      <c r="X690" s="36"/>
      <c r="Y690" s="36"/>
      <c r="Z690" s="36"/>
      <c r="AA690" s="5"/>
      <c r="AB690" s="37"/>
      <c r="AC690" s="38"/>
      <c r="AD690" s="38"/>
      <c r="AE690" s="38"/>
      <c r="AF690" s="6"/>
      <c r="AG690" s="1"/>
    </row>
    <row r="691" spans="1:52" ht="63">
      <c r="A691" s="28" t="s">
        <v>1488</v>
      </c>
      <c r="B691" s="29" t="s">
        <v>68</v>
      </c>
      <c r="C691" s="32" t="s">
        <v>31</v>
      </c>
      <c r="D691" s="31">
        <f>SUM(D692)</f>
        <v>1.6765247999999999</v>
      </c>
      <c r="E691" s="31">
        <f t="shared" ref="E691:P691" si="178">SUM(E692)</f>
        <v>0</v>
      </c>
      <c r="F691" s="31">
        <f>SUM(F692)</f>
        <v>1.6765247999999999</v>
      </c>
      <c r="G691" s="31">
        <f t="shared" si="178"/>
        <v>0</v>
      </c>
      <c r="H691" s="31">
        <f t="shared" si="178"/>
        <v>1.4049600000000001E-2</v>
      </c>
      <c r="I691" s="31">
        <f t="shared" si="178"/>
        <v>0</v>
      </c>
      <c r="J691" s="31">
        <f>SUM(J692)</f>
        <v>1.4049600000000001E-2</v>
      </c>
      <c r="K691" s="31">
        <f t="shared" si="178"/>
        <v>0</v>
      </c>
      <c r="L691" s="31">
        <f t="shared" si="178"/>
        <v>0</v>
      </c>
      <c r="M691" s="31">
        <f t="shared" si="178"/>
        <v>0</v>
      </c>
      <c r="N691" s="31">
        <f t="shared" si="178"/>
        <v>0</v>
      </c>
      <c r="O691" s="31">
        <f t="shared" si="178"/>
        <v>0</v>
      </c>
      <c r="P691" s="31">
        <f t="shared" si="178"/>
        <v>0</v>
      </c>
      <c r="Q691" s="31">
        <f>SUM(Q692)</f>
        <v>1.6624751999999998</v>
      </c>
      <c r="R691" s="31">
        <v>0</v>
      </c>
      <c r="S691" s="34">
        <v>0</v>
      </c>
      <c r="T691" s="35" t="s">
        <v>32</v>
      </c>
      <c r="U691" s="6"/>
      <c r="V691" s="6"/>
      <c r="W691" s="6"/>
      <c r="X691" s="36"/>
      <c r="Y691" s="36"/>
      <c r="Z691" s="36"/>
      <c r="AA691" s="5"/>
      <c r="AB691" s="37"/>
      <c r="AC691" s="38"/>
      <c r="AD691" s="38"/>
      <c r="AE691" s="38"/>
      <c r="AF691" s="6"/>
      <c r="AG691" s="1"/>
    </row>
    <row r="692" spans="1:52" ht="47.25">
      <c r="A692" s="65" t="s">
        <v>1488</v>
      </c>
      <c r="B692" s="150" t="s">
        <v>1489</v>
      </c>
      <c r="C692" s="58" t="s">
        <v>1490</v>
      </c>
      <c r="D692" s="57">
        <v>1.6765247999999999</v>
      </c>
      <c r="E692" s="58">
        <v>0</v>
      </c>
      <c r="F692" s="58">
        <f>D692-E692</f>
        <v>1.6765247999999999</v>
      </c>
      <c r="G692" s="57" t="s">
        <v>32</v>
      </c>
      <c r="H692" s="57">
        <f>J692+L692+N692+P692</f>
        <v>1.4049600000000001E-2</v>
      </c>
      <c r="I692" s="58" t="s">
        <v>32</v>
      </c>
      <c r="J692" s="58">
        <v>1.4049600000000001E-2</v>
      </c>
      <c r="K692" s="58" t="s">
        <v>32</v>
      </c>
      <c r="L692" s="57">
        <v>0</v>
      </c>
      <c r="M692" s="58" t="s">
        <v>32</v>
      </c>
      <c r="N692" s="57">
        <v>0</v>
      </c>
      <c r="O692" s="57" t="s">
        <v>32</v>
      </c>
      <c r="P692" s="57">
        <v>0</v>
      </c>
      <c r="Q692" s="57">
        <f>F692-H692</f>
        <v>1.6624751999999998</v>
      </c>
      <c r="R692" s="57" t="s">
        <v>32</v>
      </c>
      <c r="S692" s="59" t="s">
        <v>32</v>
      </c>
      <c r="T692" s="151" t="s">
        <v>1491</v>
      </c>
      <c r="U692" s="6"/>
      <c r="V692" s="61"/>
      <c r="W692" s="62"/>
      <c r="X692" s="36"/>
      <c r="Y692" s="36"/>
      <c r="Z692" s="36"/>
      <c r="AB692" s="63"/>
      <c r="AC692" s="64"/>
      <c r="AD692" s="64"/>
      <c r="AE692" s="38"/>
      <c r="AF692" s="6"/>
      <c r="AG692" s="1"/>
    </row>
    <row r="693" spans="1:52" ht="78.75">
      <c r="A693" s="28" t="s">
        <v>1492</v>
      </c>
      <c r="B693" s="29" t="s">
        <v>70</v>
      </c>
      <c r="C693" s="32" t="s">
        <v>31</v>
      </c>
      <c r="D693" s="31">
        <v>0</v>
      </c>
      <c r="E693" s="32">
        <v>0</v>
      </c>
      <c r="F693" s="32">
        <v>0</v>
      </c>
      <c r="G693" s="31">
        <v>0</v>
      </c>
      <c r="H693" s="31">
        <v>0</v>
      </c>
      <c r="I693" s="32">
        <v>0</v>
      </c>
      <c r="J693" s="32">
        <v>0</v>
      </c>
      <c r="K693" s="32">
        <v>0</v>
      </c>
      <c r="L693" s="31">
        <v>0</v>
      </c>
      <c r="M693" s="32">
        <v>0</v>
      </c>
      <c r="N693" s="31">
        <v>0</v>
      </c>
      <c r="O693" s="31">
        <v>0</v>
      </c>
      <c r="P693" s="31">
        <v>0</v>
      </c>
      <c r="Q693" s="31">
        <v>0</v>
      </c>
      <c r="R693" s="31">
        <v>0</v>
      </c>
      <c r="S693" s="34">
        <v>0</v>
      </c>
      <c r="T693" s="35" t="s">
        <v>32</v>
      </c>
      <c r="U693" s="6"/>
      <c r="V693" s="6"/>
      <c r="W693" s="6"/>
      <c r="X693" s="36"/>
      <c r="Y693" s="36"/>
      <c r="Z693" s="36"/>
      <c r="AA693" s="5"/>
      <c r="AB693" s="37"/>
      <c r="AC693" s="38"/>
      <c r="AD693" s="38"/>
      <c r="AE693" s="38"/>
      <c r="AF693" s="6"/>
      <c r="AG693" s="1"/>
    </row>
    <row r="694" spans="1:52" ht="78.75">
      <c r="A694" s="28" t="s">
        <v>1493</v>
      </c>
      <c r="B694" s="29" t="s">
        <v>75</v>
      </c>
      <c r="C694" s="32" t="s">
        <v>31</v>
      </c>
      <c r="D694" s="31">
        <f>SUM(D695:D696)</f>
        <v>0</v>
      </c>
      <c r="E694" s="31">
        <f t="shared" ref="E694:Q694" si="179">SUM(E695:E696)</f>
        <v>0</v>
      </c>
      <c r="F694" s="31">
        <f t="shared" si="179"/>
        <v>0</v>
      </c>
      <c r="G694" s="31">
        <f t="shared" si="179"/>
        <v>0</v>
      </c>
      <c r="H694" s="31">
        <f t="shared" si="179"/>
        <v>0.10988004</v>
      </c>
      <c r="I694" s="31">
        <f t="shared" si="179"/>
        <v>0</v>
      </c>
      <c r="J694" s="31">
        <f t="shared" si="179"/>
        <v>2.0143919999999999E-2</v>
      </c>
      <c r="K694" s="31">
        <f t="shared" si="179"/>
        <v>0</v>
      </c>
      <c r="L694" s="31">
        <f t="shared" si="179"/>
        <v>8.9736120000000003E-2</v>
      </c>
      <c r="M694" s="31">
        <f t="shared" si="179"/>
        <v>0</v>
      </c>
      <c r="N694" s="31">
        <f t="shared" si="179"/>
        <v>0</v>
      </c>
      <c r="O694" s="31">
        <f t="shared" si="179"/>
        <v>0</v>
      </c>
      <c r="P694" s="31">
        <f t="shared" si="179"/>
        <v>0</v>
      </c>
      <c r="Q694" s="31">
        <f t="shared" si="179"/>
        <v>0</v>
      </c>
      <c r="R694" s="31">
        <v>0</v>
      </c>
      <c r="S694" s="34">
        <v>0</v>
      </c>
      <c r="T694" s="35" t="s">
        <v>32</v>
      </c>
      <c r="U694" s="6"/>
      <c r="V694" s="6"/>
      <c r="W694" s="6"/>
      <c r="X694" s="36"/>
      <c r="Y694" s="36"/>
      <c r="Z694" s="36"/>
      <c r="AA694" s="5"/>
      <c r="AB694" s="37"/>
      <c r="AC694" s="38"/>
      <c r="AD694" s="38"/>
      <c r="AE694" s="38"/>
      <c r="AF694" s="6"/>
      <c r="AG694" s="1"/>
    </row>
    <row r="695" spans="1:52" ht="63">
      <c r="A695" s="65" t="s">
        <v>1493</v>
      </c>
      <c r="B695" s="95" t="s">
        <v>1494</v>
      </c>
      <c r="C695" s="58" t="s">
        <v>1495</v>
      </c>
      <c r="D695" s="57" t="s">
        <v>32</v>
      </c>
      <c r="E695" s="58" t="s">
        <v>32</v>
      </c>
      <c r="F695" s="58" t="s">
        <v>32</v>
      </c>
      <c r="G695" s="57" t="s">
        <v>32</v>
      </c>
      <c r="H695" s="57">
        <f>J695+L695+N695+P695</f>
        <v>9.9706799999999998E-2</v>
      </c>
      <c r="I695" s="58" t="s">
        <v>32</v>
      </c>
      <c r="J695" s="58">
        <v>9.9706799999999991E-3</v>
      </c>
      <c r="K695" s="58" t="s">
        <v>32</v>
      </c>
      <c r="L695" s="57">
        <v>8.9736120000000003E-2</v>
      </c>
      <c r="M695" s="58" t="s">
        <v>32</v>
      </c>
      <c r="N695" s="57">
        <v>0</v>
      </c>
      <c r="O695" s="57" t="s">
        <v>32</v>
      </c>
      <c r="P695" s="57">
        <v>0</v>
      </c>
      <c r="Q695" s="57" t="s">
        <v>32</v>
      </c>
      <c r="R695" s="57" t="s">
        <v>32</v>
      </c>
      <c r="S695" s="59" t="s">
        <v>32</v>
      </c>
      <c r="T695" s="151" t="s">
        <v>1491</v>
      </c>
      <c r="U695" s="6"/>
      <c r="V695" s="61"/>
      <c r="W695" s="62"/>
      <c r="X695" s="36"/>
      <c r="Y695" s="36"/>
      <c r="Z695" s="36"/>
      <c r="AB695" s="63"/>
      <c r="AC695" s="64"/>
      <c r="AD695" s="64"/>
      <c r="AE695" s="38"/>
      <c r="AF695" s="6"/>
      <c r="AG695" s="1"/>
    </row>
    <row r="696" spans="1:52" ht="63">
      <c r="A696" s="65" t="s">
        <v>1493</v>
      </c>
      <c r="B696" s="95" t="s">
        <v>1496</v>
      </c>
      <c r="C696" s="58" t="s">
        <v>1497</v>
      </c>
      <c r="D696" s="57" t="s">
        <v>32</v>
      </c>
      <c r="E696" s="58" t="s">
        <v>32</v>
      </c>
      <c r="F696" s="58" t="s">
        <v>32</v>
      </c>
      <c r="G696" s="57" t="s">
        <v>32</v>
      </c>
      <c r="H696" s="57">
        <f>J696+L696+N696+P696</f>
        <v>1.017324E-2</v>
      </c>
      <c r="I696" s="58" t="s">
        <v>32</v>
      </c>
      <c r="J696" s="58">
        <v>1.017324E-2</v>
      </c>
      <c r="K696" s="58" t="s">
        <v>32</v>
      </c>
      <c r="L696" s="57">
        <v>0</v>
      </c>
      <c r="M696" s="58" t="s">
        <v>32</v>
      </c>
      <c r="N696" s="57">
        <v>0</v>
      </c>
      <c r="O696" s="57" t="s">
        <v>32</v>
      </c>
      <c r="P696" s="57">
        <v>0</v>
      </c>
      <c r="Q696" s="57" t="s">
        <v>32</v>
      </c>
      <c r="R696" s="57" t="s">
        <v>32</v>
      </c>
      <c r="S696" s="59" t="s">
        <v>32</v>
      </c>
      <c r="T696" s="151" t="s">
        <v>1491</v>
      </c>
      <c r="U696" s="6"/>
      <c r="V696" s="61"/>
      <c r="W696" s="62"/>
      <c r="X696" s="36"/>
      <c r="Y696" s="36"/>
      <c r="Z696" s="36"/>
      <c r="AB696" s="63"/>
      <c r="AC696" s="64"/>
      <c r="AD696" s="64"/>
      <c r="AE696" s="38"/>
      <c r="AF696" s="6"/>
      <c r="AG696" s="1"/>
    </row>
    <row r="697" spans="1:52" ht="31.5">
      <c r="A697" s="28" t="s">
        <v>1498</v>
      </c>
      <c r="B697" s="29" t="s">
        <v>95</v>
      </c>
      <c r="C697" s="32" t="s">
        <v>31</v>
      </c>
      <c r="D697" s="31">
        <v>0</v>
      </c>
      <c r="E697" s="32">
        <v>0</v>
      </c>
      <c r="F697" s="32">
        <v>0</v>
      </c>
      <c r="G697" s="31">
        <v>0</v>
      </c>
      <c r="H697" s="31">
        <v>0</v>
      </c>
      <c r="I697" s="32">
        <v>0</v>
      </c>
      <c r="J697" s="32">
        <v>0</v>
      </c>
      <c r="K697" s="32">
        <v>0</v>
      </c>
      <c r="L697" s="31">
        <v>0</v>
      </c>
      <c r="M697" s="32">
        <v>0</v>
      </c>
      <c r="N697" s="31">
        <v>0</v>
      </c>
      <c r="O697" s="31">
        <v>0</v>
      </c>
      <c r="P697" s="31">
        <v>0</v>
      </c>
      <c r="Q697" s="31">
        <v>0</v>
      </c>
      <c r="R697" s="31">
        <v>0</v>
      </c>
      <c r="S697" s="34">
        <v>0</v>
      </c>
      <c r="T697" s="35" t="s">
        <v>32</v>
      </c>
      <c r="U697" s="6"/>
      <c r="V697" s="6"/>
      <c r="W697" s="6"/>
      <c r="X697" s="36"/>
      <c r="Y697" s="36"/>
      <c r="Z697" s="36"/>
      <c r="AA697" s="5"/>
      <c r="AB697" s="37"/>
      <c r="AC697" s="38"/>
      <c r="AD697" s="38"/>
      <c r="AE697" s="38"/>
      <c r="AF697" s="6"/>
      <c r="AG697" s="1"/>
    </row>
    <row r="698" spans="1:52" ht="47.25">
      <c r="A698" s="28" t="s">
        <v>1499</v>
      </c>
      <c r="B698" s="29" t="s">
        <v>97</v>
      </c>
      <c r="C698" s="32" t="s">
        <v>31</v>
      </c>
      <c r="D698" s="31">
        <f t="shared" ref="D698:R698" si="180">D699+D701+D702+D705</f>
        <v>11321.850910323999</v>
      </c>
      <c r="E698" s="32">
        <f t="shared" si="180"/>
        <v>1716.7489242300001</v>
      </c>
      <c r="F698" s="32">
        <f t="shared" si="180"/>
        <v>9605.1019860939996</v>
      </c>
      <c r="G698" s="31">
        <f t="shared" si="180"/>
        <v>234.95917080999999</v>
      </c>
      <c r="H698" s="31">
        <f t="shared" si="180"/>
        <v>42.263302680000002</v>
      </c>
      <c r="I698" s="32">
        <f t="shared" si="180"/>
        <v>47.289383635</v>
      </c>
      <c r="J698" s="32">
        <f t="shared" si="180"/>
        <v>27.603370030000001</v>
      </c>
      <c r="K698" s="32">
        <f t="shared" si="180"/>
        <v>60.279383624999994</v>
      </c>
      <c r="L698" s="31">
        <f t="shared" si="180"/>
        <v>14.65993265</v>
      </c>
      <c r="M698" s="32">
        <f t="shared" si="180"/>
        <v>48.95020178</v>
      </c>
      <c r="N698" s="31">
        <f t="shared" si="180"/>
        <v>0</v>
      </c>
      <c r="O698" s="31">
        <f t="shared" si="180"/>
        <v>78.440201770000002</v>
      </c>
      <c r="P698" s="31">
        <f t="shared" si="180"/>
        <v>0</v>
      </c>
      <c r="Q698" s="31">
        <f t="shared" si="180"/>
        <v>9562.8386834140001</v>
      </c>
      <c r="R698" s="31">
        <f t="shared" si="180"/>
        <v>-65.163518570000008</v>
      </c>
      <c r="S698" s="34">
        <f t="shared" ref="S698:S699" si="181">R698/(I698+K698)</f>
        <v>-0.60578474802538163</v>
      </c>
      <c r="T698" s="35" t="s">
        <v>32</v>
      </c>
      <c r="U698" s="6"/>
      <c r="V698" s="6"/>
      <c r="W698" s="6"/>
      <c r="X698" s="36"/>
      <c r="Y698" s="36"/>
      <c r="Z698" s="36"/>
      <c r="AA698" s="5"/>
      <c r="AB698" s="46"/>
      <c r="AC698" s="47"/>
      <c r="AD698" s="38"/>
      <c r="AE698" s="38"/>
      <c r="AF698" s="6"/>
      <c r="AG698" s="1"/>
    </row>
    <row r="699" spans="1:52" ht="31.5">
      <c r="A699" s="28" t="s">
        <v>1500</v>
      </c>
      <c r="B699" s="29" t="s">
        <v>99</v>
      </c>
      <c r="C699" s="32" t="s">
        <v>31</v>
      </c>
      <c r="D699" s="31">
        <f t="shared" ref="D699:R699" si="182">SUM(D700:D700)</f>
        <v>483.12001800000002</v>
      </c>
      <c r="E699" s="32">
        <f t="shared" si="182"/>
        <v>3.3000179999999997</v>
      </c>
      <c r="F699" s="32">
        <f t="shared" si="182"/>
        <v>479.82</v>
      </c>
      <c r="G699" s="31">
        <f t="shared" si="182"/>
        <v>158.1</v>
      </c>
      <c r="H699" s="31">
        <f t="shared" si="182"/>
        <v>0</v>
      </c>
      <c r="I699" s="32">
        <f t="shared" si="182"/>
        <v>15.81</v>
      </c>
      <c r="J699" s="32">
        <f t="shared" si="182"/>
        <v>0</v>
      </c>
      <c r="K699" s="32">
        <f t="shared" si="182"/>
        <v>28.8</v>
      </c>
      <c r="L699" s="31">
        <f t="shared" si="182"/>
        <v>0</v>
      </c>
      <c r="M699" s="32">
        <f t="shared" si="182"/>
        <v>48</v>
      </c>
      <c r="N699" s="31">
        <f t="shared" si="182"/>
        <v>0</v>
      </c>
      <c r="O699" s="31">
        <f t="shared" si="182"/>
        <v>65.489999999999995</v>
      </c>
      <c r="P699" s="31">
        <f t="shared" si="182"/>
        <v>0</v>
      </c>
      <c r="Q699" s="31">
        <f t="shared" si="182"/>
        <v>479.82</v>
      </c>
      <c r="R699" s="31">
        <f t="shared" si="182"/>
        <v>-44.61</v>
      </c>
      <c r="S699" s="34">
        <f t="shared" si="181"/>
        <v>-1</v>
      </c>
      <c r="T699" s="35" t="s">
        <v>32</v>
      </c>
      <c r="U699" s="6"/>
      <c r="V699" s="6"/>
      <c r="W699" s="6"/>
      <c r="X699" s="36"/>
      <c r="Y699" s="36"/>
      <c r="Z699" s="36"/>
      <c r="AA699" s="5"/>
      <c r="AB699" s="46"/>
      <c r="AC699" s="47"/>
      <c r="AD699" s="38"/>
      <c r="AE699" s="38"/>
      <c r="AF699" s="6"/>
      <c r="AG699" s="1"/>
    </row>
    <row r="700" spans="1:52">
      <c r="A700" s="65" t="s">
        <v>1500</v>
      </c>
      <c r="B700" s="68" t="s">
        <v>1501</v>
      </c>
      <c r="C700" s="99" t="s">
        <v>1502</v>
      </c>
      <c r="D700" s="57">
        <v>483.12001800000002</v>
      </c>
      <c r="E700" s="58">
        <v>3.3000179999999997</v>
      </c>
      <c r="F700" s="58">
        <f>D700-E700</f>
        <v>479.82</v>
      </c>
      <c r="G700" s="57">
        <f>I700+K700+M700+O700</f>
        <v>158.1</v>
      </c>
      <c r="H700" s="57">
        <f>J700+L700+N700+P700</f>
        <v>0</v>
      </c>
      <c r="I700" s="58">
        <v>15.81</v>
      </c>
      <c r="J700" s="58">
        <v>0</v>
      </c>
      <c r="K700" s="58">
        <v>28.8</v>
      </c>
      <c r="L700" s="57">
        <v>0</v>
      </c>
      <c r="M700" s="58">
        <v>48</v>
      </c>
      <c r="N700" s="57">
        <v>0</v>
      </c>
      <c r="O700" s="57">
        <v>65.489999999999995</v>
      </c>
      <c r="P700" s="57">
        <v>0</v>
      </c>
      <c r="Q700" s="57">
        <f>F700-H700</f>
        <v>479.82</v>
      </c>
      <c r="R700" s="57">
        <f>H700-(I700+K700)</f>
        <v>-44.61</v>
      </c>
      <c r="S700" s="59">
        <f>R700/(I700+K700)</f>
        <v>-1</v>
      </c>
      <c r="T700" s="60" t="s">
        <v>1503</v>
      </c>
      <c r="U700" s="6"/>
      <c r="V700" s="61"/>
      <c r="W700" s="62"/>
      <c r="X700" s="36"/>
      <c r="Y700" s="36"/>
      <c r="Z700" s="36"/>
      <c r="AB700" s="46"/>
      <c r="AC700" s="47"/>
      <c r="AD700" s="38"/>
      <c r="AE700" s="38"/>
      <c r="AF700" s="6"/>
      <c r="AG700" s="1"/>
      <c r="AZ700" s="133"/>
    </row>
    <row r="701" spans="1:52">
      <c r="A701" s="28" t="s">
        <v>1504</v>
      </c>
      <c r="B701" s="29" t="s">
        <v>107</v>
      </c>
      <c r="C701" s="32" t="s">
        <v>31</v>
      </c>
      <c r="D701" s="31">
        <v>0</v>
      </c>
      <c r="E701" s="32">
        <v>0</v>
      </c>
      <c r="F701" s="32">
        <v>0</v>
      </c>
      <c r="G701" s="31">
        <v>0</v>
      </c>
      <c r="H701" s="31">
        <v>0</v>
      </c>
      <c r="I701" s="31">
        <v>0</v>
      </c>
      <c r="J701" s="32">
        <v>0</v>
      </c>
      <c r="K701" s="31">
        <v>0</v>
      </c>
      <c r="L701" s="31">
        <v>0</v>
      </c>
      <c r="M701" s="31">
        <v>0</v>
      </c>
      <c r="N701" s="31">
        <v>0</v>
      </c>
      <c r="O701" s="97">
        <v>0</v>
      </c>
      <c r="P701" s="31">
        <v>0</v>
      </c>
      <c r="Q701" s="31">
        <v>0</v>
      </c>
      <c r="R701" s="31">
        <v>0</v>
      </c>
      <c r="S701" s="34">
        <v>0</v>
      </c>
      <c r="T701" s="35" t="s">
        <v>32</v>
      </c>
      <c r="U701" s="6"/>
      <c r="V701" s="6"/>
      <c r="W701" s="6"/>
      <c r="X701" s="36"/>
      <c r="Y701" s="36"/>
      <c r="Z701" s="36"/>
      <c r="AA701" s="5"/>
      <c r="AB701" s="46"/>
      <c r="AC701" s="47"/>
      <c r="AD701" s="38"/>
      <c r="AE701" s="38"/>
      <c r="AF701" s="6"/>
      <c r="AG701" s="1"/>
    </row>
    <row r="702" spans="1:52">
      <c r="A702" s="28" t="s">
        <v>1505</v>
      </c>
      <c r="B702" s="29" t="s">
        <v>118</v>
      </c>
      <c r="C702" s="32" t="s">
        <v>31</v>
      </c>
      <c r="D702" s="31">
        <f>SUM(D703:D704)</f>
        <v>920.11206442399998</v>
      </c>
      <c r="E702" s="31">
        <f t="shared" ref="E702:R702" si="183">SUM(E703:E704)</f>
        <v>125.05730844999998</v>
      </c>
      <c r="F702" s="31">
        <f t="shared" si="183"/>
        <v>795.05475597400005</v>
      </c>
      <c r="G702" s="31">
        <f t="shared" si="183"/>
        <v>12</v>
      </c>
      <c r="H702" s="31">
        <f t="shared" si="183"/>
        <v>-0.14194601000000001</v>
      </c>
      <c r="I702" s="31">
        <f t="shared" si="183"/>
        <v>0</v>
      </c>
      <c r="J702" s="31">
        <f t="shared" si="183"/>
        <v>-2.1946010000000002E-2</v>
      </c>
      <c r="K702" s="31">
        <f t="shared" si="183"/>
        <v>0</v>
      </c>
      <c r="L702" s="31">
        <f t="shared" si="183"/>
        <v>-0.12</v>
      </c>
      <c r="M702" s="31">
        <f t="shared" si="183"/>
        <v>0</v>
      </c>
      <c r="N702" s="31">
        <f t="shared" si="183"/>
        <v>0</v>
      </c>
      <c r="O702" s="31">
        <f t="shared" si="183"/>
        <v>12</v>
      </c>
      <c r="P702" s="31">
        <f t="shared" si="183"/>
        <v>0</v>
      </c>
      <c r="Q702" s="31">
        <f t="shared" si="183"/>
        <v>795.19670198400013</v>
      </c>
      <c r="R702" s="31">
        <f t="shared" si="183"/>
        <v>0</v>
      </c>
      <c r="S702" s="34">
        <v>0</v>
      </c>
      <c r="T702" s="108" t="s">
        <v>32</v>
      </c>
      <c r="U702" s="6"/>
      <c r="V702" s="6"/>
      <c r="W702" s="6"/>
      <c r="X702" s="36"/>
      <c r="Y702" s="36"/>
      <c r="Z702" s="36"/>
      <c r="AA702" s="5"/>
      <c r="AB702" s="46"/>
      <c r="AC702" s="47"/>
      <c r="AD702" s="38"/>
      <c r="AE702" s="38"/>
      <c r="AF702" s="6"/>
      <c r="AG702" s="1"/>
    </row>
    <row r="703" spans="1:52" ht="31.5">
      <c r="A703" s="65" t="s">
        <v>1505</v>
      </c>
      <c r="B703" s="95" t="s">
        <v>1506</v>
      </c>
      <c r="C703" s="58" t="s">
        <v>1507</v>
      </c>
      <c r="D703" s="57">
        <v>566.95547756400003</v>
      </c>
      <c r="E703" s="58">
        <v>121.35730844999998</v>
      </c>
      <c r="F703" s="58">
        <f>D703-E703</f>
        <v>445.59816911400003</v>
      </c>
      <c r="G703" s="57" t="s">
        <v>32</v>
      </c>
      <c r="H703" s="57">
        <f>J703+L703+N703+P703</f>
        <v>-0.14194601000000001</v>
      </c>
      <c r="I703" s="58" t="s">
        <v>32</v>
      </c>
      <c r="J703" s="58">
        <v>-2.1946010000000002E-2</v>
      </c>
      <c r="K703" s="58" t="s">
        <v>32</v>
      </c>
      <c r="L703" s="57">
        <v>-0.12</v>
      </c>
      <c r="M703" s="58" t="s">
        <v>32</v>
      </c>
      <c r="N703" s="57">
        <v>0</v>
      </c>
      <c r="O703" s="57" t="s">
        <v>32</v>
      </c>
      <c r="P703" s="57">
        <v>0</v>
      </c>
      <c r="Q703" s="57">
        <f>F703-H703</f>
        <v>445.74011512400006</v>
      </c>
      <c r="R703" s="57" t="s">
        <v>32</v>
      </c>
      <c r="S703" s="59" t="s">
        <v>32</v>
      </c>
      <c r="T703" s="80" t="s">
        <v>1508</v>
      </c>
      <c r="U703" s="6"/>
      <c r="V703" s="61"/>
      <c r="W703" s="62"/>
      <c r="X703" s="36"/>
      <c r="Y703" s="36"/>
      <c r="Z703" s="36"/>
      <c r="AB703" s="46"/>
      <c r="AC703" s="47"/>
      <c r="AD703" s="38"/>
      <c r="AE703" s="38"/>
      <c r="AF703" s="6"/>
      <c r="AG703" s="1"/>
    </row>
    <row r="704" spans="1:52">
      <c r="A704" s="65" t="s">
        <v>1505</v>
      </c>
      <c r="B704" s="95" t="s">
        <v>1509</v>
      </c>
      <c r="C704" s="58" t="s">
        <v>1510</v>
      </c>
      <c r="D704" s="57">
        <v>353.15658686</v>
      </c>
      <c r="E704" s="58">
        <v>3.7</v>
      </c>
      <c r="F704" s="58">
        <f>D704-E704</f>
        <v>349.45658686000002</v>
      </c>
      <c r="G704" s="57">
        <f>I704+K704+M704+O704</f>
        <v>12</v>
      </c>
      <c r="H704" s="57">
        <f>J704+L704+N704+P704</f>
        <v>0</v>
      </c>
      <c r="I704" s="58">
        <v>0</v>
      </c>
      <c r="J704" s="58">
        <v>0</v>
      </c>
      <c r="K704" s="58">
        <v>0</v>
      </c>
      <c r="L704" s="57">
        <v>0</v>
      </c>
      <c r="M704" s="58">
        <v>0</v>
      </c>
      <c r="N704" s="57">
        <v>0</v>
      </c>
      <c r="O704" s="57">
        <v>12</v>
      </c>
      <c r="P704" s="57">
        <v>0</v>
      </c>
      <c r="Q704" s="57">
        <f>F704-H704</f>
        <v>349.45658686000002</v>
      </c>
      <c r="R704" s="57">
        <f>H704-(I704+K704)</f>
        <v>0</v>
      </c>
      <c r="S704" s="59">
        <v>0</v>
      </c>
      <c r="T704" s="60" t="s">
        <v>32</v>
      </c>
      <c r="U704" s="6"/>
      <c r="V704" s="61"/>
      <c r="W704" s="62"/>
      <c r="X704" s="36"/>
      <c r="Y704" s="36"/>
      <c r="Z704" s="36"/>
      <c r="AB704" s="46"/>
      <c r="AC704" s="47"/>
      <c r="AD704" s="38"/>
      <c r="AE704" s="38"/>
      <c r="AF704" s="6"/>
      <c r="AG704" s="1"/>
      <c r="AZ704" s="133"/>
    </row>
    <row r="705" spans="1:52" ht="31.5">
      <c r="A705" s="28" t="s">
        <v>1511</v>
      </c>
      <c r="B705" s="29" t="s">
        <v>123</v>
      </c>
      <c r="C705" s="32" t="s">
        <v>31</v>
      </c>
      <c r="D705" s="31">
        <f>SUM(D706:D706)</f>
        <v>9918.6188278999998</v>
      </c>
      <c r="E705" s="31">
        <f t="shared" ref="E705:R705" si="184">SUM(E706:E706)</f>
        <v>1588.39159778</v>
      </c>
      <c r="F705" s="32">
        <f t="shared" si="184"/>
        <v>8330.2272301199991</v>
      </c>
      <c r="G705" s="31">
        <f t="shared" si="184"/>
        <v>64.859170810000009</v>
      </c>
      <c r="H705" s="31">
        <f t="shared" si="184"/>
        <v>42.405248690000001</v>
      </c>
      <c r="I705" s="32">
        <f t="shared" si="184"/>
        <v>31.479383635000001</v>
      </c>
      <c r="J705" s="31">
        <f t="shared" si="184"/>
        <v>27.625316040000001</v>
      </c>
      <c r="K705" s="32">
        <f t="shared" si="184"/>
        <v>31.479383624999997</v>
      </c>
      <c r="L705" s="31">
        <f t="shared" si="184"/>
        <v>14.779932649999999</v>
      </c>
      <c r="M705" s="32">
        <f t="shared" si="184"/>
        <v>0.95020178</v>
      </c>
      <c r="N705" s="31">
        <f t="shared" si="184"/>
        <v>0</v>
      </c>
      <c r="O705" s="97">
        <f t="shared" si="184"/>
        <v>0.95020177000000006</v>
      </c>
      <c r="P705" s="31">
        <f t="shared" si="184"/>
        <v>0</v>
      </c>
      <c r="Q705" s="31">
        <f t="shared" si="184"/>
        <v>8287.8219814299991</v>
      </c>
      <c r="R705" s="31">
        <f t="shared" si="184"/>
        <v>-20.553518570000001</v>
      </c>
      <c r="S705" s="34">
        <f>R705/(I705+K705)</f>
        <v>-0.32645999063355868</v>
      </c>
      <c r="T705" s="35" t="s">
        <v>32</v>
      </c>
      <c r="U705" s="6"/>
      <c r="V705" s="6"/>
      <c r="W705" s="6"/>
      <c r="X705" s="36"/>
      <c r="Y705" s="36"/>
      <c r="Z705" s="36"/>
      <c r="AA705" s="5"/>
      <c r="AB705" s="46"/>
      <c r="AC705" s="47"/>
      <c r="AD705" s="38"/>
      <c r="AE705" s="38"/>
      <c r="AF705" s="6"/>
      <c r="AG705" s="1"/>
    </row>
    <row r="706" spans="1:52" ht="47.25">
      <c r="A706" s="65" t="s">
        <v>1511</v>
      </c>
      <c r="B706" s="68" t="s">
        <v>1512</v>
      </c>
      <c r="C706" s="67" t="s">
        <v>1513</v>
      </c>
      <c r="D706" s="57">
        <v>9918.6188278999998</v>
      </c>
      <c r="E706" s="58">
        <v>1588.39159778</v>
      </c>
      <c r="F706" s="58">
        <f>D706-E706</f>
        <v>8330.2272301199991</v>
      </c>
      <c r="G706" s="57">
        <f>I706+K706+M706+O706</f>
        <v>64.859170810000009</v>
      </c>
      <c r="H706" s="57">
        <f>J706+L706+N706+P706</f>
        <v>42.405248690000001</v>
      </c>
      <c r="I706" s="58">
        <v>31.479383635000001</v>
      </c>
      <c r="J706" s="58">
        <v>27.625316040000001</v>
      </c>
      <c r="K706" s="58">
        <v>31.479383624999997</v>
      </c>
      <c r="L706" s="71">
        <v>14.779932649999999</v>
      </c>
      <c r="M706" s="58">
        <v>0.95020178</v>
      </c>
      <c r="N706" s="71">
        <v>0</v>
      </c>
      <c r="O706" s="75">
        <v>0.95020177000000006</v>
      </c>
      <c r="P706" s="71">
        <v>0</v>
      </c>
      <c r="Q706" s="57">
        <f>F706-H706</f>
        <v>8287.8219814299991</v>
      </c>
      <c r="R706" s="57">
        <f>H706-(I706+K706)</f>
        <v>-20.553518570000001</v>
      </c>
      <c r="S706" s="59">
        <f>R706/(I706+K706)</f>
        <v>-0.32645999063355868</v>
      </c>
      <c r="T706" s="80" t="s">
        <v>127</v>
      </c>
      <c r="U706" s="6"/>
      <c r="V706" s="61"/>
      <c r="W706" s="62"/>
      <c r="X706" s="36"/>
      <c r="Y706" s="36"/>
      <c r="Z706" s="36"/>
      <c r="AB706" s="46"/>
      <c r="AC706" s="47"/>
      <c r="AD706" s="38"/>
      <c r="AE706" s="38"/>
      <c r="AF706" s="6"/>
      <c r="AG706" s="1"/>
      <c r="AZ706" s="133"/>
    </row>
    <row r="707" spans="1:52" ht="31.5">
      <c r="A707" s="28" t="s">
        <v>1514</v>
      </c>
      <c r="B707" s="29" t="s">
        <v>149</v>
      </c>
      <c r="C707" s="32" t="s">
        <v>31</v>
      </c>
      <c r="D707" s="31">
        <f t="shared" ref="D707:R707" si="185">D708+D717+D718+D719</f>
        <v>5544.4166187420005</v>
      </c>
      <c r="E707" s="32">
        <f t="shared" si="185"/>
        <v>3934.4894086300005</v>
      </c>
      <c r="F707" s="32">
        <f t="shared" si="185"/>
        <v>1613.4872832319998</v>
      </c>
      <c r="G707" s="31">
        <f t="shared" si="185"/>
        <v>1248.1105232980001</v>
      </c>
      <c r="H707" s="31">
        <f t="shared" si="185"/>
        <v>214.92475064000001</v>
      </c>
      <c r="I707" s="32">
        <f t="shared" si="185"/>
        <v>85.83527954600001</v>
      </c>
      <c r="J707" s="32">
        <f t="shared" si="185"/>
        <v>161.88369044999999</v>
      </c>
      <c r="K707" s="32">
        <f t="shared" si="185"/>
        <v>187.86817784519999</v>
      </c>
      <c r="L707" s="42">
        <f t="shared" si="185"/>
        <v>53.041060189999996</v>
      </c>
      <c r="M707" s="32">
        <f t="shared" si="185"/>
        <v>677.97485960920005</v>
      </c>
      <c r="N707" s="42">
        <f t="shared" si="185"/>
        <v>0</v>
      </c>
      <c r="O707" s="109">
        <f t="shared" si="185"/>
        <v>296.43220629759992</v>
      </c>
      <c r="P707" s="42">
        <f t="shared" si="185"/>
        <v>0</v>
      </c>
      <c r="Q707" s="31">
        <f t="shared" si="185"/>
        <v>1398.9580962719997</v>
      </c>
      <c r="R707" s="31">
        <f t="shared" si="185"/>
        <v>-201.27720186119996</v>
      </c>
      <c r="S707" s="34">
        <f t="shared" ref="S707:S730" si="186">R707/(I707+K707)</f>
        <v>-0.73538421392141073</v>
      </c>
      <c r="T707" s="35" t="s">
        <v>32</v>
      </c>
      <c r="U707" s="6"/>
      <c r="V707" s="6"/>
      <c r="W707" s="6"/>
      <c r="X707" s="36"/>
      <c r="Y707" s="36"/>
      <c r="Z707" s="36"/>
      <c r="AA707" s="5"/>
      <c r="AB707" s="46"/>
      <c r="AC707" s="47"/>
      <c r="AD707" s="38"/>
      <c r="AE707" s="38"/>
      <c r="AF707" s="6"/>
      <c r="AG707" s="1"/>
    </row>
    <row r="708" spans="1:52" ht="31.5">
      <c r="A708" s="28" t="s">
        <v>1515</v>
      </c>
      <c r="B708" s="29" t="s">
        <v>151</v>
      </c>
      <c r="C708" s="32" t="s">
        <v>31</v>
      </c>
      <c r="D708" s="31">
        <f t="shared" ref="D708:R708" si="187">SUM(D709:D716)</f>
        <v>5004.7777846080007</v>
      </c>
      <c r="E708" s="32">
        <f t="shared" si="187"/>
        <v>3778.4647320400004</v>
      </c>
      <c r="F708" s="32">
        <f t="shared" si="187"/>
        <v>1226.3130525679999</v>
      </c>
      <c r="G708" s="31">
        <f t="shared" si="187"/>
        <v>988.18659707000006</v>
      </c>
      <c r="H708" s="31">
        <f t="shared" si="187"/>
        <v>189.91590925</v>
      </c>
      <c r="I708" s="32">
        <f t="shared" si="187"/>
        <v>68.109632430800005</v>
      </c>
      <c r="J708" s="32">
        <f t="shared" si="187"/>
        <v>146.15876392999999</v>
      </c>
      <c r="K708" s="32">
        <f t="shared" si="187"/>
        <v>151.44</v>
      </c>
      <c r="L708" s="42">
        <f t="shared" si="187"/>
        <v>43.757145319999999</v>
      </c>
      <c r="M708" s="32">
        <f t="shared" si="187"/>
        <v>613.43643296200003</v>
      </c>
      <c r="N708" s="42">
        <f t="shared" si="187"/>
        <v>0</v>
      </c>
      <c r="O708" s="42">
        <f t="shared" si="187"/>
        <v>155.20053167719996</v>
      </c>
      <c r="P708" s="42">
        <f t="shared" si="187"/>
        <v>0</v>
      </c>
      <c r="Q708" s="31">
        <f t="shared" si="187"/>
        <v>1036.3971433179997</v>
      </c>
      <c r="R708" s="31">
        <f t="shared" si="187"/>
        <v>-169.76595940079997</v>
      </c>
      <c r="S708" s="34">
        <f t="shared" si="186"/>
        <v>-0.77324638406902657</v>
      </c>
      <c r="T708" s="35" t="s">
        <v>32</v>
      </c>
      <c r="U708" s="6"/>
      <c r="V708" s="6"/>
      <c r="W708" s="6"/>
      <c r="X708" s="36"/>
      <c r="Y708" s="36"/>
      <c r="Z708" s="36"/>
      <c r="AA708" s="5"/>
      <c r="AB708" s="46"/>
      <c r="AC708" s="47"/>
      <c r="AD708" s="38"/>
      <c r="AE708" s="38"/>
      <c r="AF708" s="6"/>
      <c r="AG708" s="1"/>
    </row>
    <row r="709" spans="1:52" ht="47.25">
      <c r="A709" s="65" t="s">
        <v>1515</v>
      </c>
      <c r="B709" s="68" t="s">
        <v>1516</v>
      </c>
      <c r="C709" s="67" t="s">
        <v>1517</v>
      </c>
      <c r="D709" s="57">
        <v>29.282116800000001</v>
      </c>
      <c r="E709" s="58">
        <v>2.3861893799999998</v>
      </c>
      <c r="F709" s="58">
        <f t="shared" ref="F709:F716" si="188">D709-E709</f>
        <v>26.89592742</v>
      </c>
      <c r="G709" s="57">
        <f t="shared" ref="G709:H716" si="189">I709+K709+M709+O709</f>
        <v>26.896058399999998</v>
      </c>
      <c r="H709" s="57">
        <f t="shared" si="189"/>
        <v>2.2696930500000003</v>
      </c>
      <c r="I709" s="58">
        <v>1.7138413908000001</v>
      </c>
      <c r="J709" s="58">
        <v>1.6733669800000002</v>
      </c>
      <c r="K709" s="58">
        <v>4.5599999999999996</v>
      </c>
      <c r="L709" s="57">
        <v>0.59632607000000015</v>
      </c>
      <c r="M709" s="58">
        <v>8.8576444919999986</v>
      </c>
      <c r="N709" s="57">
        <v>0</v>
      </c>
      <c r="O709" s="57">
        <v>11.7645725172</v>
      </c>
      <c r="P709" s="57">
        <v>0</v>
      </c>
      <c r="Q709" s="57">
        <f>F709-H709</f>
        <v>24.626234369999999</v>
      </c>
      <c r="R709" s="57">
        <f t="shared" ref="R709:R716" si="190">H709-(I709+K709)</f>
        <v>-4.0041483407999987</v>
      </c>
      <c r="S709" s="59">
        <f t="shared" si="186"/>
        <v>-0.63822913130569525</v>
      </c>
      <c r="T709" s="79" t="s">
        <v>1518</v>
      </c>
      <c r="U709" s="6"/>
      <c r="V709" s="61"/>
      <c r="W709" s="62"/>
      <c r="X709" s="36"/>
      <c r="Y709" s="36"/>
      <c r="Z709" s="36"/>
      <c r="AB709" s="46"/>
      <c r="AC709" s="47"/>
      <c r="AD709" s="38"/>
      <c r="AE709" s="38"/>
      <c r="AF709" s="6"/>
      <c r="AG709" s="1"/>
      <c r="AZ709" s="133"/>
    </row>
    <row r="710" spans="1:52" ht="47.25">
      <c r="A710" s="65" t="s">
        <v>1515</v>
      </c>
      <c r="B710" s="68" t="s">
        <v>1519</v>
      </c>
      <c r="C710" s="67" t="s">
        <v>1520</v>
      </c>
      <c r="D710" s="57">
        <v>1999.8113245999998</v>
      </c>
      <c r="E710" s="58">
        <v>1104.3001586400001</v>
      </c>
      <c r="F710" s="58">
        <f t="shared" si="188"/>
        <v>895.51116595999974</v>
      </c>
      <c r="G710" s="57">
        <f t="shared" si="189"/>
        <v>929.96933866999996</v>
      </c>
      <c r="H710" s="57">
        <f t="shared" si="189"/>
        <v>47.513979980000002</v>
      </c>
      <c r="I710" s="58">
        <v>63.263671039999998</v>
      </c>
      <c r="J710" s="58">
        <v>45.95581009</v>
      </c>
      <c r="K710" s="58">
        <v>144</v>
      </c>
      <c r="L710" s="57">
        <v>1.5581698899999998</v>
      </c>
      <c r="M710" s="58">
        <v>594.97878847000004</v>
      </c>
      <c r="N710" s="57">
        <v>0</v>
      </c>
      <c r="O710" s="57">
        <v>127.72687916</v>
      </c>
      <c r="P710" s="57">
        <v>0</v>
      </c>
      <c r="Q710" s="57">
        <f t="shared" ref="Q710:Q716" si="191">F710-H710</f>
        <v>847.9971859799997</v>
      </c>
      <c r="R710" s="57">
        <f t="shared" si="190"/>
        <v>-159.74969105999998</v>
      </c>
      <c r="S710" s="59">
        <f t="shared" si="186"/>
        <v>-0.77075586984643218</v>
      </c>
      <c r="T710" s="60" t="s">
        <v>1521</v>
      </c>
      <c r="U710" s="6"/>
      <c r="V710" s="61"/>
      <c r="W710" s="62"/>
      <c r="X710" s="36"/>
      <c r="Y710" s="36"/>
      <c r="Z710" s="36"/>
      <c r="AB710" s="46"/>
      <c r="AC710" s="47"/>
      <c r="AD710" s="38"/>
      <c r="AE710" s="38"/>
      <c r="AF710" s="6"/>
      <c r="AG710" s="1"/>
      <c r="AZ710" s="133"/>
    </row>
    <row r="711" spans="1:52" ht="47.25">
      <c r="A711" s="65" t="s">
        <v>1515</v>
      </c>
      <c r="B711" s="68" t="s">
        <v>1522</v>
      </c>
      <c r="C711" s="67" t="s">
        <v>1523</v>
      </c>
      <c r="D711" s="57">
        <v>42.3108</v>
      </c>
      <c r="E711" s="58">
        <v>0</v>
      </c>
      <c r="F711" s="58">
        <f t="shared" si="188"/>
        <v>42.3108</v>
      </c>
      <c r="G711" s="57">
        <f t="shared" si="189"/>
        <v>22.055999999999997</v>
      </c>
      <c r="H711" s="57">
        <f t="shared" si="189"/>
        <v>0</v>
      </c>
      <c r="I711" s="58">
        <v>2.2056</v>
      </c>
      <c r="J711" s="58">
        <v>0</v>
      </c>
      <c r="K711" s="58">
        <v>2.4</v>
      </c>
      <c r="L711" s="57">
        <v>0</v>
      </c>
      <c r="M711" s="58">
        <v>7.2</v>
      </c>
      <c r="N711" s="57">
        <v>0</v>
      </c>
      <c r="O711" s="57">
        <v>10.250399999999999</v>
      </c>
      <c r="P711" s="57">
        <v>0</v>
      </c>
      <c r="Q711" s="57">
        <f t="shared" si="191"/>
        <v>42.3108</v>
      </c>
      <c r="R711" s="57">
        <f t="shared" si="190"/>
        <v>-4.6055999999999999</v>
      </c>
      <c r="S711" s="59">
        <f t="shared" si="186"/>
        <v>-1</v>
      </c>
      <c r="T711" s="60" t="s">
        <v>1524</v>
      </c>
      <c r="U711" s="6"/>
      <c r="V711" s="61"/>
      <c r="W711" s="62"/>
      <c r="X711" s="36"/>
      <c r="Y711" s="36"/>
      <c r="Z711" s="36"/>
      <c r="AB711" s="46"/>
      <c r="AC711" s="47"/>
      <c r="AD711" s="38"/>
      <c r="AE711" s="38"/>
      <c r="AF711" s="6"/>
      <c r="AG711" s="1"/>
      <c r="AZ711" s="133"/>
    </row>
    <row r="712" spans="1:52" ht="31.5">
      <c r="A712" s="65" t="s">
        <v>1515</v>
      </c>
      <c r="B712" s="68" t="s">
        <v>1525</v>
      </c>
      <c r="C712" s="67" t="s">
        <v>1526</v>
      </c>
      <c r="D712" s="57">
        <v>115.14059891999999</v>
      </c>
      <c r="E712" s="58">
        <v>111.10813691999999</v>
      </c>
      <c r="F712" s="58">
        <f t="shared" si="188"/>
        <v>4.0324619999999953</v>
      </c>
      <c r="G712" s="57" t="s">
        <v>32</v>
      </c>
      <c r="H712" s="57">
        <f t="shared" si="189"/>
        <v>5.5477799999999995</v>
      </c>
      <c r="I712" s="58" t="s">
        <v>32</v>
      </c>
      <c r="J712" s="58">
        <v>5.5477799999999995</v>
      </c>
      <c r="K712" s="58" t="s">
        <v>32</v>
      </c>
      <c r="L712" s="57">
        <v>0</v>
      </c>
      <c r="M712" s="58" t="s">
        <v>32</v>
      </c>
      <c r="N712" s="57">
        <v>0</v>
      </c>
      <c r="O712" s="57" t="s">
        <v>32</v>
      </c>
      <c r="P712" s="57">
        <v>0</v>
      </c>
      <c r="Q712" s="57">
        <f t="shared" si="191"/>
        <v>-1.5153180000000042</v>
      </c>
      <c r="R712" s="57" t="s">
        <v>32</v>
      </c>
      <c r="S712" s="59" t="s">
        <v>32</v>
      </c>
      <c r="T712" s="60" t="s">
        <v>1527</v>
      </c>
      <c r="U712" s="6"/>
      <c r="V712" s="61"/>
      <c r="W712" s="62"/>
      <c r="X712" s="36"/>
      <c r="Y712" s="36"/>
      <c r="Z712" s="36"/>
      <c r="AB712" s="46"/>
      <c r="AC712" s="47"/>
      <c r="AD712" s="38"/>
      <c r="AE712" s="38"/>
      <c r="AF712" s="6"/>
      <c r="AG712" s="1"/>
      <c r="AZ712" s="133"/>
    </row>
    <row r="713" spans="1:52" ht="47.25">
      <c r="A713" s="65" t="s">
        <v>1515</v>
      </c>
      <c r="B713" s="68" t="s">
        <v>1528</v>
      </c>
      <c r="C713" s="67" t="s">
        <v>1529</v>
      </c>
      <c r="D713" s="57">
        <v>784.60125051800014</v>
      </c>
      <c r="E713" s="58">
        <v>766.52142429000014</v>
      </c>
      <c r="F713" s="58">
        <f t="shared" si="188"/>
        <v>18.079826228000002</v>
      </c>
      <c r="G713" s="57" t="s">
        <v>32</v>
      </c>
      <c r="H713" s="57">
        <f t="shared" si="189"/>
        <v>-1.6629043099999983</v>
      </c>
      <c r="I713" s="58" t="s">
        <v>32</v>
      </c>
      <c r="J713" s="58">
        <v>-11.5764</v>
      </c>
      <c r="K713" s="58" t="s">
        <v>32</v>
      </c>
      <c r="L713" s="57">
        <v>9.9134956900000013</v>
      </c>
      <c r="M713" s="58" t="s">
        <v>32</v>
      </c>
      <c r="N713" s="57">
        <v>0</v>
      </c>
      <c r="O713" s="57" t="s">
        <v>32</v>
      </c>
      <c r="P713" s="57">
        <v>0</v>
      </c>
      <c r="Q713" s="57">
        <f t="shared" si="191"/>
        <v>19.742730538</v>
      </c>
      <c r="R713" s="57" t="s">
        <v>32</v>
      </c>
      <c r="S713" s="59" t="s">
        <v>32</v>
      </c>
      <c r="T713" s="60" t="s">
        <v>1530</v>
      </c>
      <c r="U713" s="6"/>
      <c r="V713" s="61"/>
      <c r="W713" s="62"/>
      <c r="X713" s="36"/>
      <c r="Y713" s="36"/>
      <c r="Z713" s="36"/>
      <c r="AB713" s="46"/>
      <c r="AC713" s="47"/>
      <c r="AD713" s="38"/>
      <c r="AE713" s="38"/>
      <c r="AF713" s="6"/>
      <c r="AG713" s="1"/>
      <c r="AZ713" s="133"/>
    </row>
    <row r="714" spans="1:52" ht="48.75" customHeight="1">
      <c r="A714" s="65" t="s">
        <v>1515</v>
      </c>
      <c r="B714" s="68" t="s">
        <v>1531</v>
      </c>
      <c r="C714" s="67" t="s">
        <v>1532</v>
      </c>
      <c r="D714" s="57">
        <v>760.28260564800007</v>
      </c>
      <c r="E714" s="58">
        <v>540.09892095999999</v>
      </c>
      <c r="F714" s="58">
        <f t="shared" si="188"/>
        <v>220.18368468800008</v>
      </c>
      <c r="G714" s="57" t="s">
        <v>32</v>
      </c>
      <c r="H714" s="57">
        <f t="shared" si="189"/>
        <v>27.864916099999999</v>
      </c>
      <c r="I714" s="58" t="s">
        <v>32</v>
      </c>
      <c r="J714" s="58">
        <v>-1E-8</v>
      </c>
      <c r="K714" s="58" t="s">
        <v>32</v>
      </c>
      <c r="L714" s="57">
        <v>27.864916109999999</v>
      </c>
      <c r="M714" s="58" t="s">
        <v>32</v>
      </c>
      <c r="N714" s="57">
        <v>0</v>
      </c>
      <c r="O714" s="57" t="s">
        <v>32</v>
      </c>
      <c r="P714" s="57">
        <v>0</v>
      </c>
      <c r="Q714" s="57">
        <f t="shared" si="191"/>
        <v>192.3187685880001</v>
      </c>
      <c r="R714" s="57" t="s">
        <v>32</v>
      </c>
      <c r="S714" s="59" t="s">
        <v>32</v>
      </c>
      <c r="T714" s="60" t="s">
        <v>1533</v>
      </c>
      <c r="U714" s="6"/>
      <c r="V714" s="61"/>
      <c r="W714" s="62"/>
      <c r="X714" s="36"/>
      <c r="Y714" s="36"/>
      <c r="Z714" s="36"/>
      <c r="AB714" s="46"/>
      <c r="AC714" s="47"/>
      <c r="AD714" s="38"/>
      <c r="AE714" s="38"/>
      <c r="AF714" s="6"/>
      <c r="AG714" s="1"/>
      <c r="AZ714" s="133"/>
    </row>
    <row r="715" spans="1:52" ht="84" customHeight="1">
      <c r="A715" s="65" t="s">
        <v>1515</v>
      </c>
      <c r="B715" s="68" t="s">
        <v>1534</v>
      </c>
      <c r="C715" s="67" t="s">
        <v>1535</v>
      </c>
      <c r="D715" s="57">
        <v>1247.4290881219999</v>
      </c>
      <c r="E715" s="58">
        <v>1254.04990185</v>
      </c>
      <c r="F715" s="58">
        <f t="shared" si="188"/>
        <v>-6.6208137280000301</v>
      </c>
      <c r="G715" s="57" t="s">
        <v>32</v>
      </c>
      <c r="H715" s="57">
        <f t="shared" si="189"/>
        <v>108.38244442999999</v>
      </c>
      <c r="I715" s="58" t="s">
        <v>32</v>
      </c>
      <c r="J715" s="58">
        <v>104.55820686999999</v>
      </c>
      <c r="K715" s="58" t="s">
        <v>32</v>
      </c>
      <c r="L715" s="57">
        <v>3.8242375599999998</v>
      </c>
      <c r="M715" s="58" t="s">
        <v>32</v>
      </c>
      <c r="N715" s="57">
        <v>0</v>
      </c>
      <c r="O715" s="57" t="s">
        <v>32</v>
      </c>
      <c r="P715" s="57">
        <v>0</v>
      </c>
      <c r="Q715" s="57">
        <f t="shared" si="191"/>
        <v>-115.00325815800002</v>
      </c>
      <c r="R715" s="57" t="s">
        <v>32</v>
      </c>
      <c r="S715" s="59" t="s">
        <v>32</v>
      </c>
      <c r="T715" s="60" t="s">
        <v>1533</v>
      </c>
      <c r="U715" s="6"/>
      <c r="V715" s="61"/>
      <c r="W715" s="62"/>
      <c r="X715" s="36"/>
      <c r="Y715" s="36"/>
      <c r="Z715" s="36"/>
      <c r="AB715" s="46"/>
      <c r="AC715" s="47"/>
      <c r="AD715" s="38"/>
      <c r="AE715" s="38"/>
      <c r="AF715" s="6"/>
      <c r="AG715" s="1"/>
      <c r="AZ715" s="133"/>
    </row>
    <row r="716" spans="1:52" ht="47.25">
      <c r="A716" s="65" t="s">
        <v>1515</v>
      </c>
      <c r="B716" s="68" t="s">
        <v>1536</v>
      </c>
      <c r="C716" s="67" t="s">
        <v>1537</v>
      </c>
      <c r="D716" s="57">
        <v>25.919999999999998</v>
      </c>
      <c r="E716" s="58">
        <v>0</v>
      </c>
      <c r="F716" s="58">
        <f t="shared" si="188"/>
        <v>25.919999999999998</v>
      </c>
      <c r="G716" s="57">
        <f t="shared" si="189"/>
        <v>9.2652000000000001</v>
      </c>
      <c r="H716" s="57">
        <f t="shared" si="189"/>
        <v>0</v>
      </c>
      <c r="I716" s="58">
        <v>0.92652000000000001</v>
      </c>
      <c r="J716" s="58">
        <v>0</v>
      </c>
      <c r="K716" s="58">
        <v>0.48</v>
      </c>
      <c r="L716" s="57">
        <v>0</v>
      </c>
      <c r="M716" s="58">
        <v>2.4</v>
      </c>
      <c r="N716" s="57">
        <v>0</v>
      </c>
      <c r="O716" s="57">
        <v>5.4586800000000002</v>
      </c>
      <c r="P716" s="57">
        <v>0</v>
      </c>
      <c r="Q716" s="57">
        <f t="shared" si="191"/>
        <v>25.919999999999998</v>
      </c>
      <c r="R716" s="57">
        <f t="shared" si="190"/>
        <v>-1.40652</v>
      </c>
      <c r="S716" s="59">
        <f t="shared" si="186"/>
        <v>-1</v>
      </c>
      <c r="T716" s="60" t="s">
        <v>1524</v>
      </c>
      <c r="U716" s="6"/>
      <c r="V716" s="61"/>
      <c r="W716" s="62"/>
      <c r="X716" s="36"/>
      <c r="Y716" s="36"/>
      <c r="Z716" s="36"/>
      <c r="AB716" s="46"/>
      <c r="AC716" s="47"/>
      <c r="AD716" s="38"/>
      <c r="AE716" s="38"/>
      <c r="AF716" s="6"/>
      <c r="AG716" s="1"/>
      <c r="AZ716" s="133"/>
    </row>
    <row r="717" spans="1:52" ht="31.5">
      <c r="A717" s="28" t="s">
        <v>1538</v>
      </c>
      <c r="B717" s="29" t="s">
        <v>174</v>
      </c>
      <c r="C717" s="32" t="s">
        <v>31</v>
      </c>
      <c r="D717" s="31">
        <v>0</v>
      </c>
      <c r="E717" s="32">
        <v>0</v>
      </c>
      <c r="F717" s="32">
        <v>0</v>
      </c>
      <c r="G717" s="31">
        <v>0</v>
      </c>
      <c r="H717" s="31">
        <v>0</v>
      </c>
      <c r="I717" s="32">
        <v>0</v>
      </c>
      <c r="J717" s="32">
        <v>0</v>
      </c>
      <c r="K717" s="32">
        <v>0</v>
      </c>
      <c r="L717" s="31">
        <v>0</v>
      </c>
      <c r="M717" s="32">
        <v>0</v>
      </c>
      <c r="N717" s="31">
        <v>0</v>
      </c>
      <c r="O717" s="31">
        <v>0</v>
      </c>
      <c r="P717" s="31">
        <v>0</v>
      </c>
      <c r="Q717" s="31">
        <v>0</v>
      </c>
      <c r="R717" s="31">
        <v>0</v>
      </c>
      <c r="S717" s="34">
        <v>0</v>
      </c>
      <c r="T717" s="35" t="s">
        <v>32</v>
      </c>
      <c r="U717" s="6"/>
      <c r="V717" s="6"/>
      <c r="W717" s="6"/>
      <c r="X717" s="36"/>
      <c r="Y717" s="36"/>
      <c r="Z717" s="36"/>
      <c r="AA717" s="5"/>
      <c r="AB717" s="46"/>
      <c r="AC717" s="47"/>
      <c r="AD717" s="38"/>
      <c r="AE717" s="38"/>
      <c r="AF717" s="6"/>
      <c r="AG717" s="1"/>
    </row>
    <row r="718" spans="1:52" ht="31.5">
      <c r="A718" s="28" t="s">
        <v>1539</v>
      </c>
      <c r="B718" s="29" t="s">
        <v>179</v>
      </c>
      <c r="C718" s="32" t="s">
        <v>31</v>
      </c>
      <c r="D718" s="31">
        <v>0</v>
      </c>
      <c r="E718" s="32">
        <v>0</v>
      </c>
      <c r="F718" s="32">
        <v>0</v>
      </c>
      <c r="G718" s="31">
        <v>0</v>
      </c>
      <c r="H718" s="31">
        <v>0</v>
      </c>
      <c r="I718" s="32">
        <v>0</v>
      </c>
      <c r="J718" s="32">
        <v>0</v>
      </c>
      <c r="K718" s="32">
        <v>0</v>
      </c>
      <c r="L718" s="31">
        <v>0</v>
      </c>
      <c r="M718" s="32">
        <v>0</v>
      </c>
      <c r="N718" s="31">
        <v>0</v>
      </c>
      <c r="O718" s="31">
        <v>0</v>
      </c>
      <c r="P718" s="31">
        <v>0</v>
      </c>
      <c r="Q718" s="31">
        <v>0</v>
      </c>
      <c r="R718" s="31">
        <v>0</v>
      </c>
      <c r="S718" s="34">
        <v>0</v>
      </c>
      <c r="T718" s="35" t="s">
        <v>32</v>
      </c>
      <c r="U718" s="6"/>
      <c r="V718" s="6"/>
      <c r="W718" s="6"/>
      <c r="X718" s="36"/>
      <c r="Y718" s="36"/>
      <c r="Z718" s="36"/>
      <c r="AA718" s="5"/>
      <c r="AB718" s="46"/>
      <c r="AC718" s="47"/>
      <c r="AD718" s="38"/>
      <c r="AE718" s="38"/>
      <c r="AF718" s="6"/>
      <c r="AG718" s="1"/>
    </row>
    <row r="719" spans="1:52" ht="31.5">
      <c r="A719" s="28" t="s">
        <v>1540</v>
      </c>
      <c r="B719" s="29" t="s">
        <v>233</v>
      </c>
      <c r="C719" s="32" t="s">
        <v>31</v>
      </c>
      <c r="D719" s="31">
        <f>SUM(D720:D730)</f>
        <v>539.63883413399992</v>
      </c>
      <c r="E719" s="32">
        <f t="shared" ref="E719:R719" si="192">SUM(E720:E730)</f>
        <v>156.02467658999998</v>
      </c>
      <c r="F719" s="32">
        <f t="shared" si="192"/>
        <v>387.17423066399999</v>
      </c>
      <c r="G719" s="31">
        <f t="shared" si="192"/>
        <v>259.92392622800003</v>
      </c>
      <c r="H719" s="31">
        <f t="shared" si="192"/>
        <v>25.008841390000004</v>
      </c>
      <c r="I719" s="32">
        <f t="shared" si="192"/>
        <v>17.725647115200001</v>
      </c>
      <c r="J719" s="32">
        <f t="shared" si="192"/>
        <v>15.724926520000002</v>
      </c>
      <c r="K719" s="32">
        <f t="shared" si="192"/>
        <v>36.428177845200004</v>
      </c>
      <c r="L719" s="31">
        <f t="shared" si="192"/>
        <v>9.2839148700000003</v>
      </c>
      <c r="M719" s="32">
        <f t="shared" si="192"/>
        <v>64.538426647199998</v>
      </c>
      <c r="N719" s="31">
        <f t="shared" si="192"/>
        <v>0</v>
      </c>
      <c r="O719" s="31">
        <f t="shared" si="192"/>
        <v>141.23167462039999</v>
      </c>
      <c r="P719" s="31">
        <f t="shared" si="192"/>
        <v>0</v>
      </c>
      <c r="Q719" s="31">
        <f t="shared" si="192"/>
        <v>362.56095295400002</v>
      </c>
      <c r="R719" s="31">
        <f t="shared" si="192"/>
        <v>-31.511242460399998</v>
      </c>
      <c r="S719" s="34">
        <f t="shared" si="186"/>
        <v>-0.58188396633926787</v>
      </c>
      <c r="T719" s="35" t="s">
        <v>32</v>
      </c>
      <c r="U719" s="6"/>
      <c r="V719" s="6"/>
      <c r="W719" s="6"/>
      <c r="X719" s="36"/>
      <c r="Y719" s="36"/>
      <c r="Z719" s="36"/>
      <c r="AA719" s="5"/>
      <c r="AB719" s="46"/>
      <c r="AC719" s="47"/>
      <c r="AD719" s="38"/>
      <c r="AE719" s="38"/>
      <c r="AF719" s="6"/>
      <c r="AG719" s="1"/>
    </row>
    <row r="720" spans="1:52" ht="141.75">
      <c r="A720" s="65" t="s">
        <v>1540</v>
      </c>
      <c r="B720" s="68" t="s">
        <v>1541</v>
      </c>
      <c r="C720" s="99" t="s">
        <v>1542</v>
      </c>
      <c r="D720" s="57">
        <v>139.76297814199998</v>
      </c>
      <c r="E720" s="58">
        <v>82.610193549999991</v>
      </c>
      <c r="F720" s="58">
        <f t="shared" ref="F720:F730" si="193">D720-E720</f>
        <v>57.152784591999989</v>
      </c>
      <c r="G720" s="57">
        <f t="shared" ref="G720:H730" si="194">I720+K720+M720+O720</f>
        <v>18.991855064000003</v>
      </c>
      <c r="H720" s="57">
        <f t="shared" si="194"/>
        <v>19.075192810000004</v>
      </c>
      <c r="I720" s="58">
        <v>1.6691855064000001</v>
      </c>
      <c r="J720" s="58">
        <v>9.2291936400000019</v>
      </c>
      <c r="K720" s="58">
        <v>13.353484051200001</v>
      </c>
      <c r="L720" s="57">
        <v>9.8459991700000007</v>
      </c>
      <c r="M720" s="58">
        <v>1.6691855064000001</v>
      </c>
      <c r="N720" s="57">
        <v>0</v>
      </c>
      <c r="O720" s="57">
        <v>2.2999999999999998</v>
      </c>
      <c r="P720" s="57">
        <v>0</v>
      </c>
      <c r="Q720" s="57">
        <f t="shared" ref="Q720:Q730" si="195">F720-H720</f>
        <v>38.077591781999985</v>
      </c>
      <c r="R720" s="57">
        <f t="shared" ref="R720:R730" si="196">H720-(I720+K720)</f>
        <v>4.0525232524000039</v>
      </c>
      <c r="S720" s="59">
        <f t="shared" si="186"/>
        <v>0.26976052670677453</v>
      </c>
      <c r="T720" s="66" t="s">
        <v>32</v>
      </c>
      <c r="U720" s="6"/>
      <c r="V720" s="61"/>
      <c r="W720" s="62"/>
      <c r="X720" s="36"/>
      <c r="Y720" s="36"/>
      <c r="Z720" s="36"/>
      <c r="AB720" s="46"/>
      <c r="AC720" s="47"/>
      <c r="AD720" s="38"/>
      <c r="AE720" s="38"/>
      <c r="AF720" s="6"/>
      <c r="AG720" s="1"/>
      <c r="AZ720" s="133"/>
    </row>
    <row r="721" spans="1:52" ht="31.5">
      <c r="A721" s="65" t="s">
        <v>1540</v>
      </c>
      <c r="B721" s="68" t="s">
        <v>1543</v>
      </c>
      <c r="C721" s="99" t="s">
        <v>1544</v>
      </c>
      <c r="D721" s="57">
        <v>50.323662876</v>
      </c>
      <c r="E721" s="58">
        <v>0</v>
      </c>
      <c r="F721" s="58">
        <f t="shared" si="193"/>
        <v>50.323662876</v>
      </c>
      <c r="G721" s="57">
        <f t="shared" si="194"/>
        <v>50.323662876</v>
      </c>
      <c r="H721" s="57">
        <f t="shared" si="194"/>
        <v>2.0948271399999996</v>
      </c>
      <c r="I721" s="58">
        <v>0</v>
      </c>
      <c r="J721" s="58">
        <v>1.5098271399999998</v>
      </c>
      <c r="K721" s="58">
        <v>4.3102877939999997</v>
      </c>
      <c r="L721" s="57">
        <v>0.58499999999999996</v>
      </c>
      <c r="M721" s="58">
        <v>11.1098271408</v>
      </c>
      <c r="N721" s="57">
        <v>0</v>
      </c>
      <c r="O721" s="57">
        <v>34.903547941199996</v>
      </c>
      <c r="P721" s="57">
        <v>0</v>
      </c>
      <c r="Q721" s="57">
        <f t="shared" si="195"/>
        <v>48.228835736000001</v>
      </c>
      <c r="R721" s="57">
        <f t="shared" si="196"/>
        <v>-2.2154606540000001</v>
      </c>
      <c r="S721" s="59">
        <f t="shared" si="186"/>
        <v>-0.51399367278536767</v>
      </c>
      <c r="T721" s="60" t="s">
        <v>1545</v>
      </c>
      <c r="U721" s="6"/>
      <c r="V721" s="61"/>
      <c r="W721" s="62"/>
      <c r="X721" s="36"/>
      <c r="Y721" s="36"/>
      <c r="Z721" s="36"/>
      <c r="AB721" s="46"/>
      <c r="AC721" s="47"/>
      <c r="AD721" s="38"/>
      <c r="AE721" s="38"/>
      <c r="AF721" s="6"/>
      <c r="AG721" s="1"/>
      <c r="AZ721" s="133"/>
    </row>
    <row r="722" spans="1:52" ht="31.5">
      <c r="A722" s="65" t="s">
        <v>1540</v>
      </c>
      <c r="B722" s="68" t="s">
        <v>1546</v>
      </c>
      <c r="C722" s="67" t="s">
        <v>1547</v>
      </c>
      <c r="D722" s="57">
        <v>27.292731199999999</v>
      </c>
      <c r="E722" s="58">
        <v>2.4</v>
      </c>
      <c r="F722" s="58">
        <f t="shared" si="193"/>
        <v>24.8927312</v>
      </c>
      <c r="G722" s="57">
        <f t="shared" si="194"/>
        <v>24.8927312</v>
      </c>
      <c r="H722" s="57">
        <f t="shared" si="194"/>
        <v>0</v>
      </c>
      <c r="I722" s="58">
        <v>2.2892731200000003</v>
      </c>
      <c r="J722" s="58">
        <v>0</v>
      </c>
      <c r="K722" s="58">
        <v>1.92</v>
      </c>
      <c r="L722" s="57">
        <v>0</v>
      </c>
      <c r="M722" s="58">
        <v>7.68</v>
      </c>
      <c r="N722" s="57">
        <v>0</v>
      </c>
      <c r="O722" s="57">
        <v>13.00345808</v>
      </c>
      <c r="P722" s="57">
        <v>0</v>
      </c>
      <c r="Q722" s="57">
        <f t="shared" si="195"/>
        <v>24.8927312</v>
      </c>
      <c r="R722" s="57">
        <f t="shared" si="196"/>
        <v>-4.2092731200000006</v>
      </c>
      <c r="S722" s="59">
        <f t="shared" si="186"/>
        <v>-1</v>
      </c>
      <c r="T722" s="60" t="s">
        <v>1548</v>
      </c>
      <c r="U722" s="6"/>
      <c r="V722" s="61"/>
      <c r="W722" s="62"/>
      <c r="X722" s="36"/>
      <c r="Y722" s="36"/>
      <c r="Z722" s="36"/>
      <c r="AB722" s="46"/>
      <c r="AC722" s="47"/>
      <c r="AD722" s="38"/>
      <c r="AE722" s="38"/>
      <c r="AF722" s="6"/>
      <c r="AG722" s="1"/>
      <c r="AZ722" s="133"/>
    </row>
    <row r="723" spans="1:52" ht="78.75">
      <c r="A723" s="65" t="s">
        <v>1540</v>
      </c>
      <c r="B723" s="68" t="s">
        <v>1549</v>
      </c>
      <c r="C723" s="67" t="s">
        <v>1550</v>
      </c>
      <c r="D723" s="57">
        <v>87.699857088000002</v>
      </c>
      <c r="E723" s="58">
        <v>8.7988175999999996</v>
      </c>
      <c r="F723" s="58">
        <f t="shared" si="193"/>
        <v>78.901039488000009</v>
      </c>
      <c r="G723" s="57">
        <f t="shared" si="194"/>
        <v>82.419857088000015</v>
      </c>
      <c r="H723" s="57">
        <f t="shared" si="194"/>
        <v>0</v>
      </c>
      <c r="I723" s="58">
        <v>7.8607884888000008</v>
      </c>
      <c r="J723" s="58">
        <v>1.5</v>
      </c>
      <c r="K723" s="58">
        <v>4.8</v>
      </c>
      <c r="L723" s="57">
        <v>-1.5</v>
      </c>
      <c r="M723" s="58">
        <v>24</v>
      </c>
      <c r="N723" s="57">
        <v>0</v>
      </c>
      <c r="O723" s="57">
        <v>45.759068599200006</v>
      </c>
      <c r="P723" s="57">
        <v>0</v>
      </c>
      <c r="Q723" s="57">
        <f t="shared" si="195"/>
        <v>78.901039488000009</v>
      </c>
      <c r="R723" s="57">
        <f t="shared" si="196"/>
        <v>-12.660788488800002</v>
      </c>
      <c r="S723" s="59">
        <f t="shared" si="186"/>
        <v>-1</v>
      </c>
      <c r="T723" s="60" t="s">
        <v>1551</v>
      </c>
      <c r="U723" s="6"/>
      <c r="V723" s="61"/>
      <c r="W723" s="62"/>
      <c r="X723" s="36"/>
      <c r="Y723" s="36"/>
      <c r="Z723" s="36"/>
      <c r="AB723" s="46"/>
      <c r="AC723" s="47"/>
      <c r="AD723" s="38"/>
      <c r="AE723" s="38"/>
      <c r="AF723" s="6"/>
      <c r="AG723" s="1"/>
      <c r="AZ723" s="133"/>
    </row>
    <row r="724" spans="1:52" ht="47.25">
      <c r="A724" s="65" t="s">
        <v>1540</v>
      </c>
      <c r="B724" s="68" t="s">
        <v>1552</v>
      </c>
      <c r="C724" s="67" t="s">
        <v>1553</v>
      </c>
      <c r="D724" s="57">
        <v>102.44727006399999</v>
      </c>
      <c r="E724" s="58">
        <v>0</v>
      </c>
      <c r="F724" s="58">
        <f t="shared" si="193"/>
        <v>102.44727006399999</v>
      </c>
      <c r="G724" s="57">
        <f t="shared" si="194"/>
        <v>63.963999999999999</v>
      </c>
      <c r="H724" s="57">
        <f t="shared" si="194"/>
        <v>0</v>
      </c>
      <c r="I724" s="58">
        <v>5.9064000000000005</v>
      </c>
      <c r="J724" s="58">
        <v>0</v>
      </c>
      <c r="K724" s="58">
        <v>4.8</v>
      </c>
      <c r="L724" s="57">
        <v>0</v>
      </c>
      <c r="M724" s="58">
        <v>14.4</v>
      </c>
      <c r="N724" s="57">
        <v>0</v>
      </c>
      <c r="O724" s="57">
        <v>38.857599999999998</v>
      </c>
      <c r="P724" s="57">
        <v>0</v>
      </c>
      <c r="Q724" s="57">
        <f t="shared" si="195"/>
        <v>102.44727006399999</v>
      </c>
      <c r="R724" s="57">
        <f t="shared" si="196"/>
        <v>-10.7064</v>
      </c>
      <c r="S724" s="59">
        <f t="shared" si="186"/>
        <v>-1</v>
      </c>
      <c r="T724" s="79" t="s">
        <v>1554</v>
      </c>
      <c r="U724" s="6"/>
      <c r="V724" s="61"/>
      <c r="W724" s="62"/>
      <c r="X724" s="36"/>
      <c r="Y724" s="36"/>
      <c r="Z724" s="36"/>
      <c r="AB724" s="46"/>
      <c r="AC724" s="47"/>
      <c r="AD724" s="38"/>
      <c r="AE724" s="38"/>
      <c r="AF724" s="6"/>
      <c r="AG724" s="1"/>
      <c r="AZ724" s="133"/>
    </row>
    <row r="725" spans="1:52" ht="31.5">
      <c r="A725" s="65" t="s">
        <v>1540</v>
      </c>
      <c r="B725" s="68" t="s">
        <v>1555</v>
      </c>
      <c r="C725" s="67" t="s">
        <v>1556</v>
      </c>
      <c r="D725" s="57">
        <v>15.18</v>
      </c>
      <c r="E725" s="58">
        <v>4.8600000000000003</v>
      </c>
      <c r="F725" s="58">
        <f t="shared" si="193"/>
        <v>10.32</v>
      </c>
      <c r="G725" s="57">
        <f t="shared" si="194"/>
        <v>10.32</v>
      </c>
      <c r="H725" s="57">
        <f t="shared" si="194"/>
        <v>0</v>
      </c>
      <c r="I725" s="58">
        <v>0</v>
      </c>
      <c r="J725" s="58">
        <v>0</v>
      </c>
      <c r="K725" s="58">
        <v>1.032</v>
      </c>
      <c r="L725" s="57">
        <v>0</v>
      </c>
      <c r="M725" s="58">
        <v>2.88</v>
      </c>
      <c r="N725" s="57">
        <v>0</v>
      </c>
      <c r="O725" s="57">
        <v>6.4080000000000004</v>
      </c>
      <c r="P725" s="57">
        <v>0</v>
      </c>
      <c r="Q725" s="57">
        <f t="shared" si="195"/>
        <v>10.32</v>
      </c>
      <c r="R725" s="57">
        <f t="shared" si="196"/>
        <v>-1.032</v>
      </c>
      <c r="S725" s="59">
        <f t="shared" si="186"/>
        <v>-1</v>
      </c>
      <c r="T725" s="80" t="s">
        <v>1557</v>
      </c>
      <c r="U725" s="6"/>
      <c r="V725" s="61"/>
      <c r="W725" s="62"/>
      <c r="X725" s="36"/>
      <c r="Y725" s="36"/>
      <c r="Z725" s="36"/>
      <c r="AB725" s="46"/>
      <c r="AC725" s="47"/>
      <c r="AD725" s="38"/>
      <c r="AE725" s="38"/>
      <c r="AF725" s="6"/>
      <c r="AG725" s="1"/>
      <c r="AZ725" s="133"/>
    </row>
    <row r="726" spans="1:52" ht="31.5">
      <c r="A726" s="65" t="s">
        <v>1540</v>
      </c>
      <c r="B726" s="68" t="s">
        <v>1558</v>
      </c>
      <c r="C726" s="67" t="s">
        <v>1559</v>
      </c>
      <c r="D726" s="57">
        <v>46.124779199999999</v>
      </c>
      <c r="E726" s="58">
        <v>0</v>
      </c>
      <c r="F726" s="58">
        <f t="shared" si="193"/>
        <v>46.124779199999999</v>
      </c>
      <c r="G726" s="57">
        <f t="shared" si="194"/>
        <v>8.1516839999999995</v>
      </c>
      <c r="H726" s="57">
        <f t="shared" si="194"/>
        <v>1.4725625499999999</v>
      </c>
      <c r="I726" s="58">
        <v>0</v>
      </c>
      <c r="J726" s="58">
        <v>1.4725625499999999</v>
      </c>
      <c r="K726" s="58">
        <v>5.5053923999999999</v>
      </c>
      <c r="L726" s="57">
        <v>0</v>
      </c>
      <c r="M726" s="58">
        <v>2.6462916000000001</v>
      </c>
      <c r="N726" s="57">
        <v>0</v>
      </c>
      <c r="O726" s="57">
        <v>0</v>
      </c>
      <c r="P726" s="57">
        <v>0</v>
      </c>
      <c r="Q726" s="57">
        <f t="shared" si="195"/>
        <v>44.65221665</v>
      </c>
      <c r="R726" s="57">
        <f t="shared" si="196"/>
        <v>-4.0328298499999997</v>
      </c>
      <c r="S726" s="59">
        <f t="shared" si="186"/>
        <v>-0.73252359813625634</v>
      </c>
      <c r="T726" s="60" t="s">
        <v>262</v>
      </c>
      <c r="U726" s="6"/>
      <c r="V726" s="61"/>
      <c r="W726" s="62"/>
      <c r="X726" s="36"/>
      <c r="Y726" s="36"/>
      <c r="Z726" s="36"/>
      <c r="AB726" s="46"/>
      <c r="AC726" s="47"/>
      <c r="AD726" s="38"/>
      <c r="AE726" s="38"/>
      <c r="AF726" s="6"/>
      <c r="AG726" s="1"/>
      <c r="AZ726" s="133"/>
    </row>
    <row r="727" spans="1:52" ht="120.75" customHeight="1">
      <c r="A727" s="65" t="s">
        <v>1540</v>
      </c>
      <c r="B727" s="68" t="s">
        <v>1560</v>
      </c>
      <c r="C727" s="67" t="s">
        <v>1561</v>
      </c>
      <c r="D727" s="57">
        <v>2.4355569999999997</v>
      </c>
      <c r="E727" s="58">
        <v>2.0826413000000001</v>
      </c>
      <c r="F727" s="58">
        <f>D727-E727</f>
        <v>0.35291569999999961</v>
      </c>
      <c r="G727" s="57" t="s">
        <v>32</v>
      </c>
      <c r="H727" s="57">
        <f t="shared" si="194"/>
        <v>0.3529157</v>
      </c>
      <c r="I727" s="58" t="s">
        <v>32</v>
      </c>
      <c r="J727" s="58">
        <v>0</v>
      </c>
      <c r="K727" s="58" t="s">
        <v>32</v>
      </c>
      <c r="L727" s="57">
        <v>0.3529157</v>
      </c>
      <c r="M727" s="58" t="s">
        <v>32</v>
      </c>
      <c r="N727" s="57">
        <v>0</v>
      </c>
      <c r="O727" s="57" t="s">
        <v>32</v>
      </c>
      <c r="P727" s="57">
        <v>0</v>
      </c>
      <c r="Q727" s="57">
        <f t="shared" si="195"/>
        <v>0</v>
      </c>
      <c r="R727" s="57" t="s">
        <v>32</v>
      </c>
      <c r="S727" s="59" t="s">
        <v>32</v>
      </c>
      <c r="T727" s="89" t="s">
        <v>1562</v>
      </c>
      <c r="U727" s="6"/>
      <c r="V727" s="61"/>
      <c r="W727" s="62"/>
      <c r="X727" s="36"/>
      <c r="Y727" s="36"/>
      <c r="Z727" s="36"/>
      <c r="AB727" s="46"/>
      <c r="AC727" s="47"/>
      <c r="AD727" s="38"/>
      <c r="AE727" s="38"/>
      <c r="AF727" s="6"/>
      <c r="AG727" s="1"/>
      <c r="AZ727" s="133"/>
    </row>
    <row r="728" spans="1:52" ht="31.5">
      <c r="A728" s="65" t="s">
        <v>1540</v>
      </c>
      <c r="B728" s="68" t="s">
        <v>1563</v>
      </c>
      <c r="C728" s="67" t="s">
        <v>1564</v>
      </c>
      <c r="D728" s="57">
        <v>65.665902563999992</v>
      </c>
      <c r="E728" s="58">
        <v>51.712951019999991</v>
      </c>
      <c r="F728" s="58">
        <f t="shared" si="193"/>
        <v>13.952951544000001</v>
      </c>
      <c r="G728" s="57" t="s">
        <v>32</v>
      </c>
      <c r="H728" s="57">
        <f t="shared" si="194"/>
        <v>1.6177795100000001</v>
      </c>
      <c r="I728" s="58" t="s">
        <v>32</v>
      </c>
      <c r="J728" s="58">
        <v>1.6177795100000001</v>
      </c>
      <c r="K728" s="58" t="s">
        <v>32</v>
      </c>
      <c r="L728" s="57">
        <v>0</v>
      </c>
      <c r="M728" s="58" t="s">
        <v>32</v>
      </c>
      <c r="N728" s="57">
        <v>0</v>
      </c>
      <c r="O728" s="57" t="s">
        <v>32</v>
      </c>
      <c r="P728" s="57">
        <v>0</v>
      </c>
      <c r="Q728" s="57">
        <f t="shared" si="195"/>
        <v>12.335172034000001</v>
      </c>
      <c r="R728" s="57" t="s">
        <v>32</v>
      </c>
      <c r="S728" s="59" t="s">
        <v>32</v>
      </c>
      <c r="T728" s="60" t="s">
        <v>1565</v>
      </c>
      <c r="U728" s="6"/>
      <c r="V728" s="61"/>
      <c r="W728" s="62"/>
      <c r="X728" s="36"/>
      <c r="Y728" s="36"/>
      <c r="Z728" s="36"/>
      <c r="AB728" s="46"/>
      <c r="AC728" s="47"/>
      <c r="AD728" s="38"/>
      <c r="AE728" s="38"/>
      <c r="AF728" s="6"/>
      <c r="AG728" s="1"/>
      <c r="AZ728" s="133"/>
    </row>
    <row r="729" spans="1:52" ht="47.25">
      <c r="A729" s="65" t="s">
        <v>1540</v>
      </c>
      <c r="B729" s="68" t="s">
        <v>1566</v>
      </c>
      <c r="C729" s="67" t="s">
        <v>1567</v>
      </c>
      <c r="D729" s="57" t="s">
        <v>32</v>
      </c>
      <c r="E729" s="58">
        <v>3.5600731199999998</v>
      </c>
      <c r="F729" s="58" t="s">
        <v>32</v>
      </c>
      <c r="G729" s="57" t="s">
        <v>32</v>
      </c>
      <c r="H729" s="57">
        <f t="shared" si="194"/>
        <v>0.39556367999999997</v>
      </c>
      <c r="I729" s="58" t="s">
        <v>32</v>
      </c>
      <c r="J729" s="58">
        <v>0.39556367999999997</v>
      </c>
      <c r="K729" s="58" t="s">
        <v>32</v>
      </c>
      <c r="L729" s="57">
        <v>0</v>
      </c>
      <c r="M729" s="58" t="s">
        <v>32</v>
      </c>
      <c r="N729" s="57">
        <v>0</v>
      </c>
      <c r="O729" s="57" t="s">
        <v>32</v>
      </c>
      <c r="P729" s="57">
        <v>0</v>
      </c>
      <c r="Q729" s="57" t="s">
        <v>32</v>
      </c>
      <c r="R729" s="57" t="s">
        <v>32</v>
      </c>
      <c r="S729" s="59" t="s">
        <v>32</v>
      </c>
      <c r="T729" s="60" t="s">
        <v>1565</v>
      </c>
      <c r="U729" s="6"/>
      <c r="V729" s="61"/>
      <c r="W729" s="62"/>
      <c r="X729" s="36"/>
      <c r="Y729" s="36"/>
      <c r="Z729" s="36"/>
      <c r="AB729" s="46"/>
      <c r="AC729" s="47"/>
      <c r="AD729" s="38"/>
      <c r="AE729" s="38"/>
      <c r="AF729" s="6"/>
      <c r="AG729" s="1"/>
      <c r="AZ729" s="133"/>
    </row>
    <row r="730" spans="1:52">
      <c r="A730" s="65" t="s">
        <v>1540</v>
      </c>
      <c r="B730" s="68" t="s">
        <v>1568</v>
      </c>
      <c r="C730" s="67" t="s">
        <v>1569</v>
      </c>
      <c r="D730" s="57">
        <v>2.7060960000000001</v>
      </c>
      <c r="E730" s="58">
        <v>0</v>
      </c>
      <c r="F730" s="58">
        <f t="shared" si="193"/>
        <v>2.7060960000000001</v>
      </c>
      <c r="G730" s="57">
        <f t="shared" si="194"/>
        <v>0.86013600000000001</v>
      </c>
      <c r="H730" s="57">
        <f t="shared" si="194"/>
        <v>0</v>
      </c>
      <c r="I730" s="58">
        <v>0</v>
      </c>
      <c r="J730" s="58">
        <v>0</v>
      </c>
      <c r="K730" s="58">
        <v>0.70701360000000002</v>
      </c>
      <c r="L730" s="57">
        <v>0</v>
      </c>
      <c r="M730" s="58">
        <v>0.15312239999999999</v>
      </c>
      <c r="N730" s="57">
        <v>0</v>
      </c>
      <c r="O730" s="72">
        <v>0</v>
      </c>
      <c r="P730" s="57">
        <v>0</v>
      </c>
      <c r="Q730" s="57">
        <f t="shared" si="195"/>
        <v>2.7060960000000001</v>
      </c>
      <c r="R730" s="57">
        <f t="shared" si="196"/>
        <v>-0.70701360000000002</v>
      </c>
      <c r="S730" s="59">
        <f t="shared" si="186"/>
        <v>-1</v>
      </c>
      <c r="T730" s="66" t="s">
        <v>1570</v>
      </c>
      <c r="U730" s="6"/>
      <c r="V730" s="61"/>
      <c r="W730" s="62"/>
      <c r="X730" s="36"/>
      <c r="Y730" s="36"/>
      <c r="Z730" s="36"/>
      <c r="AB730" s="46"/>
      <c r="AC730" s="47"/>
      <c r="AD730" s="38"/>
      <c r="AE730" s="38"/>
      <c r="AF730" s="6"/>
      <c r="AG730" s="1"/>
      <c r="AZ730" s="133"/>
    </row>
    <row r="731" spans="1:52" ht="47.25">
      <c r="A731" s="28" t="s">
        <v>1571</v>
      </c>
      <c r="B731" s="29" t="s">
        <v>440</v>
      </c>
      <c r="C731" s="32" t="s">
        <v>31</v>
      </c>
      <c r="D731" s="31">
        <f t="shared" ref="D731:R731" si="197">D732</f>
        <v>0</v>
      </c>
      <c r="E731" s="32">
        <f t="shared" si="197"/>
        <v>0</v>
      </c>
      <c r="F731" s="32">
        <f t="shared" si="197"/>
        <v>0</v>
      </c>
      <c r="G731" s="31">
        <f t="shared" si="197"/>
        <v>0</v>
      </c>
      <c r="H731" s="31">
        <f t="shared" si="197"/>
        <v>0</v>
      </c>
      <c r="I731" s="32">
        <f t="shared" si="197"/>
        <v>0</v>
      </c>
      <c r="J731" s="32">
        <f t="shared" si="197"/>
        <v>0</v>
      </c>
      <c r="K731" s="32">
        <f t="shared" si="197"/>
        <v>0</v>
      </c>
      <c r="L731" s="42">
        <f t="shared" si="197"/>
        <v>0</v>
      </c>
      <c r="M731" s="32">
        <f t="shared" si="197"/>
        <v>0</v>
      </c>
      <c r="N731" s="42">
        <f t="shared" si="197"/>
        <v>0</v>
      </c>
      <c r="O731" s="42">
        <f t="shared" si="197"/>
        <v>0</v>
      </c>
      <c r="P731" s="42">
        <f t="shared" si="197"/>
        <v>0</v>
      </c>
      <c r="Q731" s="31">
        <f t="shared" si="197"/>
        <v>0</v>
      </c>
      <c r="R731" s="31">
        <f t="shared" si="197"/>
        <v>0</v>
      </c>
      <c r="S731" s="34">
        <v>0</v>
      </c>
      <c r="T731" s="35" t="s">
        <v>32</v>
      </c>
      <c r="U731" s="6"/>
      <c r="V731" s="6"/>
      <c r="W731" s="6"/>
      <c r="X731" s="36"/>
      <c r="Y731" s="36"/>
      <c r="Z731" s="36"/>
      <c r="AA731" s="5"/>
      <c r="AB731" s="46"/>
      <c r="AC731" s="47"/>
      <c r="AD731" s="38"/>
      <c r="AE731" s="38"/>
      <c r="AF731" s="6"/>
      <c r="AG731" s="1"/>
    </row>
    <row r="732" spans="1:52">
      <c r="A732" s="85" t="s">
        <v>1572</v>
      </c>
      <c r="B732" s="29" t="s">
        <v>448</v>
      </c>
      <c r="C732" s="32" t="s">
        <v>31</v>
      </c>
      <c r="D732" s="31">
        <f t="shared" ref="D732:R732" si="198">D733+D734</f>
        <v>0</v>
      </c>
      <c r="E732" s="32">
        <f t="shared" si="198"/>
        <v>0</v>
      </c>
      <c r="F732" s="32">
        <f t="shared" si="198"/>
        <v>0</v>
      </c>
      <c r="G732" s="31">
        <f t="shared" si="198"/>
        <v>0</v>
      </c>
      <c r="H732" s="31">
        <f t="shared" si="198"/>
        <v>0</v>
      </c>
      <c r="I732" s="31">
        <f t="shared" si="198"/>
        <v>0</v>
      </c>
      <c r="J732" s="32">
        <f t="shared" si="198"/>
        <v>0</v>
      </c>
      <c r="K732" s="31">
        <f t="shared" si="198"/>
        <v>0</v>
      </c>
      <c r="L732" s="31">
        <f t="shared" si="198"/>
        <v>0</v>
      </c>
      <c r="M732" s="31">
        <f t="shared" si="198"/>
        <v>0</v>
      </c>
      <c r="N732" s="31">
        <f t="shared" si="198"/>
        <v>0</v>
      </c>
      <c r="O732" s="31">
        <f t="shared" si="198"/>
        <v>0</v>
      </c>
      <c r="P732" s="31">
        <f t="shared" si="198"/>
        <v>0</v>
      </c>
      <c r="Q732" s="31">
        <f t="shared" si="198"/>
        <v>0</v>
      </c>
      <c r="R732" s="31">
        <f t="shared" si="198"/>
        <v>0</v>
      </c>
      <c r="S732" s="34">
        <v>0</v>
      </c>
      <c r="T732" s="87" t="s">
        <v>32</v>
      </c>
      <c r="U732" s="6"/>
      <c r="V732" s="6"/>
      <c r="W732" s="6"/>
      <c r="X732" s="36"/>
      <c r="Y732" s="36"/>
      <c r="Z732" s="36"/>
      <c r="AA732" s="5"/>
      <c r="AB732" s="46"/>
      <c r="AC732" s="47"/>
      <c r="AD732" s="38"/>
      <c r="AE732" s="38"/>
      <c r="AF732" s="6"/>
      <c r="AG732" s="1"/>
    </row>
    <row r="733" spans="1:52" ht="47.25">
      <c r="A733" s="86" t="s">
        <v>1573</v>
      </c>
      <c r="B733" s="29" t="s">
        <v>444</v>
      </c>
      <c r="C733" s="32" t="s">
        <v>31</v>
      </c>
      <c r="D733" s="31">
        <v>0</v>
      </c>
      <c r="E733" s="32">
        <v>0</v>
      </c>
      <c r="F733" s="32">
        <v>0</v>
      </c>
      <c r="G733" s="31">
        <v>0</v>
      </c>
      <c r="H733" s="31">
        <v>0</v>
      </c>
      <c r="I733" s="32">
        <v>0</v>
      </c>
      <c r="J733" s="32">
        <v>0</v>
      </c>
      <c r="K733" s="32">
        <v>0</v>
      </c>
      <c r="L733" s="31">
        <v>0</v>
      </c>
      <c r="M733" s="32">
        <v>0</v>
      </c>
      <c r="N733" s="31">
        <v>0</v>
      </c>
      <c r="O733" s="31">
        <v>0</v>
      </c>
      <c r="P733" s="31">
        <v>0</v>
      </c>
      <c r="Q733" s="31">
        <v>0</v>
      </c>
      <c r="R733" s="31">
        <v>0</v>
      </c>
      <c r="S733" s="34">
        <v>0</v>
      </c>
      <c r="T733" s="35" t="s">
        <v>32</v>
      </c>
      <c r="U733" s="6"/>
      <c r="V733" s="6"/>
      <c r="W733" s="6"/>
      <c r="X733" s="36"/>
      <c r="Y733" s="36"/>
      <c r="Z733" s="36"/>
      <c r="AA733" s="5"/>
      <c r="AB733" s="46"/>
      <c r="AC733" s="47"/>
      <c r="AD733" s="38"/>
      <c r="AE733" s="38"/>
      <c r="AF733" s="6"/>
      <c r="AG733" s="1"/>
    </row>
    <row r="734" spans="1:52" ht="47.25">
      <c r="A734" s="86" t="s">
        <v>1574</v>
      </c>
      <c r="B734" s="29" t="s">
        <v>446</v>
      </c>
      <c r="C734" s="32" t="s">
        <v>31</v>
      </c>
      <c r="D734" s="31">
        <v>0</v>
      </c>
      <c r="E734" s="31">
        <v>0</v>
      </c>
      <c r="F734" s="32">
        <v>0</v>
      </c>
      <c r="G734" s="31">
        <v>0</v>
      </c>
      <c r="H734" s="31">
        <v>0</v>
      </c>
      <c r="I734" s="32">
        <v>0</v>
      </c>
      <c r="J734" s="31">
        <v>0</v>
      </c>
      <c r="K734" s="32">
        <v>0</v>
      </c>
      <c r="L734" s="31">
        <v>0</v>
      </c>
      <c r="M734" s="32">
        <v>0</v>
      </c>
      <c r="N734" s="31">
        <v>0</v>
      </c>
      <c r="O734" s="31">
        <v>0</v>
      </c>
      <c r="P734" s="31">
        <v>0</v>
      </c>
      <c r="Q734" s="31">
        <v>0</v>
      </c>
      <c r="R734" s="31">
        <v>0</v>
      </c>
      <c r="S734" s="34">
        <v>0</v>
      </c>
      <c r="T734" s="35" t="s">
        <v>32</v>
      </c>
      <c r="U734" s="6"/>
      <c r="V734" s="6"/>
      <c r="W734" s="6"/>
      <c r="X734" s="36"/>
      <c r="Y734" s="36"/>
      <c r="Z734" s="36"/>
      <c r="AA734" s="5"/>
      <c r="AB734" s="46"/>
      <c r="AC734" s="47"/>
      <c r="AD734" s="38"/>
      <c r="AE734" s="38"/>
      <c r="AF734" s="6"/>
      <c r="AG734" s="1"/>
    </row>
    <row r="735" spans="1:52">
      <c r="A735" s="85" t="s">
        <v>1575</v>
      </c>
      <c r="B735" s="29" t="s">
        <v>448</v>
      </c>
      <c r="C735" s="32" t="s">
        <v>31</v>
      </c>
      <c r="D735" s="31">
        <f t="shared" ref="D735:R735" si="199">D736+D737</f>
        <v>0</v>
      </c>
      <c r="E735" s="32">
        <f t="shared" si="199"/>
        <v>0</v>
      </c>
      <c r="F735" s="32">
        <f t="shared" si="199"/>
        <v>0</v>
      </c>
      <c r="G735" s="32">
        <f t="shared" si="199"/>
        <v>0</v>
      </c>
      <c r="H735" s="32">
        <f t="shared" si="199"/>
        <v>0</v>
      </c>
      <c r="I735" s="32">
        <f t="shared" si="199"/>
        <v>0</v>
      </c>
      <c r="J735" s="32">
        <f t="shared" si="199"/>
        <v>0</v>
      </c>
      <c r="K735" s="32">
        <f t="shared" si="199"/>
        <v>0</v>
      </c>
      <c r="L735" s="32">
        <f t="shared" si="199"/>
        <v>0</v>
      </c>
      <c r="M735" s="32">
        <f t="shared" si="199"/>
        <v>0</v>
      </c>
      <c r="N735" s="32">
        <f t="shared" si="199"/>
        <v>0</v>
      </c>
      <c r="O735" s="32">
        <f t="shared" si="199"/>
        <v>0</v>
      </c>
      <c r="P735" s="32">
        <f t="shared" si="199"/>
        <v>0</v>
      </c>
      <c r="Q735" s="32">
        <f t="shared" si="199"/>
        <v>0</v>
      </c>
      <c r="R735" s="32">
        <f t="shared" si="199"/>
        <v>0</v>
      </c>
      <c r="S735" s="34">
        <v>0</v>
      </c>
      <c r="T735" s="35" t="s">
        <v>32</v>
      </c>
      <c r="U735" s="6"/>
      <c r="V735" s="6"/>
      <c r="W735" s="6"/>
      <c r="X735" s="36"/>
      <c r="Y735" s="36"/>
      <c r="Z735" s="36"/>
      <c r="AA735" s="5"/>
      <c r="AB735" s="46"/>
      <c r="AC735" s="47"/>
      <c r="AD735" s="38"/>
      <c r="AE735" s="38"/>
      <c r="AF735" s="6"/>
      <c r="AG735" s="1"/>
    </row>
    <row r="736" spans="1:52" ht="47.25">
      <c r="A736" s="86" t="s">
        <v>1576</v>
      </c>
      <c r="B736" s="29" t="s">
        <v>444</v>
      </c>
      <c r="C736" s="32" t="s">
        <v>31</v>
      </c>
      <c r="D736" s="31">
        <v>0</v>
      </c>
      <c r="E736" s="32">
        <v>0</v>
      </c>
      <c r="F736" s="32">
        <v>0</v>
      </c>
      <c r="G736" s="31">
        <v>0</v>
      </c>
      <c r="H736" s="31">
        <v>0</v>
      </c>
      <c r="I736" s="32">
        <v>0</v>
      </c>
      <c r="J736" s="32">
        <v>0</v>
      </c>
      <c r="K736" s="32">
        <v>0</v>
      </c>
      <c r="L736" s="31">
        <v>0</v>
      </c>
      <c r="M736" s="32">
        <v>0</v>
      </c>
      <c r="N736" s="31">
        <v>0</v>
      </c>
      <c r="O736" s="31">
        <v>0</v>
      </c>
      <c r="P736" s="31">
        <v>0</v>
      </c>
      <c r="Q736" s="31">
        <v>0</v>
      </c>
      <c r="R736" s="31">
        <v>0</v>
      </c>
      <c r="S736" s="34">
        <v>0</v>
      </c>
      <c r="T736" s="87" t="s">
        <v>32</v>
      </c>
      <c r="U736" s="6"/>
      <c r="V736" s="6"/>
      <c r="W736" s="6"/>
      <c r="X736" s="36"/>
      <c r="Y736" s="36"/>
      <c r="Z736" s="36"/>
      <c r="AA736" s="5"/>
      <c r="AB736" s="46"/>
      <c r="AC736" s="47"/>
      <c r="AD736" s="38"/>
      <c r="AE736" s="38"/>
      <c r="AF736" s="6"/>
      <c r="AG736" s="1"/>
    </row>
    <row r="737" spans="1:52" ht="47.25">
      <c r="A737" s="86" t="s">
        <v>1577</v>
      </c>
      <c r="B737" s="29" t="s">
        <v>446</v>
      </c>
      <c r="C737" s="32" t="s">
        <v>31</v>
      </c>
      <c r="D737" s="31">
        <v>0</v>
      </c>
      <c r="E737" s="32">
        <v>0</v>
      </c>
      <c r="F737" s="32">
        <v>0</v>
      </c>
      <c r="G737" s="31">
        <v>0</v>
      </c>
      <c r="H737" s="31">
        <v>0</v>
      </c>
      <c r="I737" s="32">
        <v>0</v>
      </c>
      <c r="J737" s="32">
        <v>0</v>
      </c>
      <c r="K737" s="32">
        <v>0</v>
      </c>
      <c r="L737" s="31">
        <v>0</v>
      </c>
      <c r="M737" s="32">
        <v>0</v>
      </c>
      <c r="N737" s="31">
        <v>0</v>
      </c>
      <c r="O737" s="31">
        <v>0</v>
      </c>
      <c r="P737" s="31">
        <v>0</v>
      </c>
      <c r="Q737" s="31">
        <v>0</v>
      </c>
      <c r="R737" s="31">
        <v>0</v>
      </c>
      <c r="S737" s="34">
        <v>0</v>
      </c>
      <c r="T737" s="87" t="s">
        <v>32</v>
      </c>
      <c r="U737" s="6"/>
      <c r="V737" s="6"/>
      <c r="W737" s="6"/>
      <c r="X737" s="36"/>
      <c r="Y737" s="36"/>
      <c r="Z737" s="36"/>
      <c r="AA737" s="5"/>
      <c r="AB737" s="46"/>
      <c r="AC737" s="47"/>
      <c r="AD737" s="38"/>
      <c r="AE737" s="38"/>
      <c r="AF737" s="6"/>
      <c r="AG737" s="1"/>
    </row>
    <row r="738" spans="1:52">
      <c r="A738" s="28" t="s">
        <v>1578</v>
      </c>
      <c r="B738" s="29" t="s">
        <v>452</v>
      </c>
      <c r="C738" s="32" t="s">
        <v>31</v>
      </c>
      <c r="D738" s="31">
        <f t="shared" ref="D738:R738" si="200">D739+D740+D741+D742</f>
        <v>0</v>
      </c>
      <c r="E738" s="32">
        <f t="shared" si="200"/>
        <v>0</v>
      </c>
      <c r="F738" s="32">
        <f t="shared" si="200"/>
        <v>0</v>
      </c>
      <c r="G738" s="31">
        <f t="shared" si="200"/>
        <v>0</v>
      </c>
      <c r="H738" s="31">
        <f t="shared" si="200"/>
        <v>0</v>
      </c>
      <c r="I738" s="32">
        <f t="shared" si="200"/>
        <v>0</v>
      </c>
      <c r="J738" s="32">
        <f t="shared" si="200"/>
        <v>0</v>
      </c>
      <c r="K738" s="32">
        <f t="shared" si="200"/>
        <v>0</v>
      </c>
      <c r="L738" s="31">
        <f t="shared" si="200"/>
        <v>0</v>
      </c>
      <c r="M738" s="32">
        <f t="shared" si="200"/>
        <v>0</v>
      </c>
      <c r="N738" s="31">
        <f t="shared" si="200"/>
        <v>0</v>
      </c>
      <c r="O738" s="31">
        <f t="shared" si="200"/>
        <v>0</v>
      </c>
      <c r="P738" s="31">
        <f t="shared" si="200"/>
        <v>0</v>
      </c>
      <c r="Q738" s="31">
        <f t="shared" si="200"/>
        <v>0</v>
      </c>
      <c r="R738" s="31">
        <f t="shared" si="200"/>
        <v>0</v>
      </c>
      <c r="S738" s="34">
        <v>0</v>
      </c>
      <c r="T738" s="35" t="s">
        <v>32</v>
      </c>
      <c r="U738" s="6"/>
      <c r="V738" s="6"/>
      <c r="W738" s="6"/>
      <c r="X738" s="36"/>
      <c r="Y738" s="36"/>
      <c r="Z738" s="36"/>
      <c r="AA738" s="5"/>
      <c r="AB738" s="37"/>
      <c r="AC738" s="38"/>
      <c r="AD738" s="38"/>
      <c r="AE738" s="38"/>
      <c r="AF738" s="6"/>
      <c r="AG738" s="1"/>
    </row>
    <row r="739" spans="1:52" ht="31.5">
      <c r="A739" s="28" t="s">
        <v>1579</v>
      </c>
      <c r="B739" s="29" t="s">
        <v>454</v>
      </c>
      <c r="C739" s="32" t="s">
        <v>31</v>
      </c>
      <c r="D739" s="31">
        <v>0</v>
      </c>
      <c r="E739" s="32">
        <v>0</v>
      </c>
      <c r="F739" s="32">
        <v>0</v>
      </c>
      <c r="G739" s="31">
        <v>0</v>
      </c>
      <c r="H739" s="31">
        <v>0</v>
      </c>
      <c r="I739" s="32">
        <v>0</v>
      </c>
      <c r="J739" s="32">
        <v>0</v>
      </c>
      <c r="K739" s="32">
        <v>0</v>
      </c>
      <c r="L739" s="31">
        <v>0</v>
      </c>
      <c r="M739" s="32">
        <v>0</v>
      </c>
      <c r="N739" s="31">
        <v>0</v>
      </c>
      <c r="O739" s="97">
        <v>0</v>
      </c>
      <c r="P739" s="31">
        <v>0</v>
      </c>
      <c r="Q739" s="31">
        <v>0</v>
      </c>
      <c r="R739" s="31">
        <v>0</v>
      </c>
      <c r="S739" s="34">
        <v>0</v>
      </c>
      <c r="T739" s="35" t="s">
        <v>32</v>
      </c>
      <c r="U739" s="6"/>
      <c r="V739" s="6"/>
      <c r="W739" s="6"/>
      <c r="X739" s="36"/>
      <c r="Y739" s="36"/>
      <c r="Z739" s="36"/>
      <c r="AA739" s="5"/>
      <c r="AB739" s="37"/>
      <c r="AC739" s="38"/>
      <c r="AD739" s="38"/>
      <c r="AE739" s="38"/>
      <c r="AF739" s="6"/>
      <c r="AG739" s="1"/>
    </row>
    <row r="740" spans="1:52">
      <c r="A740" s="28" t="s">
        <v>1580</v>
      </c>
      <c r="B740" s="29" t="s">
        <v>456</v>
      </c>
      <c r="C740" s="32" t="s">
        <v>31</v>
      </c>
      <c r="D740" s="31">
        <v>0</v>
      </c>
      <c r="E740" s="32">
        <v>0</v>
      </c>
      <c r="F740" s="32">
        <v>0</v>
      </c>
      <c r="G740" s="31">
        <v>0</v>
      </c>
      <c r="H740" s="31">
        <v>0</v>
      </c>
      <c r="I740" s="32">
        <v>0</v>
      </c>
      <c r="J740" s="32">
        <v>0</v>
      </c>
      <c r="K740" s="32">
        <v>0</v>
      </c>
      <c r="L740" s="42">
        <v>0</v>
      </c>
      <c r="M740" s="32">
        <v>0</v>
      </c>
      <c r="N740" s="42">
        <v>0</v>
      </c>
      <c r="O740" s="109">
        <v>0</v>
      </c>
      <c r="P740" s="42">
        <v>0</v>
      </c>
      <c r="Q740" s="31">
        <v>0</v>
      </c>
      <c r="R740" s="31">
        <v>0</v>
      </c>
      <c r="S740" s="34">
        <v>0</v>
      </c>
      <c r="T740" s="35" t="s">
        <v>32</v>
      </c>
      <c r="U740" s="6"/>
      <c r="V740" s="6"/>
      <c r="W740" s="6"/>
      <c r="X740" s="36"/>
      <c r="Y740" s="36"/>
      <c r="Z740" s="36"/>
      <c r="AA740" s="5"/>
      <c r="AB740" s="37"/>
      <c r="AC740" s="38"/>
      <c r="AD740" s="38"/>
      <c r="AE740" s="38"/>
      <c r="AF740" s="6"/>
      <c r="AG740" s="1"/>
    </row>
    <row r="741" spans="1:52">
      <c r="A741" s="28" t="s">
        <v>1581</v>
      </c>
      <c r="B741" s="29" t="s">
        <v>458</v>
      </c>
      <c r="C741" s="32" t="s">
        <v>31</v>
      </c>
      <c r="D741" s="31">
        <v>0</v>
      </c>
      <c r="E741" s="31">
        <v>0</v>
      </c>
      <c r="F741" s="32">
        <v>0</v>
      </c>
      <c r="G741" s="31">
        <v>0</v>
      </c>
      <c r="H741" s="31">
        <v>0</v>
      </c>
      <c r="I741" s="32">
        <v>0</v>
      </c>
      <c r="J741" s="31">
        <v>0</v>
      </c>
      <c r="K741" s="32">
        <v>0</v>
      </c>
      <c r="L741" s="42">
        <v>0</v>
      </c>
      <c r="M741" s="32">
        <v>0</v>
      </c>
      <c r="N741" s="42">
        <v>0</v>
      </c>
      <c r="O741" s="42">
        <v>0</v>
      </c>
      <c r="P741" s="42">
        <v>0</v>
      </c>
      <c r="Q741" s="31">
        <v>0</v>
      </c>
      <c r="R741" s="31">
        <v>0</v>
      </c>
      <c r="S741" s="34">
        <v>0</v>
      </c>
      <c r="T741" s="35" t="s">
        <v>32</v>
      </c>
      <c r="U741" s="6"/>
      <c r="V741" s="6"/>
      <c r="W741" s="6"/>
      <c r="X741" s="36"/>
      <c r="Y741" s="36"/>
      <c r="Z741" s="36"/>
      <c r="AA741" s="5"/>
      <c r="AB741" s="37"/>
      <c r="AC741" s="38"/>
      <c r="AD741" s="38"/>
      <c r="AE741" s="38"/>
      <c r="AF741" s="6"/>
      <c r="AG741" s="1"/>
    </row>
    <row r="742" spans="1:52">
      <c r="A742" s="28" t="s">
        <v>1582</v>
      </c>
      <c r="B742" s="29" t="s">
        <v>464</v>
      </c>
      <c r="C742" s="32" t="s">
        <v>31</v>
      </c>
      <c r="D742" s="31">
        <v>0</v>
      </c>
      <c r="E742" s="31">
        <v>0</v>
      </c>
      <c r="F742" s="32">
        <v>0</v>
      </c>
      <c r="G742" s="31">
        <v>0</v>
      </c>
      <c r="H742" s="31">
        <v>0</v>
      </c>
      <c r="I742" s="32">
        <v>0</v>
      </c>
      <c r="J742" s="31">
        <v>0</v>
      </c>
      <c r="K742" s="32">
        <v>0</v>
      </c>
      <c r="L742" s="31">
        <v>0</v>
      </c>
      <c r="M742" s="32">
        <v>0</v>
      </c>
      <c r="N742" s="31">
        <v>0</v>
      </c>
      <c r="O742" s="31">
        <v>0</v>
      </c>
      <c r="P742" s="31">
        <v>0</v>
      </c>
      <c r="Q742" s="31">
        <v>0</v>
      </c>
      <c r="R742" s="31">
        <v>0</v>
      </c>
      <c r="S742" s="34">
        <v>0</v>
      </c>
      <c r="T742" s="35" t="s">
        <v>32</v>
      </c>
      <c r="U742" s="6"/>
      <c r="V742" s="6"/>
      <c r="W742" s="6"/>
      <c r="X742" s="36"/>
      <c r="Y742" s="36"/>
      <c r="Z742" s="36"/>
      <c r="AA742" s="5"/>
      <c r="AB742" s="37"/>
      <c r="AC742" s="38"/>
      <c r="AD742" s="38"/>
      <c r="AE742" s="38"/>
      <c r="AF742" s="6"/>
      <c r="AG742" s="1"/>
    </row>
    <row r="743" spans="1:52" ht="31.5">
      <c r="A743" s="28" t="s">
        <v>1583</v>
      </c>
      <c r="B743" s="29" t="s">
        <v>481</v>
      </c>
      <c r="C743" s="32" t="s">
        <v>31</v>
      </c>
      <c r="D743" s="31">
        <v>0</v>
      </c>
      <c r="E743" s="32">
        <v>0</v>
      </c>
      <c r="F743" s="32">
        <v>0</v>
      </c>
      <c r="G743" s="31">
        <v>0</v>
      </c>
      <c r="H743" s="31">
        <v>0</v>
      </c>
      <c r="I743" s="32">
        <v>0</v>
      </c>
      <c r="J743" s="32">
        <v>0</v>
      </c>
      <c r="K743" s="32">
        <v>0</v>
      </c>
      <c r="L743" s="31">
        <v>0</v>
      </c>
      <c r="M743" s="32">
        <v>0</v>
      </c>
      <c r="N743" s="31">
        <v>0</v>
      </c>
      <c r="O743" s="31">
        <v>0</v>
      </c>
      <c r="P743" s="31">
        <v>0</v>
      </c>
      <c r="Q743" s="31">
        <v>0</v>
      </c>
      <c r="R743" s="31">
        <v>0</v>
      </c>
      <c r="S743" s="34">
        <v>0</v>
      </c>
      <c r="T743" s="35" t="s">
        <v>32</v>
      </c>
      <c r="U743" s="6"/>
      <c r="V743" s="6"/>
      <c r="W743" s="6"/>
      <c r="X743" s="36"/>
      <c r="Y743" s="36"/>
      <c r="Z743" s="36"/>
      <c r="AA743" s="5"/>
      <c r="AB743" s="37"/>
      <c r="AC743" s="38"/>
      <c r="AD743" s="38"/>
      <c r="AE743" s="38"/>
      <c r="AF743" s="6"/>
      <c r="AG743" s="1"/>
    </row>
    <row r="744" spans="1:52">
      <c r="A744" s="28" t="s">
        <v>1584</v>
      </c>
      <c r="B744" s="29" t="s">
        <v>483</v>
      </c>
      <c r="C744" s="32" t="s">
        <v>31</v>
      </c>
      <c r="D744" s="31">
        <f t="shared" ref="D744:R744" si="201">SUM(D745:D788)</f>
        <v>437.58569454599996</v>
      </c>
      <c r="E744" s="32">
        <f t="shared" si="201"/>
        <v>6.2353073999999999</v>
      </c>
      <c r="F744" s="32">
        <f t="shared" si="201"/>
        <v>436.81009559599994</v>
      </c>
      <c r="G744" s="31">
        <f t="shared" si="201"/>
        <v>429.07538614999999</v>
      </c>
      <c r="H744" s="31">
        <f t="shared" si="201"/>
        <v>238.14007226000001</v>
      </c>
      <c r="I744" s="32">
        <f t="shared" si="201"/>
        <v>0</v>
      </c>
      <c r="J744" s="32">
        <f t="shared" si="201"/>
        <v>37.541550409999999</v>
      </c>
      <c r="K744" s="32">
        <f t="shared" si="201"/>
        <v>0</v>
      </c>
      <c r="L744" s="31">
        <f t="shared" si="201"/>
        <v>200.59852185</v>
      </c>
      <c r="M744" s="32">
        <f t="shared" si="201"/>
        <v>2.9504533247999998</v>
      </c>
      <c r="N744" s="31">
        <f t="shared" si="201"/>
        <v>0</v>
      </c>
      <c r="O744" s="31">
        <f t="shared" si="201"/>
        <v>426.12493282520001</v>
      </c>
      <c r="P744" s="31">
        <f t="shared" si="201"/>
        <v>0</v>
      </c>
      <c r="Q744" s="31">
        <f t="shared" si="201"/>
        <v>205.71908176599999</v>
      </c>
      <c r="R744" s="31">
        <f t="shared" si="201"/>
        <v>226.72157858</v>
      </c>
      <c r="S744" s="34">
        <v>1</v>
      </c>
      <c r="T744" s="35" t="s">
        <v>32</v>
      </c>
      <c r="U744" s="6"/>
      <c r="V744" s="6"/>
      <c r="W744" s="6"/>
      <c r="X744" s="36"/>
      <c r="Y744" s="36"/>
      <c r="Z744" s="36"/>
      <c r="AA744" s="5"/>
      <c r="AB744" s="37"/>
      <c r="AC744" s="38"/>
      <c r="AD744" s="38"/>
      <c r="AE744" s="38"/>
      <c r="AF744" s="6"/>
      <c r="AG744" s="1"/>
    </row>
    <row r="745" spans="1:52" ht="31.5">
      <c r="A745" s="65" t="s">
        <v>1584</v>
      </c>
      <c r="B745" s="95" t="s">
        <v>1585</v>
      </c>
      <c r="C745" s="58" t="s">
        <v>1586</v>
      </c>
      <c r="D745" s="57">
        <v>9.8348444159999993</v>
      </c>
      <c r="E745" s="58">
        <v>0</v>
      </c>
      <c r="F745" s="58">
        <f t="shared" ref="F745:F788" si="202">D745-E745</f>
        <v>9.8348444159999993</v>
      </c>
      <c r="G745" s="57">
        <f t="shared" ref="G745:H788" si="203">I745+K745+M745+O745</f>
        <v>9.8348444199999996</v>
      </c>
      <c r="H745" s="57">
        <f t="shared" si="203"/>
        <v>5.7671460000000003</v>
      </c>
      <c r="I745" s="58">
        <v>0</v>
      </c>
      <c r="J745" s="58">
        <v>3.17456928</v>
      </c>
      <c r="K745" s="58">
        <v>0</v>
      </c>
      <c r="L745" s="57">
        <v>2.5925767199999998</v>
      </c>
      <c r="M745" s="58">
        <v>2.9504533247999998</v>
      </c>
      <c r="N745" s="57">
        <v>0</v>
      </c>
      <c r="O745" s="57">
        <v>6.8843910951999998</v>
      </c>
      <c r="P745" s="57">
        <v>0</v>
      </c>
      <c r="Q745" s="57">
        <f t="shared" ref="Q745:Q788" si="204">F745-H745</f>
        <v>4.0676984159999989</v>
      </c>
      <c r="R745" s="57">
        <f t="shared" ref="R745:R788" si="205">H745-(I745+K745)</f>
        <v>5.7671460000000003</v>
      </c>
      <c r="S745" s="59">
        <v>1</v>
      </c>
      <c r="T745" s="60" t="s">
        <v>1587</v>
      </c>
      <c r="U745" s="6"/>
      <c r="V745" s="61"/>
      <c r="W745" s="62"/>
      <c r="X745" s="36"/>
      <c r="Y745" s="36"/>
      <c r="Z745" s="36"/>
      <c r="AB745" s="37"/>
      <c r="AC745" s="38"/>
      <c r="AD745" s="38"/>
      <c r="AE745" s="38"/>
      <c r="AF745" s="6"/>
      <c r="AG745" s="1"/>
      <c r="AZ745" s="133"/>
    </row>
    <row r="746" spans="1:52" ht="31.5">
      <c r="A746" s="65" t="s">
        <v>1584</v>
      </c>
      <c r="B746" s="95" t="s">
        <v>1588</v>
      </c>
      <c r="C746" s="58" t="s">
        <v>1589</v>
      </c>
      <c r="D746" s="57">
        <v>124.68334959599999</v>
      </c>
      <c r="E746" s="57">
        <v>0</v>
      </c>
      <c r="F746" s="58">
        <f t="shared" si="202"/>
        <v>124.68334959599999</v>
      </c>
      <c r="G746" s="57">
        <f t="shared" si="203"/>
        <v>124.68334959599999</v>
      </c>
      <c r="H746" s="57">
        <f t="shared" si="203"/>
        <v>0</v>
      </c>
      <c r="I746" s="58">
        <v>0</v>
      </c>
      <c r="J746" s="57">
        <v>0</v>
      </c>
      <c r="K746" s="58">
        <v>0</v>
      </c>
      <c r="L746" s="57">
        <v>0</v>
      </c>
      <c r="M746" s="58">
        <v>0</v>
      </c>
      <c r="N746" s="57">
        <v>0</v>
      </c>
      <c r="O746" s="57">
        <v>124.68334959599999</v>
      </c>
      <c r="P746" s="57">
        <v>0</v>
      </c>
      <c r="Q746" s="57">
        <f t="shared" si="204"/>
        <v>124.68334959599999</v>
      </c>
      <c r="R746" s="57">
        <f t="shared" si="205"/>
        <v>0</v>
      </c>
      <c r="S746" s="59">
        <v>0</v>
      </c>
      <c r="T746" s="57" t="s">
        <v>32</v>
      </c>
      <c r="U746" s="6"/>
      <c r="V746" s="61"/>
      <c r="W746" s="62"/>
      <c r="X746" s="36"/>
      <c r="Y746" s="36"/>
      <c r="Z746" s="36"/>
      <c r="AB746" s="37"/>
      <c r="AC746" s="38"/>
      <c r="AD746" s="38"/>
      <c r="AE746" s="38"/>
      <c r="AF746" s="6"/>
      <c r="AG746" s="1"/>
      <c r="AZ746" s="133"/>
    </row>
    <row r="747" spans="1:52" ht="31.5">
      <c r="A747" s="65" t="s">
        <v>1584</v>
      </c>
      <c r="B747" s="95" t="s">
        <v>1590</v>
      </c>
      <c r="C747" s="58" t="s">
        <v>1591</v>
      </c>
      <c r="D747" s="57">
        <v>0.35535349199999994</v>
      </c>
      <c r="E747" s="57">
        <v>0</v>
      </c>
      <c r="F747" s="58">
        <f t="shared" si="202"/>
        <v>0.35535349199999994</v>
      </c>
      <c r="G747" s="57">
        <f t="shared" si="203"/>
        <v>0.35535349199999999</v>
      </c>
      <c r="H747" s="57">
        <f t="shared" si="203"/>
        <v>0</v>
      </c>
      <c r="I747" s="58">
        <v>0</v>
      </c>
      <c r="J747" s="57">
        <v>0</v>
      </c>
      <c r="K747" s="58">
        <v>0</v>
      </c>
      <c r="L747" s="71">
        <v>0</v>
      </c>
      <c r="M747" s="58">
        <v>0</v>
      </c>
      <c r="N747" s="71">
        <v>0</v>
      </c>
      <c r="O747" s="71">
        <v>0.35535349199999999</v>
      </c>
      <c r="P747" s="71">
        <v>0</v>
      </c>
      <c r="Q747" s="57">
        <f t="shared" si="204"/>
        <v>0.35535349199999994</v>
      </c>
      <c r="R747" s="57">
        <f t="shared" si="205"/>
        <v>0</v>
      </c>
      <c r="S747" s="59">
        <v>0</v>
      </c>
      <c r="T747" s="79" t="s">
        <v>32</v>
      </c>
      <c r="U747" s="6"/>
      <c r="V747" s="61"/>
      <c r="W747" s="62"/>
      <c r="X747" s="36"/>
      <c r="Y747" s="36"/>
      <c r="Z747" s="36"/>
      <c r="AB747" s="37"/>
      <c r="AC747" s="38"/>
      <c r="AD747" s="38"/>
      <c r="AE747" s="38"/>
      <c r="AF747" s="6"/>
      <c r="AG747" s="1"/>
      <c r="AZ747" s="133"/>
    </row>
    <row r="748" spans="1:52" ht="31.5">
      <c r="A748" s="65" t="s">
        <v>1584</v>
      </c>
      <c r="B748" s="95" t="s">
        <v>1592</v>
      </c>
      <c r="C748" s="58" t="s">
        <v>1593</v>
      </c>
      <c r="D748" s="57">
        <v>2.4329693279999995</v>
      </c>
      <c r="E748" s="57">
        <v>0</v>
      </c>
      <c r="F748" s="58">
        <f t="shared" si="202"/>
        <v>2.4329693279999995</v>
      </c>
      <c r="G748" s="57">
        <f t="shared" si="203"/>
        <v>2.432969328</v>
      </c>
      <c r="H748" s="57">
        <f t="shared" si="203"/>
        <v>0</v>
      </c>
      <c r="I748" s="58">
        <v>0</v>
      </c>
      <c r="J748" s="57">
        <v>0</v>
      </c>
      <c r="K748" s="58">
        <v>0</v>
      </c>
      <c r="L748" s="57">
        <v>0</v>
      </c>
      <c r="M748" s="58">
        <v>0</v>
      </c>
      <c r="N748" s="57">
        <v>0</v>
      </c>
      <c r="O748" s="57">
        <v>2.432969328</v>
      </c>
      <c r="P748" s="57">
        <v>0</v>
      </c>
      <c r="Q748" s="57">
        <f t="shared" si="204"/>
        <v>2.4329693279999995</v>
      </c>
      <c r="R748" s="57">
        <f t="shared" si="205"/>
        <v>0</v>
      </c>
      <c r="S748" s="59">
        <v>0</v>
      </c>
      <c r="T748" s="60" t="s">
        <v>32</v>
      </c>
      <c r="U748" s="6"/>
      <c r="V748" s="61"/>
      <c r="W748" s="62"/>
      <c r="X748" s="36"/>
      <c r="Y748" s="36"/>
      <c r="Z748" s="36"/>
      <c r="AB748" s="37"/>
      <c r="AC748" s="38"/>
      <c r="AD748" s="38"/>
      <c r="AE748" s="38"/>
      <c r="AF748" s="6"/>
      <c r="AG748" s="1"/>
      <c r="AZ748" s="133"/>
    </row>
    <row r="749" spans="1:52">
      <c r="A749" s="65" t="s">
        <v>1584</v>
      </c>
      <c r="B749" s="95" t="s">
        <v>1594</v>
      </c>
      <c r="C749" s="58" t="s">
        <v>1595</v>
      </c>
      <c r="D749" s="57">
        <v>7.7545671120000002</v>
      </c>
      <c r="E749" s="58">
        <v>0</v>
      </c>
      <c r="F749" s="58">
        <f t="shared" si="202"/>
        <v>7.7545671120000002</v>
      </c>
      <c r="G749" s="57">
        <f t="shared" si="203"/>
        <v>7.7545671120000002</v>
      </c>
      <c r="H749" s="57">
        <f t="shared" si="203"/>
        <v>0</v>
      </c>
      <c r="I749" s="58">
        <v>0</v>
      </c>
      <c r="J749" s="58">
        <v>0</v>
      </c>
      <c r="K749" s="58">
        <v>0</v>
      </c>
      <c r="L749" s="57">
        <v>0</v>
      </c>
      <c r="M749" s="58">
        <v>0</v>
      </c>
      <c r="N749" s="57">
        <v>0</v>
      </c>
      <c r="O749" s="72">
        <v>7.7545671120000002</v>
      </c>
      <c r="P749" s="57">
        <v>0</v>
      </c>
      <c r="Q749" s="57">
        <f t="shared" si="204"/>
        <v>7.7545671120000002</v>
      </c>
      <c r="R749" s="57">
        <f t="shared" si="205"/>
        <v>0</v>
      </c>
      <c r="S749" s="59">
        <v>0</v>
      </c>
      <c r="T749" s="60" t="s">
        <v>32</v>
      </c>
      <c r="U749" s="6"/>
      <c r="V749" s="61"/>
      <c r="W749" s="62"/>
      <c r="X749" s="36"/>
      <c r="Y749" s="36"/>
      <c r="Z749" s="36"/>
      <c r="AB749" s="37"/>
      <c r="AC749" s="38"/>
      <c r="AD749" s="38"/>
      <c r="AE749" s="38"/>
      <c r="AF749" s="6"/>
      <c r="AG749" s="1"/>
      <c r="AZ749" s="133"/>
    </row>
    <row r="750" spans="1:52">
      <c r="A750" s="65" t="s">
        <v>1584</v>
      </c>
      <c r="B750" s="95" t="s">
        <v>1596</v>
      </c>
      <c r="C750" s="58" t="s">
        <v>1597</v>
      </c>
      <c r="D750" s="57">
        <v>0.31383749999999999</v>
      </c>
      <c r="E750" s="58">
        <v>0</v>
      </c>
      <c r="F750" s="58">
        <f t="shared" si="202"/>
        <v>0.31383749999999999</v>
      </c>
      <c r="G750" s="57">
        <f t="shared" si="203"/>
        <v>0.31383749999999999</v>
      </c>
      <c r="H750" s="57">
        <f t="shared" si="203"/>
        <v>0</v>
      </c>
      <c r="I750" s="58">
        <v>0</v>
      </c>
      <c r="J750" s="58">
        <v>0</v>
      </c>
      <c r="K750" s="58">
        <v>0</v>
      </c>
      <c r="L750" s="71">
        <v>0</v>
      </c>
      <c r="M750" s="58">
        <v>0</v>
      </c>
      <c r="N750" s="71">
        <v>0</v>
      </c>
      <c r="O750" s="75">
        <v>0.31383749999999999</v>
      </c>
      <c r="P750" s="71">
        <v>0</v>
      </c>
      <c r="Q750" s="57">
        <f t="shared" si="204"/>
        <v>0.31383749999999999</v>
      </c>
      <c r="R750" s="57">
        <f t="shared" si="205"/>
        <v>0</v>
      </c>
      <c r="S750" s="59">
        <v>0</v>
      </c>
      <c r="T750" s="60" t="s">
        <v>32</v>
      </c>
      <c r="U750" s="6"/>
      <c r="V750" s="61"/>
      <c r="W750" s="62"/>
      <c r="X750" s="36"/>
      <c r="Y750" s="36"/>
      <c r="Z750" s="36"/>
      <c r="AB750" s="37"/>
      <c r="AC750" s="38"/>
      <c r="AD750" s="38"/>
      <c r="AE750" s="38"/>
      <c r="AF750" s="6"/>
      <c r="AG750" s="1"/>
      <c r="AZ750" s="133"/>
    </row>
    <row r="751" spans="1:52">
      <c r="A751" s="65" t="s">
        <v>1584</v>
      </c>
      <c r="B751" s="95" t="s">
        <v>1598</v>
      </c>
      <c r="C751" s="58" t="s">
        <v>1599</v>
      </c>
      <c r="D751" s="57">
        <v>0.28223331600000001</v>
      </c>
      <c r="E751" s="57">
        <v>0</v>
      </c>
      <c r="F751" s="58">
        <f t="shared" si="202"/>
        <v>0.28223331600000001</v>
      </c>
      <c r="G751" s="57">
        <f t="shared" si="203"/>
        <v>0.28223331600000001</v>
      </c>
      <c r="H751" s="57">
        <f t="shared" si="203"/>
        <v>0</v>
      </c>
      <c r="I751" s="58">
        <v>0</v>
      </c>
      <c r="J751" s="57">
        <v>0</v>
      </c>
      <c r="K751" s="58">
        <v>0</v>
      </c>
      <c r="L751" s="71">
        <v>0</v>
      </c>
      <c r="M751" s="58">
        <v>0</v>
      </c>
      <c r="N751" s="71">
        <v>0</v>
      </c>
      <c r="O751" s="71">
        <v>0.28223331600000001</v>
      </c>
      <c r="P751" s="71">
        <v>0</v>
      </c>
      <c r="Q751" s="57">
        <f t="shared" si="204"/>
        <v>0.28223331600000001</v>
      </c>
      <c r="R751" s="57">
        <f t="shared" si="205"/>
        <v>0</v>
      </c>
      <c r="S751" s="59">
        <v>0</v>
      </c>
      <c r="T751" s="60" t="s">
        <v>32</v>
      </c>
      <c r="U751" s="6"/>
      <c r="V751" s="61"/>
      <c r="W751" s="62"/>
      <c r="X751" s="36"/>
      <c r="Y751" s="36"/>
      <c r="Z751" s="36"/>
      <c r="AB751" s="37"/>
      <c r="AC751" s="38"/>
      <c r="AD751" s="38"/>
      <c r="AE751" s="38"/>
      <c r="AF751" s="6"/>
      <c r="AG751" s="1"/>
      <c r="AZ751" s="133"/>
    </row>
    <row r="752" spans="1:52">
      <c r="A752" s="65" t="s">
        <v>1584</v>
      </c>
      <c r="B752" s="95" t="s">
        <v>1600</v>
      </c>
      <c r="C752" s="58" t="s">
        <v>1601</v>
      </c>
      <c r="D752" s="57">
        <v>1.3087697039999999</v>
      </c>
      <c r="E752" s="57">
        <v>0</v>
      </c>
      <c r="F752" s="58">
        <f t="shared" si="202"/>
        <v>1.3087697039999999</v>
      </c>
      <c r="G752" s="57">
        <f t="shared" si="203"/>
        <v>1.3087697040000001</v>
      </c>
      <c r="H752" s="57">
        <f t="shared" si="203"/>
        <v>0</v>
      </c>
      <c r="I752" s="58">
        <v>0</v>
      </c>
      <c r="J752" s="57">
        <v>0</v>
      </c>
      <c r="K752" s="58">
        <v>0</v>
      </c>
      <c r="L752" s="57">
        <v>0</v>
      </c>
      <c r="M752" s="58">
        <v>0</v>
      </c>
      <c r="N752" s="57">
        <v>0</v>
      </c>
      <c r="O752" s="57">
        <v>1.3087697040000001</v>
      </c>
      <c r="P752" s="57">
        <v>0</v>
      </c>
      <c r="Q752" s="57">
        <f t="shared" si="204"/>
        <v>1.3087697039999999</v>
      </c>
      <c r="R752" s="57">
        <f t="shared" si="205"/>
        <v>0</v>
      </c>
      <c r="S752" s="59">
        <v>0</v>
      </c>
      <c r="T752" s="60" t="s">
        <v>32</v>
      </c>
      <c r="U752" s="6"/>
      <c r="V752" s="61"/>
      <c r="W752" s="62"/>
      <c r="X752" s="36"/>
      <c r="Y752" s="36"/>
      <c r="Z752" s="36"/>
      <c r="AB752" s="37"/>
      <c r="AC752" s="38"/>
      <c r="AD752" s="38"/>
      <c r="AE752" s="38"/>
      <c r="AF752" s="6"/>
      <c r="AG752" s="1"/>
      <c r="AZ752" s="133"/>
    </row>
    <row r="753" spans="1:52" ht="31.5">
      <c r="A753" s="65" t="s">
        <v>1584</v>
      </c>
      <c r="B753" s="95" t="s">
        <v>1602</v>
      </c>
      <c r="C753" s="58" t="s">
        <v>1603</v>
      </c>
      <c r="D753" s="57">
        <v>1.9295963759999997</v>
      </c>
      <c r="E753" s="57">
        <v>0</v>
      </c>
      <c r="F753" s="58">
        <f t="shared" si="202"/>
        <v>1.9295963759999997</v>
      </c>
      <c r="G753" s="57">
        <f t="shared" si="203"/>
        <v>1.9295963759999999</v>
      </c>
      <c r="H753" s="57">
        <f t="shared" si="203"/>
        <v>0</v>
      </c>
      <c r="I753" s="58">
        <v>0</v>
      </c>
      <c r="J753" s="57">
        <v>0</v>
      </c>
      <c r="K753" s="58">
        <v>0</v>
      </c>
      <c r="L753" s="57">
        <v>0</v>
      </c>
      <c r="M753" s="58">
        <v>0</v>
      </c>
      <c r="N753" s="57">
        <v>0</v>
      </c>
      <c r="O753" s="57">
        <v>1.9295963759999999</v>
      </c>
      <c r="P753" s="57">
        <v>0</v>
      </c>
      <c r="Q753" s="57">
        <f t="shared" si="204"/>
        <v>1.9295963759999997</v>
      </c>
      <c r="R753" s="57">
        <f t="shared" si="205"/>
        <v>0</v>
      </c>
      <c r="S753" s="59">
        <v>0</v>
      </c>
      <c r="T753" s="60" t="s">
        <v>32</v>
      </c>
      <c r="U753" s="6"/>
      <c r="V753" s="61"/>
      <c r="W753" s="62"/>
      <c r="X753" s="36"/>
      <c r="Y753" s="36"/>
      <c r="Z753" s="36"/>
      <c r="AB753" s="37"/>
      <c r="AC753" s="38"/>
      <c r="AD753" s="38"/>
      <c r="AE753" s="38"/>
      <c r="AF753" s="6"/>
      <c r="AG753" s="1"/>
      <c r="AZ753" s="133"/>
    </row>
    <row r="754" spans="1:52">
      <c r="A754" s="65" t="s">
        <v>1584</v>
      </c>
      <c r="B754" s="95" t="s">
        <v>1604</v>
      </c>
      <c r="C754" s="58" t="s">
        <v>1605</v>
      </c>
      <c r="D754" s="57">
        <v>0.31880287199999996</v>
      </c>
      <c r="E754" s="57">
        <v>0</v>
      </c>
      <c r="F754" s="58">
        <f t="shared" si="202"/>
        <v>0.31880287199999996</v>
      </c>
      <c r="G754" s="57">
        <f t="shared" si="203"/>
        <v>0.31880287199999996</v>
      </c>
      <c r="H754" s="57">
        <f t="shared" si="203"/>
        <v>0</v>
      </c>
      <c r="I754" s="58">
        <v>0</v>
      </c>
      <c r="J754" s="57">
        <v>0</v>
      </c>
      <c r="K754" s="58">
        <v>0</v>
      </c>
      <c r="L754" s="57">
        <v>0</v>
      </c>
      <c r="M754" s="58">
        <v>0</v>
      </c>
      <c r="N754" s="57">
        <v>0</v>
      </c>
      <c r="O754" s="57">
        <v>0.31880287199999996</v>
      </c>
      <c r="P754" s="57">
        <v>0</v>
      </c>
      <c r="Q754" s="57">
        <f t="shared" si="204"/>
        <v>0.31880287199999996</v>
      </c>
      <c r="R754" s="57">
        <f t="shared" si="205"/>
        <v>0</v>
      </c>
      <c r="S754" s="59">
        <v>0</v>
      </c>
      <c r="T754" s="60" t="s">
        <v>32</v>
      </c>
      <c r="U754" s="6"/>
      <c r="V754" s="61"/>
      <c r="W754" s="62"/>
      <c r="X754" s="36"/>
      <c r="Y754" s="36"/>
      <c r="Z754" s="36"/>
      <c r="AB754" s="37"/>
      <c r="AC754" s="38"/>
      <c r="AD754" s="38"/>
      <c r="AE754" s="38"/>
      <c r="AF754" s="6"/>
      <c r="AG754" s="1"/>
      <c r="AZ754" s="133"/>
    </row>
    <row r="755" spans="1:52" ht="31.5">
      <c r="A755" s="65" t="s">
        <v>1584</v>
      </c>
      <c r="B755" s="95" t="s">
        <v>1606</v>
      </c>
      <c r="C755" s="58" t="s">
        <v>1607</v>
      </c>
      <c r="D755" s="57">
        <v>0.80539674000000006</v>
      </c>
      <c r="E755" s="57">
        <v>0</v>
      </c>
      <c r="F755" s="58">
        <f t="shared" si="202"/>
        <v>0.80539674000000006</v>
      </c>
      <c r="G755" s="57">
        <f t="shared" si="203"/>
        <v>0.80539674000000006</v>
      </c>
      <c r="H755" s="57">
        <f t="shared" si="203"/>
        <v>0</v>
      </c>
      <c r="I755" s="58">
        <v>0</v>
      </c>
      <c r="J755" s="57">
        <v>0</v>
      </c>
      <c r="K755" s="58">
        <v>0</v>
      </c>
      <c r="L755" s="57">
        <v>0</v>
      </c>
      <c r="M755" s="58">
        <v>0</v>
      </c>
      <c r="N755" s="57">
        <v>0</v>
      </c>
      <c r="O755" s="57">
        <v>0.80539674000000006</v>
      </c>
      <c r="P755" s="57">
        <v>0</v>
      </c>
      <c r="Q755" s="57">
        <f t="shared" si="204"/>
        <v>0.80539674000000006</v>
      </c>
      <c r="R755" s="57">
        <f t="shared" si="205"/>
        <v>0</v>
      </c>
      <c r="S755" s="59">
        <v>0</v>
      </c>
      <c r="T755" s="60" t="s">
        <v>32</v>
      </c>
      <c r="U755" s="6"/>
      <c r="V755" s="61"/>
      <c r="W755" s="62"/>
      <c r="X755" s="36"/>
      <c r="Y755" s="36"/>
      <c r="Z755" s="36"/>
      <c r="AB755" s="37"/>
      <c r="AC755" s="38"/>
      <c r="AD755" s="38"/>
      <c r="AE755" s="38"/>
      <c r="AF755" s="6"/>
      <c r="AG755" s="1"/>
      <c r="AZ755" s="133"/>
    </row>
    <row r="756" spans="1:52">
      <c r="A756" s="65" t="s">
        <v>1584</v>
      </c>
      <c r="B756" s="95" t="s">
        <v>1608</v>
      </c>
      <c r="C756" s="58" t="s">
        <v>1609</v>
      </c>
      <c r="D756" s="57">
        <v>0.88123827599999993</v>
      </c>
      <c r="E756" s="57">
        <v>0</v>
      </c>
      <c r="F756" s="58">
        <f t="shared" si="202"/>
        <v>0.88123827599999993</v>
      </c>
      <c r="G756" s="57">
        <f t="shared" si="203"/>
        <v>0.88123827600000004</v>
      </c>
      <c r="H756" s="57">
        <f t="shared" si="203"/>
        <v>0</v>
      </c>
      <c r="I756" s="58">
        <v>0</v>
      </c>
      <c r="J756" s="57">
        <v>0</v>
      </c>
      <c r="K756" s="58">
        <v>0</v>
      </c>
      <c r="L756" s="57">
        <v>0</v>
      </c>
      <c r="M756" s="58">
        <v>0</v>
      </c>
      <c r="N756" s="57">
        <v>0</v>
      </c>
      <c r="O756" s="72">
        <v>0.88123827600000004</v>
      </c>
      <c r="P756" s="57">
        <v>0</v>
      </c>
      <c r="Q756" s="57">
        <f t="shared" si="204"/>
        <v>0.88123827599999993</v>
      </c>
      <c r="R756" s="57">
        <f t="shared" si="205"/>
        <v>0</v>
      </c>
      <c r="S756" s="59">
        <v>0</v>
      </c>
      <c r="T756" s="60" t="s">
        <v>32</v>
      </c>
      <c r="U756" s="6"/>
      <c r="V756" s="61"/>
      <c r="W756" s="62"/>
      <c r="X756" s="36"/>
      <c r="Y756" s="36"/>
      <c r="Z756" s="36"/>
      <c r="AB756" s="37"/>
      <c r="AC756" s="38"/>
      <c r="AD756" s="38"/>
      <c r="AE756" s="38"/>
      <c r="AF756" s="6"/>
      <c r="AG756" s="1"/>
      <c r="AZ756" s="133"/>
    </row>
    <row r="757" spans="1:52" ht="31.5">
      <c r="A757" s="65" t="s">
        <v>1584</v>
      </c>
      <c r="B757" s="95" t="s">
        <v>1610</v>
      </c>
      <c r="C757" s="58" t="s">
        <v>1611</v>
      </c>
      <c r="D757" s="57">
        <v>0.54230047199999998</v>
      </c>
      <c r="E757" s="57">
        <v>0</v>
      </c>
      <c r="F757" s="58">
        <f t="shared" si="202"/>
        <v>0.54230047199999998</v>
      </c>
      <c r="G757" s="57">
        <f t="shared" si="203"/>
        <v>0.54230047199999998</v>
      </c>
      <c r="H757" s="57">
        <f t="shared" si="203"/>
        <v>0</v>
      </c>
      <c r="I757" s="58">
        <v>0</v>
      </c>
      <c r="J757" s="57">
        <v>0</v>
      </c>
      <c r="K757" s="58">
        <v>0</v>
      </c>
      <c r="L757" s="71">
        <v>0</v>
      </c>
      <c r="M757" s="58">
        <v>0</v>
      </c>
      <c r="N757" s="71">
        <v>0</v>
      </c>
      <c r="O757" s="75">
        <v>0.54230047199999998</v>
      </c>
      <c r="P757" s="71">
        <v>0</v>
      </c>
      <c r="Q757" s="57">
        <f t="shared" si="204"/>
        <v>0.54230047199999998</v>
      </c>
      <c r="R757" s="57">
        <f t="shared" si="205"/>
        <v>0</v>
      </c>
      <c r="S757" s="59">
        <v>0</v>
      </c>
      <c r="T757" s="93" t="s">
        <v>32</v>
      </c>
      <c r="U757" s="6"/>
      <c r="V757" s="61"/>
      <c r="W757" s="62"/>
      <c r="X757" s="36"/>
      <c r="Y757" s="36"/>
      <c r="Z757" s="36"/>
      <c r="AB757" s="37"/>
      <c r="AC757" s="38"/>
      <c r="AD757" s="38"/>
      <c r="AE757" s="38"/>
      <c r="AF757" s="6"/>
      <c r="AG757" s="1"/>
      <c r="AZ757" s="133"/>
    </row>
    <row r="758" spans="1:52" ht="31.5">
      <c r="A758" s="65" t="s">
        <v>1584</v>
      </c>
      <c r="B758" s="95" t="s">
        <v>1612</v>
      </c>
      <c r="C758" s="58" t="s">
        <v>1613</v>
      </c>
      <c r="D758" s="57">
        <v>0.16359319200000003</v>
      </c>
      <c r="E758" s="57">
        <v>0</v>
      </c>
      <c r="F758" s="58">
        <f t="shared" si="202"/>
        <v>0.16359319200000003</v>
      </c>
      <c r="G758" s="57">
        <f t="shared" si="203"/>
        <v>0.163593192</v>
      </c>
      <c r="H758" s="57">
        <f t="shared" si="203"/>
        <v>0.136272</v>
      </c>
      <c r="I758" s="58">
        <v>0</v>
      </c>
      <c r="J758" s="57">
        <v>0</v>
      </c>
      <c r="K758" s="58">
        <v>0</v>
      </c>
      <c r="L758" s="71">
        <v>0.136272</v>
      </c>
      <c r="M758" s="58">
        <v>0</v>
      </c>
      <c r="N758" s="71">
        <v>0</v>
      </c>
      <c r="O758" s="75">
        <v>0.163593192</v>
      </c>
      <c r="P758" s="71">
        <v>0</v>
      </c>
      <c r="Q758" s="57">
        <f t="shared" si="204"/>
        <v>2.7321192000000022E-2</v>
      </c>
      <c r="R758" s="57">
        <f t="shared" si="205"/>
        <v>0.136272</v>
      </c>
      <c r="S758" s="59">
        <v>1</v>
      </c>
      <c r="T758" s="93" t="s">
        <v>1587</v>
      </c>
      <c r="U758" s="6"/>
      <c r="V758" s="61"/>
      <c r="W758" s="62"/>
      <c r="X758" s="36"/>
      <c r="Y758" s="36"/>
      <c r="Z758" s="36"/>
      <c r="AB758" s="37"/>
      <c r="AC758" s="38"/>
      <c r="AD758" s="38"/>
      <c r="AE758" s="38"/>
      <c r="AF758" s="6"/>
      <c r="AG758" s="1"/>
      <c r="AZ758" s="133"/>
    </row>
    <row r="759" spans="1:52" ht="31.5">
      <c r="A759" s="65" t="s">
        <v>1584</v>
      </c>
      <c r="B759" s="95" t="s">
        <v>1614</v>
      </c>
      <c r="C759" s="58" t="s">
        <v>1615</v>
      </c>
      <c r="D759" s="57">
        <v>0.44117958000000002</v>
      </c>
      <c r="E759" s="57">
        <v>0.14249999999999999</v>
      </c>
      <c r="F759" s="58">
        <f t="shared" si="202"/>
        <v>0.29867958000000006</v>
      </c>
      <c r="G759" s="57">
        <f t="shared" si="203"/>
        <v>0.29867442999999999</v>
      </c>
      <c r="H759" s="57">
        <f t="shared" si="203"/>
        <v>0</v>
      </c>
      <c r="I759" s="58">
        <v>0</v>
      </c>
      <c r="J759" s="57">
        <v>0</v>
      </c>
      <c r="K759" s="58">
        <v>0</v>
      </c>
      <c r="L759" s="71">
        <v>0</v>
      </c>
      <c r="M759" s="58">
        <v>0</v>
      </c>
      <c r="N759" s="71">
        <v>0</v>
      </c>
      <c r="O759" s="75">
        <v>0.29867442999999999</v>
      </c>
      <c r="P759" s="71">
        <v>0</v>
      </c>
      <c r="Q759" s="57">
        <f t="shared" si="204"/>
        <v>0.29867958000000006</v>
      </c>
      <c r="R759" s="57">
        <f t="shared" si="205"/>
        <v>0</v>
      </c>
      <c r="S759" s="59">
        <v>0</v>
      </c>
      <c r="T759" s="93" t="s">
        <v>32</v>
      </c>
      <c r="U759" s="6"/>
      <c r="V759" s="61"/>
      <c r="W759" s="62"/>
      <c r="X759" s="36"/>
      <c r="Y759" s="36"/>
      <c r="Z759" s="36"/>
      <c r="AB759" s="37"/>
      <c r="AC759" s="38"/>
      <c r="AD759" s="38"/>
      <c r="AE759" s="38"/>
      <c r="AF759" s="6"/>
      <c r="AG759" s="1"/>
      <c r="AZ759" s="133"/>
    </row>
    <row r="760" spans="1:52">
      <c r="A760" s="65" t="s">
        <v>1584</v>
      </c>
      <c r="B760" s="95" t="s">
        <v>1616</v>
      </c>
      <c r="C760" s="58" t="s">
        <v>1617</v>
      </c>
      <c r="D760" s="57">
        <v>1.1973693279999997</v>
      </c>
      <c r="E760" s="58">
        <v>0.34599999999999997</v>
      </c>
      <c r="F760" s="58">
        <f t="shared" si="202"/>
        <v>0.85136932799999976</v>
      </c>
      <c r="G760" s="57">
        <f t="shared" si="203"/>
        <v>0.85136932799999987</v>
      </c>
      <c r="H760" s="71">
        <f t="shared" si="203"/>
        <v>0</v>
      </c>
      <c r="I760" s="58">
        <v>0</v>
      </c>
      <c r="J760" s="58">
        <v>0</v>
      </c>
      <c r="K760" s="58">
        <v>0</v>
      </c>
      <c r="L760" s="71">
        <v>0</v>
      </c>
      <c r="M760" s="58">
        <v>0</v>
      </c>
      <c r="N760" s="71">
        <v>0</v>
      </c>
      <c r="O760" s="71">
        <v>0.85136932799999987</v>
      </c>
      <c r="P760" s="71">
        <v>0</v>
      </c>
      <c r="Q760" s="57">
        <f t="shared" si="204"/>
        <v>0.85136932799999976</v>
      </c>
      <c r="R760" s="57">
        <f t="shared" si="205"/>
        <v>0</v>
      </c>
      <c r="S760" s="59">
        <v>0</v>
      </c>
      <c r="T760" s="93" t="s">
        <v>32</v>
      </c>
      <c r="U760" s="6"/>
      <c r="V760" s="61"/>
      <c r="W760" s="62"/>
      <c r="X760" s="36"/>
      <c r="Y760" s="36"/>
      <c r="Z760" s="36"/>
      <c r="AB760" s="37"/>
      <c r="AC760" s="38"/>
      <c r="AD760" s="38"/>
      <c r="AE760" s="38"/>
      <c r="AF760" s="6"/>
      <c r="AG760" s="1"/>
      <c r="AZ760" s="133"/>
    </row>
    <row r="761" spans="1:52" ht="31.5">
      <c r="A761" s="65" t="s">
        <v>1584</v>
      </c>
      <c r="B761" s="95" t="s">
        <v>1618</v>
      </c>
      <c r="C761" s="58" t="s">
        <v>1619</v>
      </c>
      <c r="D761" s="57">
        <v>0.39726266399999999</v>
      </c>
      <c r="E761" s="57">
        <v>0</v>
      </c>
      <c r="F761" s="58">
        <f t="shared" si="202"/>
        <v>0.39726266399999999</v>
      </c>
      <c r="G761" s="57">
        <f t="shared" si="203"/>
        <v>0.39726266399999999</v>
      </c>
      <c r="H761" s="57">
        <f t="shared" si="203"/>
        <v>0</v>
      </c>
      <c r="I761" s="58">
        <v>0</v>
      </c>
      <c r="J761" s="57">
        <v>0</v>
      </c>
      <c r="K761" s="58">
        <v>0</v>
      </c>
      <c r="L761" s="57">
        <v>0</v>
      </c>
      <c r="M761" s="58">
        <v>0</v>
      </c>
      <c r="N761" s="57">
        <v>0</v>
      </c>
      <c r="O761" s="57">
        <v>0.39726266399999999</v>
      </c>
      <c r="P761" s="57">
        <v>0</v>
      </c>
      <c r="Q761" s="57">
        <f t="shared" si="204"/>
        <v>0.39726266399999999</v>
      </c>
      <c r="R761" s="57">
        <f t="shared" si="205"/>
        <v>0</v>
      </c>
      <c r="S761" s="59">
        <v>0</v>
      </c>
      <c r="T761" s="93" t="s">
        <v>32</v>
      </c>
      <c r="U761" s="6"/>
      <c r="V761" s="61"/>
      <c r="W761" s="62"/>
      <c r="X761" s="36"/>
      <c r="Y761" s="36"/>
      <c r="Z761" s="36"/>
      <c r="AB761" s="37"/>
      <c r="AC761" s="38"/>
      <c r="AD761" s="38"/>
      <c r="AE761" s="38"/>
      <c r="AF761" s="6"/>
      <c r="AG761" s="1"/>
      <c r="AZ761" s="133"/>
    </row>
    <row r="762" spans="1:52">
      <c r="A762" s="65" t="s">
        <v>1584</v>
      </c>
      <c r="B762" s="95" t="s">
        <v>1620</v>
      </c>
      <c r="C762" s="58" t="s">
        <v>1621</v>
      </c>
      <c r="D762" s="57">
        <v>0.52261947599999992</v>
      </c>
      <c r="E762" s="57">
        <v>0</v>
      </c>
      <c r="F762" s="58">
        <f t="shared" si="202"/>
        <v>0.52261947599999992</v>
      </c>
      <c r="G762" s="57">
        <f t="shared" si="203"/>
        <v>0.52261947599999992</v>
      </c>
      <c r="H762" s="57">
        <f t="shared" si="203"/>
        <v>0</v>
      </c>
      <c r="I762" s="58">
        <v>0</v>
      </c>
      <c r="J762" s="57">
        <v>0</v>
      </c>
      <c r="K762" s="58">
        <v>0</v>
      </c>
      <c r="L762" s="57">
        <v>0</v>
      </c>
      <c r="M762" s="58">
        <v>0</v>
      </c>
      <c r="N762" s="57">
        <v>0</v>
      </c>
      <c r="O762" s="57">
        <v>0.52261947599999992</v>
      </c>
      <c r="P762" s="57">
        <v>0</v>
      </c>
      <c r="Q762" s="57">
        <f t="shared" si="204"/>
        <v>0.52261947599999992</v>
      </c>
      <c r="R762" s="57">
        <f t="shared" si="205"/>
        <v>0</v>
      </c>
      <c r="S762" s="59">
        <v>0</v>
      </c>
      <c r="T762" s="93" t="s">
        <v>32</v>
      </c>
      <c r="U762" s="6"/>
      <c r="V762" s="61"/>
      <c r="W762" s="62"/>
      <c r="X762" s="36"/>
      <c r="Y762" s="36"/>
      <c r="Z762" s="36"/>
      <c r="AB762" s="37"/>
      <c r="AC762" s="38"/>
      <c r="AD762" s="38"/>
      <c r="AE762" s="38"/>
      <c r="AF762" s="6"/>
      <c r="AG762" s="1"/>
      <c r="AZ762" s="133"/>
    </row>
    <row r="763" spans="1:52">
      <c r="A763" s="65" t="s">
        <v>1584</v>
      </c>
      <c r="B763" s="95" t="s">
        <v>1622</v>
      </c>
      <c r="C763" s="58" t="s">
        <v>1623</v>
      </c>
      <c r="D763" s="57">
        <v>0.72043582800000006</v>
      </c>
      <c r="E763" s="57">
        <v>0</v>
      </c>
      <c r="F763" s="58">
        <f t="shared" si="202"/>
        <v>0.72043582800000006</v>
      </c>
      <c r="G763" s="57">
        <f t="shared" si="203"/>
        <v>0.72043582800000006</v>
      </c>
      <c r="H763" s="57">
        <f t="shared" si="203"/>
        <v>0</v>
      </c>
      <c r="I763" s="58">
        <v>0</v>
      </c>
      <c r="J763" s="57">
        <v>0</v>
      </c>
      <c r="K763" s="58">
        <v>0</v>
      </c>
      <c r="L763" s="57">
        <v>0</v>
      </c>
      <c r="M763" s="58">
        <v>0</v>
      </c>
      <c r="N763" s="57">
        <v>0</v>
      </c>
      <c r="O763" s="57">
        <v>0.72043582800000006</v>
      </c>
      <c r="P763" s="57">
        <v>0</v>
      </c>
      <c r="Q763" s="57">
        <f t="shared" si="204"/>
        <v>0.72043582800000006</v>
      </c>
      <c r="R763" s="57">
        <f t="shared" si="205"/>
        <v>0</v>
      </c>
      <c r="S763" s="59">
        <v>0</v>
      </c>
      <c r="T763" s="93" t="s">
        <v>32</v>
      </c>
      <c r="U763" s="6"/>
      <c r="V763" s="61"/>
      <c r="W763" s="62"/>
      <c r="X763" s="36"/>
      <c r="Y763" s="36"/>
      <c r="Z763" s="36"/>
      <c r="AB763" s="37"/>
      <c r="AC763" s="38"/>
      <c r="AD763" s="38"/>
      <c r="AE763" s="38"/>
      <c r="AF763" s="6"/>
      <c r="AG763" s="1"/>
      <c r="AZ763" s="133"/>
    </row>
    <row r="764" spans="1:52" ht="31.5">
      <c r="A764" s="65" t="s">
        <v>1584</v>
      </c>
      <c r="B764" s="95" t="s">
        <v>1624</v>
      </c>
      <c r="C764" s="58" t="s">
        <v>1625</v>
      </c>
      <c r="D764" s="57">
        <v>0.22749908400000002</v>
      </c>
      <c r="E764" s="58">
        <v>0</v>
      </c>
      <c r="F764" s="58">
        <f t="shared" si="202"/>
        <v>0.22749908400000002</v>
      </c>
      <c r="G764" s="57">
        <f t="shared" si="203"/>
        <v>0.22749908400000002</v>
      </c>
      <c r="H764" s="57">
        <f t="shared" si="203"/>
        <v>0</v>
      </c>
      <c r="I764" s="58">
        <v>0</v>
      </c>
      <c r="J764" s="58">
        <v>0</v>
      </c>
      <c r="K764" s="58">
        <v>0</v>
      </c>
      <c r="L764" s="57">
        <v>0</v>
      </c>
      <c r="M764" s="58">
        <v>0</v>
      </c>
      <c r="N764" s="57">
        <v>0</v>
      </c>
      <c r="O764" s="57">
        <v>0.22749908400000002</v>
      </c>
      <c r="P764" s="57">
        <v>0</v>
      </c>
      <c r="Q764" s="57">
        <f t="shared" si="204"/>
        <v>0.22749908400000002</v>
      </c>
      <c r="R764" s="57">
        <f t="shared" si="205"/>
        <v>0</v>
      </c>
      <c r="S764" s="59">
        <v>0</v>
      </c>
      <c r="T764" s="93" t="s">
        <v>32</v>
      </c>
      <c r="U764" s="6"/>
      <c r="V764" s="61"/>
      <c r="W764" s="62"/>
      <c r="X764" s="36"/>
      <c r="Y764" s="36"/>
      <c r="Z764" s="36"/>
      <c r="AB764" s="37"/>
      <c r="AC764" s="38"/>
      <c r="AD764" s="38"/>
      <c r="AE764" s="38"/>
      <c r="AF764" s="6"/>
      <c r="AG764" s="1"/>
      <c r="AZ764" s="133"/>
    </row>
    <row r="765" spans="1:52" ht="31.5">
      <c r="A765" s="65" t="s">
        <v>1584</v>
      </c>
      <c r="B765" s="95" t="s">
        <v>1626</v>
      </c>
      <c r="C765" s="58" t="s">
        <v>1627</v>
      </c>
      <c r="D765" s="57">
        <v>2.357110536</v>
      </c>
      <c r="E765" s="57">
        <v>0</v>
      </c>
      <c r="F765" s="58">
        <f t="shared" si="202"/>
        <v>2.357110536</v>
      </c>
      <c r="G765" s="57">
        <f t="shared" si="203"/>
        <v>2.357110536</v>
      </c>
      <c r="H765" s="57">
        <f t="shared" si="203"/>
        <v>0</v>
      </c>
      <c r="I765" s="58">
        <v>0</v>
      </c>
      <c r="J765" s="57">
        <v>0</v>
      </c>
      <c r="K765" s="58">
        <v>0</v>
      </c>
      <c r="L765" s="57">
        <v>0</v>
      </c>
      <c r="M765" s="58">
        <v>0</v>
      </c>
      <c r="N765" s="57">
        <v>0</v>
      </c>
      <c r="O765" s="57">
        <v>2.357110536</v>
      </c>
      <c r="P765" s="57">
        <v>0</v>
      </c>
      <c r="Q765" s="57">
        <f t="shared" si="204"/>
        <v>2.357110536</v>
      </c>
      <c r="R765" s="57">
        <f t="shared" si="205"/>
        <v>0</v>
      </c>
      <c r="S765" s="59">
        <v>0</v>
      </c>
      <c r="T765" s="93" t="s">
        <v>32</v>
      </c>
      <c r="U765" s="6"/>
      <c r="V765" s="61"/>
      <c r="W765" s="62"/>
      <c r="X765" s="36"/>
      <c r="Y765" s="36"/>
      <c r="Z765" s="36"/>
      <c r="AB765" s="37"/>
      <c r="AC765" s="38"/>
      <c r="AD765" s="38"/>
      <c r="AE765" s="38"/>
      <c r="AF765" s="6"/>
      <c r="AG765" s="1"/>
      <c r="AZ765" s="133"/>
    </row>
    <row r="766" spans="1:52">
      <c r="A766" s="65" t="s">
        <v>1584</v>
      </c>
      <c r="B766" s="95" t="s">
        <v>1628</v>
      </c>
      <c r="C766" s="58" t="s">
        <v>1629</v>
      </c>
      <c r="D766" s="57">
        <v>0.62436051599999998</v>
      </c>
      <c r="E766" s="57">
        <v>0</v>
      </c>
      <c r="F766" s="58">
        <f t="shared" si="202"/>
        <v>0.62436051599999998</v>
      </c>
      <c r="G766" s="57">
        <f t="shared" si="203"/>
        <v>0.62436051599999998</v>
      </c>
      <c r="H766" s="57">
        <f t="shared" si="203"/>
        <v>0</v>
      </c>
      <c r="I766" s="58">
        <v>0</v>
      </c>
      <c r="J766" s="57">
        <v>0</v>
      </c>
      <c r="K766" s="58">
        <v>0</v>
      </c>
      <c r="L766" s="57">
        <v>0</v>
      </c>
      <c r="M766" s="58">
        <v>0</v>
      </c>
      <c r="N766" s="57">
        <v>0</v>
      </c>
      <c r="O766" s="57">
        <v>0.62436051599999998</v>
      </c>
      <c r="P766" s="57">
        <v>0</v>
      </c>
      <c r="Q766" s="57">
        <f t="shared" si="204"/>
        <v>0.62436051599999998</v>
      </c>
      <c r="R766" s="57">
        <f t="shared" si="205"/>
        <v>0</v>
      </c>
      <c r="S766" s="59">
        <v>0</v>
      </c>
      <c r="T766" s="93" t="s">
        <v>32</v>
      </c>
      <c r="U766" s="6"/>
      <c r="V766" s="61"/>
      <c r="W766" s="62"/>
      <c r="X766" s="36"/>
      <c r="Y766" s="36"/>
      <c r="Z766" s="36"/>
      <c r="AB766" s="37"/>
      <c r="AC766" s="38"/>
      <c r="AD766" s="38"/>
      <c r="AE766" s="38"/>
      <c r="AF766" s="6"/>
      <c r="AG766" s="1"/>
      <c r="AZ766" s="133"/>
    </row>
    <row r="767" spans="1:52">
      <c r="A767" s="65" t="s">
        <v>1584</v>
      </c>
      <c r="B767" s="95" t="s">
        <v>1630</v>
      </c>
      <c r="C767" s="58" t="s">
        <v>1631</v>
      </c>
      <c r="D767" s="57">
        <v>0.13683492</v>
      </c>
      <c r="E767" s="57">
        <v>0</v>
      </c>
      <c r="F767" s="58">
        <f t="shared" si="202"/>
        <v>0.13683492</v>
      </c>
      <c r="G767" s="57">
        <f t="shared" si="203"/>
        <v>0.13683492</v>
      </c>
      <c r="H767" s="57">
        <f t="shared" si="203"/>
        <v>0</v>
      </c>
      <c r="I767" s="58">
        <v>0</v>
      </c>
      <c r="J767" s="57">
        <v>0</v>
      </c>
      <c r="K767" s="58">
        <v>0</v>
      </c>
      <c r="L767" s="71">
        <v>0</v>
      </c>
      <c r="M767" s="58">
        <v>0</v>
      </c>
      <c r="N767" s="71">
        <v>0</v>
      </c>
      <c r="O767" s="71">
        <v>0.13683492</v>
      </c>
      <c r="P767" s="71">
        <v>0</v>
      </c>
      <c r="Q767" s="57">
        <f t="shared" si="204"/>
        <v>0.13683492</v>
      </c>
      <c r="R767" s="57">
        <f t="shared" si="205"/>
        <v>0</v>
      </c>
      <c r="S767" s="59">
        <v>0</v>
      </c>
      <c r="T767" s="93" t="s">
        <v>32</v>
      </c>
      <c r="U767" s="6"/>
      <c r="V767" s="61"/>
      <c r="W767" s="62"/>
      <c r="X767" s="36"/>
      <c r="Y767" s="36"/>
      <c r="Z767" s="36"/>
      <c r="AB767" s="37"/>
      <c r="AC767" s="38"/>
      <c r="AD767" s="38"/>
      <c r="AE767" s="38"/>
      <c r="AF767" s="6"/>
      <c r="AG767" s="1"/>
      <c r="AZ767" s="133"/>
    </row>
    <row r="768" spans="1:52">
      <c r="A768" s="65" t="s">
        <v>1584</v>
      </c>
      <c r="B768" s="95" t="s">
        <v>1632</v>
      </c>
      <c r="C768" s="58" t="s">
        <v>1633</v>
      </c>
      <c r="D768" s="57">
        <v>0.23644411199999998</v>
      </c>
      <c r="E768" s="57">
        <v>0</v>
      </c>
      <c r="F768" s="58">
        <f t="shared" si="202"/>
        <v>0.23644411199999998</v>
      </c>
      <c r="G768" s="57">
        <f t="shared" si="203"/>
        <v>0.23644411199999998</v>
      </c>
      <c r="H768" s="57">
        <f t="shared" si="203"/>
        <v>0</v>
      </c>
      <c r="I768" s="58">
        <v>0</v>
      </c>
      <c r="J768" s="57">
        <v>0</v>
      </c>
      <c r="K768" s="58">
        <v>0</v>
      </c>
      <c r="L768" s="71">
        <v>0</v>
      </c>
      <c r="M768" s="58">
        <v>0</v>
      </c>
      <c r="N768" s="71">
        <v>0</v>
      </c>
      <c r="O768" s="71">
        <v>0.23644411199999998</v>
      </c>
      <c r="P768" s="71">
        <v>0</v>
      </c>
      <c r="Q768" s="57">
        <f t="shared" si="204"/>
        <v>0.23644411199999998</v>
      </c>
      <c r="R768" s="57">
        <f t="shared" si="205"/>
        <v>0</v>
      </c>
      <c r="S768" s="59">
        <v>0</v>
      </c>
      <c r="T768" s="93" t="s">
        <v>32</v>
      </c>
      <c r="U768" s="6"/>
      <c r="V768" s="61"/>
      <c r="W768" s="62"/>
      <c r="X768" s="36"/>
      <c r="Y768" s="36"/>
      <c r="Z768" s="36"/>
      <c r="AB768" s="37"/>
      <c r="AC768" s="38"/>
      <c r="AD768" s="38"/>
      <c r="AE768" s="38"/>
      <c r="AF768" s="6"/>
      <c r="AG768" s="1"/>
      <c r="AZ768" s="133"/>
    </row>
    <row r="769" spans="1:52" ht="31.5">
      <c r="A769" s="65" t="s">
        <v>1584</v>
      </c>
      <c r="B769" s="95" t="s">
        <v>1634</v>
      </c>
      <c r="C769" s="58" t="s">
        <v>1635</v>
      </c>
      <c r="D769" s="57">
        <v>0.48664676400000001</v>
      </c>
      <c r="E769" s="57">
        <v>0</v>
      </c>
      <c r="F769" s="58">
        <f t="shared" si="202"/>
        <v>0.48664676400000001</v>
      </c>
      <c r="G769" s="57">
        <f t="shared" si="203"/>
        <v>0.48664676400000001</v>
      </c>
      <c r="H769" s="57">
        <f t="shared" si="203"/>
        <v>0.48510000000000003</v>
      </c>
      <c r="I769" s="58">
        <v>0</v>
      </c>
      <c r="J769" s="57">
        <v>0.48510000000000003</v>
      </c>
      <c r="K769" s="58">
        <v>0</v>
      </c>
      <c r="L769" s="57">
        <v>0</v>
      </c>
      <c r="M769" s="58">
        <v>0</v>
      </c>
      <c r="N769" s="57">
        <v>0</v>
      </c>
      <c r="O769" s="57">
        <v>0.48664676400000001</v>
      </c>
      <c r="P769" s="57">
        <v>0</v>
      </c>
      <c r="Q769" s="57">
        <f t="shared" si="204"/>
        <v>1.5467639999999783E-3</v>
      </c>
      <c r="R769" s="57">
        <f t="shared" si="205"/>
        <v>0.48510000000000003</v>
      </c>
      <c r="S769" s="59">
        <v>1</v>
      </c>
      <c r="T769" s="93" t="s">
        <v>262</v>
      </c>
      <c r="U769" s="6"/>
      <c r="V769" s="61"/>
      <c r="W769" s="62"/>
      <c r="X769" s="36"/>
      <c r="Y769" s="36"/>
      <c r="Z769" s="36"/>
      <c r="AB769" s="37"/>
      <c r="AC769" s="38"/>
      <c r="AD769" s="38"/>
      <c r="AE769" s="38"/>
      <c r="AF769" s="6"/>
      <c r="AG769" s="1"/>
      <c r="AZ769" s="133"/>
    </row>
    <row r="770" spans="1:52" ht="31.5">
      <c r="A770" s="65" t="s">
        <v>1584</v>
      </c>
      <c r="B770" s="95" t="s">
        <v>1636</v>
      </c>
      <c r="C770" s="58" t="s">
        <v>1637</v>
      </c>
      <c r="D770" s="57">
        <v>0.43155967200000001</v>
      </c>
      <c r="E770" s="57">
        <v>0</v>
      </c>
      <c r="F770" s="58">
        <f t="shared" si="202"/>
        <v>0.43155967200000001</v>
      </c>
      <c r="G770" s="57">
        <f t="shared" si="203"/>
        <v>0.43155967200000001</v>
      </c>
      <c r="H770" s="57">
        <f t="shared" si="203"/>
        <v>0</v>
      </c>
      <c r="I770" s="58">
        <v>0</v>
      </c>
      <c r="J770" s="57">
        <v>0</v>
      </c>
      <c r="K770" s="58">
        <v>0</v>
      </c>
      <c r="L770" s="57">
        <v>0</v>
      </c>
      <c r="M770" s="58">
        <v>0</v>
      </c>
      <c r="N770" s="57">
        <v>0</v>
      </c>
      <c r="O770" s="57">
        <v>0.43155967200000001</v>
      </c>
      <c r="P770" s="57">
        <v>0</v>
      </c>
      <c r="Q770" s="57">
        <f t="shared" si="204"/>
        <v>0.43155967200000001</v>
      </c>
      <c r="R770" s="57">
        <f t="shared" si="205"/>
        <v>0</v>
      </c>
      <c r="S770" s="59">
        <v>0</v>
      </c>
      <c r="T770" s="93" t="s">
        <v>32</v>
      </c>
      <c r="U770" s="6"/>
      <c r="V770" s="61"/>
      <c r="W770" s="62"/>
      <c r="X770" s="36"/>
      <c r="Y770" s="36"/>
      <c r="Z770" s="36"/>
      <c r="AB770" s="37"/>
      <c r="AC770" s="38"/>
      <c r="AD770" s="38"/>
      <c r="AE770" s="38"/>
      <c r="AF770" s="6"/>
      <c r="AG770" s="1"/>
      <c r="AZ770" s="133"/>
    </row>
    <row r="771" spans="1:52">
      <c r="A771" s="65" t="s">
        <v>1584</v>
      </c>
      <c r="B771" s="95" t="s">
        <v>1638</v>
      </c>
      <c r="C771" s="58" t="s">
        <v>1639</v>
      </c>
      <c r="D771" s="57">
        <v>0.15890505599999999</v>
      </c>
      <c r="E771" s="57">
        <v>0</v>
      </c>
      <c r="F771" s="58">
        <f t="shared" si="202"/>
        <v>0.15890505599999999</v>
      </c>
      <c r="G771" s="57">
        <f t="shared" si="203"/>
        <v>0.15890505599999999</v>
      </c>
      <c r="H771" s="57">
        <f t="shared" si="203"/>
        <v>0</v>
      </c>
      <c r="I771" s="58">
        <v>0</v>
      </c>
      <c r="J771" s="57">
        <v>0</v>
      </c>
      <c r="K771" s="58">
        <v>0</v>
      </c>
      <c r="L771" s="57">
        <v>0</v>
      </c>
      <c r="M771" s="58">
        <v>0</v>
      </c>
      <c r="N771" s="57">
        <v>0</v>
      </c>
      <c r="O771" s="57">
        <v>0.15890505599999999</v>
      </c>
      <c r="P771" s="57">
        <v>0</v>
      </c>
      <c r="Q771" s="57">
        <f t="shared" si="204"/>
        <v>0.15890505599999999</v>
      </c>
      <c r="R771" s="57">
        <f t="shared" si="205"/>
        <v>0</v>
      </c>
      <c r="S771" s="59">
        <v>0</v>
      </c>
      <c r="T771" s="93" t="s">
        <v>32</v>
      </c>
      <c r="U771" s="6"/>
      <c r="V771" s="61"/>
      <c r="W771" s="62"/>
      <c r="X771" s="36"/>
      <c r="Y771" s="36"/>
      <c r="Z771" s="36"/>
      <c r="AB771" s="37"/>
      <c r="AC771" s="38"/>
      <c r="AD771" s="38"/>
      <c r="AE771" s="38"/>
      <c r="AF771" s="6"/>
      <c r="AG771" s="1"/>
      <c r="AZ771" s="133"/>
    </row>
    <row r="772" spans="1:52" ht="31.5">
      <c r="A772" s="65" t="s">
        <v>1584</v>
      </c>
      <c r="B772" s="95" t="s">
        <v>1640</v>
      </c>
      <c r="C772" s="58" t="s">
        <v>1641</v>
      </c>
      <c r="D772" s="57">
        <v>7.7841708120000002</v>
      </c>
      <c r="E772" s="57">
        <v>0</v>
      </c>
      <c r="F772" s="58">
        <f t="shared" si="202"/>
        <v>7.7841708120000002</v>
      </c>
      <c r="G772" s="57">
        <f t="shared" si="203"/>
        <v>7.7841708120000002</v>
      </c>
      <c r="H772" s="57">
        <f t="shared" si="203"/>
        <v>0</v>
      </c>
      <c r="I772" s="58">
        <v>0</v>
      </c>
      <c r="J772" s="57">
        <v>0</v>
      </c>
      <c r="K772" s="58">
        <v>0</v>
      </c>
      <c r="L772" s="57">
        <v>0</v>
      </c>
      <c r="M772" s="58">
        <v>0</v>
      </c>
      <c r="N772" s="57">
        <v>0</v>
      </c>
      <c r="O772" s="57">
        <v>7.7841708120000002</v>
      </c>
      <c r="P772" s="57">
        <v>0</v>
      </c>
      <c r="Q772" s="57">
        <f t="shared" si="204"/>
        <v>7.7841708120000002</v>
      </c>
      <c r="R772" s="57">
        <f t="shared" si="205"/>
        <v>0</v>
      </c>
      <c r="S772" s="59">
        <v>0</v>
      </c>
      <c r="T772" s="93" t="s">
        <v>32</v>
      </c>
      <c r="U772" s="6"/>
      <c r="V772" s="61"/>
      <c r="W772" s="62"/>
      <c r="X772" s="36"/>
      <c r="Y772" s="36"/>
      <c r="Z772" s="36"/>
      <c r="AB772" s="37"/>
      <c r="AC772" s="38"/>
      <c r="AD772" s="38"/>
      <c r="AE772" s="38"/>
      <c r="AF772" s="6"/>
      <c r="AG772" s="1"/>
      <c r="AZ772" s="133"/>
    </row>
    <row r="773" spans="1:52">
      <c r="A773" s="65" t="s">
        <v>1584</v>
      </c>
      <c r="B773" s="95" t="s">
        <v>1642</v>
      </c>
      <c r="C773" s="58" t="s">
        <v>1643</v>
      </c>
      <c r="D773" s="57">
        <v>2.3935122359999998</v>
      </c>
      <c r="E773" s="57">
        <v>0</v>
      </c>
      <c r="F773" s="58">
        <f t="shared" si="202"/>
        <v>2.3935122359999998</v>
      </c>
      <c r="G773" s="57">
        <f t="shared" si="203"/>
        <v>2.3935122359999998</v>
      </c>
      <c r="H773" s="57">
        <f t="shared" si="203"/>
        <v>0</v>
      </c>
      <c r="I773" s="58">
        <v>0</v>
      </c>
      <c r="J773" s="57">
        <v>0</v>
      </c>
      <c r="K773" s="58">
        <v>0</v>
      </c>
      <c r="L773" s="57">
        <v>0</v>
      </c>
      <c r="M773" s="58">
        <v>0</v>
      </c>
      <c r="N773" s="57">
        <v>0</v>
      </c>
      <c r="O773" s="57">
        <v>2.3935122359999998</v>
      </c>
      <c r="P773" s="57">
        <v>0</v>
      </c>
      <c r="Q773" s="57">
        <f t="shared" si="204"/>
        <v>2.3935122359999998</v>
      </c>
      <c r="R773" s="57">
        <f t="shared" si="205"/>
        <v>0</v>
      </c>
      <c r="S773" s="59">
        <v>0</v>
      </c>
      <c r="T773" s="93" t="s">
        <v>32</v>
      </c>
      <c r="U773" s="6"/>
      <c r="V773" s="61"/>
      <c r="W773" s="62"/>
      <c r="X773" s="36"/>
      <c r="Y773" s="36"/>
      <c r="Z773" s="36"/>
      <c r="AB773" s="37"/>
      <c r="AC773" s="38"/>
      <c r="AD773" s="38"/>
      <c r="AE773" s="38"/>
      <c r="AF773" s="6"/>
      <c r="AG773" s="1"/>
      <c r="AZ773" s="133"/>
    </row>
    <row r="774" spans="1:52" ht="31.5">
      <c r="A774" s="65" t="s">
        <v>1584</v>
      </c>
      <c r="B774" s="95" t="s">
        <v>1644</v>
      </c>
      <c r="C774" s="58" t="s">
        <v>1645</v>
      </c>
      <c r="D774" s="57">
        <v>0.16386312</v>
      </c>
      <c r="E774" s="57">
        <v>0</v>
      </c>
      <c r="F774" s="58">
        <f t="shared" si="202"/>
        <v>0.16386312</v>
      </c>
      <c r="G774" s="57">
        <f t="shared" si="203"/>
        <v>0.16386312</v>
      </c>
      <c r="H774" s="57">
        <f t="shared" si="203"/>
        <v>0</v>
      </c>
      <c r="I774" s="58">
        <v>0</v>
      </c>
      <c r="J774" s="57">
        <v>0</v>
      </c>
      <c r="K774" s="58">
        <v>0</v>
      </c>
      <c r="L774" s="57">
        <v>0</v>
      </c>
      <c r="M774" s="58">
        <v>0</v>
      </c>
      <c r="N774" s="57">
        <v>0</v>
      </c>
      <c r="O774" s="57">
        <v>0.16386312</v>
      </c>
      <c r="P774" s="57">
        <v>0</v>
      </c>
      <c r="Q774" s="57">
        <f t="shared" si="204"/>
        <v>0.16386312</v>
      </c>
      <c r="R774" s="57">
        <f t="shared" si="205"/>
        <v>0</v>
      </c>
      <c r="S774" s="59">
        <v>0</v>
      </c>
      <c r="T774" s="93" t="s">
        <v>32</v>
      </c>
      <c r="U774" s="6"/>
      <c r="V774" s="61"/>
      <c r="W774" s="62"/>
      <c r="X774" s="36"/>
      <c r="Y774" s="36"/>
      <c r="Z774" s="36"/>
      <c r="AB774" s="37"/>
      <c r="AC774" s="38"/>
      <c r="AD774" s="38"/>
      <c r="AE774" s="38"/>
      <c r="AF774" s="6"/>
      <c r="AG774" s="1"/>
      <c r="AZ774" s="133"/>
    </row>
    <row r="775" spans="1:52" ht="31.5">
      <c r="A775" s="65" t="s">
        <v>1584</v>
      </c>
      <c r="B775" s="95" t="s">
        <v>1646</v>
      </c>
      <c r="C775" s="58" t="s">
        <v>1647</v>
      </c>
      <c r="D775" s="57">
        <v>0.77635080000000001</v>
      </c>
      <c r="E775" s="57">
        <v>0</v>
      </c>
      <c r="F775" s="58">
        <f t="shared" si="202"/>
        <v>0.77635080000000001</v>
      </c>
      <c r="G775" s="57">
        <f t="shared" si="203"/>
        <v>0.77635080000000001</v>
      </c>
      <c r="H775" s="57">
        <f t="shared" si="203"/>
        <v>0</v>
      </c>
      <c r="I775" s="58">
        <v>0</v>
      </c>
      <c r="J775" s="57">
        <v>0</v>
      </c>
      <c r="K775" s="58">
        <v>0</v>
      </c>
      <c r="L775" s="57">
        <v>0</v>
      </c>
      <c r="M775" s="58">
        <v>0</v>
      </c>
      <c r="N775" s="57">
        <v>0</v>
      </c>
      <c r="O775" s="57">
        <v>0.77635080000000001</v>
      </c>
      <c r="P775" s="57">
        <v>0</v>
      </c>
      <c r="Q775" s="57">
        <f t="shared" si="204"/>
        <v>0.77635080000000001</v>
      </c>
      <c r="R775" s="57">
        <f t="shared" si="205"/>
        <v>0</v>
      </c>
      <c r="S775" s="59">
        <v>0</v>
      </c>
      <c r="T775" s="93" t="s">
        <v>32</v>
      </c>
      <c r="U775" s="6"/>
      <c r="V775" s="61"/>
      <c r="W775" s="62"/>
      <c r="X775" s="36"/>
      <c r="Y775" s="36"/>
      <c r="Z775" s="36"/>
      <c r="AB775" s="37"/>
      <c r="AC775" s="38"/>
      <c r="AD775" s="38"/>
      <c r="AE775" s="38"/>
      <c r="AF775" s="6"/>
      <c r="AG775" s="1"/>
      <c r="AZ775" s="133"/>
    </row>
    <row r="776" spans="1:52" ht="31.5">
      <c r="A776" s="65" t="s">
        <v>1584</v>
      </c>
      <c r="B776" s="95" t="s">
        <v>1648</v>
      </c>
      <c r="C776" s="58" t="s">
        <v>1649</v>
      </c>
      <c r="D776" s="57">
        <v>74.218512000000004</v>
      </c>
      <c r="E776" s="57">
        <v>0</v>
      </c>
      <c r="F776" s="58">
        <f t="shared" si="202"/>
        <v>74.218512000000004</v>
      </c>
      <c r="G776" s="57">
        <f t="shared" si="203"/>
        <v>74.218512000000004</v>
      </c>
      <c r="H776" s="57">
        <f t="shared" si="203"/>
        <v>75.32600266</v>
      </c>
      <c r="I776" s="58">
        <v>0</v>
      </c>
      <c r="J776" s="57">
        <v>0.10726625999999999</v>
      </c>
      <c r="K776" s="58">
        <v>0</v>
      </c>
      <c r="L776" s="57">
        <v>75.218736399999997</v>
      </c>
      <c r="M776" s="58">
        <v>0</v>
      </c>
      <c r="N776" s="57">
        <v>0</v>
      </c>
      <c r="O776" s="57">
        <v>74.218512000000004</v>
      </c>
      <c r="P776" s="57">
        <v>0</v>
      </c>
      <c r="Q776" s="57">
        <f t="shared" si="204"/>
        <v>-1.1074906599999963</v>
      </c>
      <c r="R776" s="57">
        <f t="shared" si="205"/>
        <v>75.32600266</v>
      </c>
      <c r="S776" s="59">
        <v>1</v>
      </c>
      <c r="T776" s="151" t="s">
        <v>262</v>
      </c>
      <c r="U776" s="6"/>
      <c r="V776" s="61"/>
      <c r="W776" s="62"/>
      <c r="X776" s="36"/>
      <c r="Y776" s="36"/>
      <c r="Z776" s="36"/>
      <c r="AB776" s="37"/>
      <c r="AC776" s="38"/>
      <c r="AD776" s="38"/>
      <c r="AE776" s="38"/>
      <c r="AF776" s="6"/>
      <c r="AG776" s="1"/>
      <c r="AZ776" s="133"/>
    </row>
    <row r="777" spans="1:52" ht="31.5">
      <c r="A777" s="65" t="s">
        <v>1584</v>
      </c>
      <c r="B777" s="95" t="s">
        <v>1650</v>
      </c>
      <c r="C777" s="58" t="s">
        <v>1651</v>
      </c>
      <c r="D777" s="57">
        <v>157.26725039999999</v>
      </c>
      <c r="E777" s="57">
        <v>0</v>
      </c>
      <c r="F777" s="58">
        <f t="shared" si="202"/>
        <v>157.26725039999999</v>
      </c>
      <c r="G777" s="57">
        <f t="shared" si="203"/>
        <v>157.26725039999999</v>
      </c>
      <c r="H777" s="57">
        <f t="shared" si="203"/>
        <v>120.3417214</v>
      </c>
      <c r="I777" s="58">
        <v>0</v>
      </c>
      <c r="J777" s="57">
        <v>0.17136985999999998</v>
      </c>
      <c r="K777" s="58">
        <v>0</v>
      </c>
      <c r="L777" s="57">
        <v>120.17035154</v>
      </c>
      <c r="M777" s="58">
        <v>0</v>
      </c>
      <c r="N777" s="57">
        <v>0</v>
      </c>
      <c r="O777" s="57">
        <v>157.26725039999999</v>
      </c>
      <c r="P777" s="57">
        <v>0</v>
      </c>
      <c r="Q777" s="57">
        <f t="shared" si="204"/>
        <v>36.925528999999997</v>
      </c>
      <c r="R777" s="57">
        <f t="shared" si="205"/>
        <v>120.3417214</v>
      </c>
      <c r="S777" s="59">
        <v>1</v>
      </c>
      <c r="T777" s="151" t="s">
        <v>262</v>
      </c>
      <c r="U777" s="6"/>
      <c r="V777" s="61"/>
      <c r="W777" s="62"/>
      <c r="X777" s="36"/>
      <c r="Y777" s="36"/>
      <c r="Z777" s="36"/>
      <c r="AB777" s="37"/>
      <c r="AC777" s="38"/>
      <c r="AD777" s="38"/>
      <c r="AE777" s="38"/>
      <c r="AF777" s="6"/>
      <c r="AG777" s="1"/>
      <c r="AZ777" s="133"/>
    </row>
    <row r="778" spans="1:52">
      <c r="A778" s="65" t="s">
        <v>1584</v>
      </c>
      <c r="B778" s="95" t="s">
        <v>1652</v>
      </c>
      <c r="C778" s="58" t="s">
        <v>1653</v>
      </c>
      <c r="D778" s="57">
        <v>2.1919984800000001</v>
      </c>
      <c r="E778" s="57">
        <v>0</v>
      </c>
      <c r="F778" s="58">
        <f>D778-E778</f>
        <v>2.1919984800000001</v>
      </c>
      <c r="G778" s="57" t="s">
        <v>32</v>
      </c>
      <c r="H778" s="57">
        <f t="shared" si="203"/>
        <v>2.2399992000000002</v>
      </c>
      <c r="I778" s="58" t="s">
        <v>32</v>
      </c>
      <c r="J778" s="57">
        <v>2.2399992000000002</v>
      </c>
      <c r="K778" s="58" t="s">
        <v>32</v>
      </c>
      <c r="L778" s="57">
        <v>0</v>
      </c>
      <c r="M778" s="58" t="s">
        <v>32</v>
      </c>
      <c r="N778" s="57">
        <v>0</v>
      </c>
      <c r="O778" s="57" t="s">
        <v>32</v>
      </c>
      <c r="P778" s="57">
        <v>0</v>
      </c>
      <c r="Q778" s="57">
        <f t="shared" si="204"/>
        <v>-4.8000720000000108E-2</v>
      </c>
      <c r="R778" s="57" t="s">
        <v>32</v>
      </c>
      <c r="S778" s="59" t="s">
        <v>32</v>
      </c>
      <c r="T778" s="93" t="s">
        <v>1654</v>
      </c>
      <c r="U778" s="6"/>
      <c r="V778" s="61"/>
      <c r="W778" s="62"/>
      <c r="X778" s="36"/>
      <c r="Y778" s="36"/>
      <c r="Z778" s="36"/>
      <c r="AB778" s="37"/>
      <c r="AC778" s="38"/>
      <c r="AD778" s="38"/>
      <c r="AE778" s="38"/>
      <c r="AF778" s="6"/>
      <c r="AG778" s="1"/>
      <c r="AZ778" s="133"/>
    </row>
    <row r="779" spans="1:52" ht="31.5">
      <c r="A779" s="65" t="s">
        <v>1584</v>
      </c>
      <c r="B779" s="95" t="s">
        <v>1655</v>
      </c>
      <c r="C779" s="58" t="s">
        <v>1656</v>
      </c>
      <c r="D779" s="57">
        <v>4.8631535999999995</v>
      </c>
      <c r="E779" s="57">
        <v>0.28709895000000002</v>
      </c>
      <c r="F779" s="58">
        <f>D779-E779</f>
        <v>4.5760546499999997</v>
      </c>
      <c r="G779" s="57" t="s">
        <v>32</v>
      </c>
      <c r="H779" s="57">
        <f t="shared" si="203"/>
        <v>1.04869685</v>
      </c>
      <c r="I779" s="58" t="s">
        <v>32</v>
      </c>
      <c r="J779" s="57">
        <v>0.31691158000000003</v>
      </c>
      <c r="K779" s="58" t="s">
        <v>32</v>
      </c>
      <c r="L779" s="57">
        <v>0.73178526999999993</v>
      </c>
      <c r="M779" s="58" t="s">
        <v>32</v>
      </c>
      <c r="N779" s="57">
        <v>0</v>
      </c>
      <c r="O779" s="57" t="s">
        <v>32</v>
      </c>
      <c r="P779" s="57">
        <v>0</v>
      </c>
      <c r="Q779" s="57">
        <f t="shared" si="204"/>
        <v>3.5273577999999999</v>
      </c>
      <c r="R779" s="57" t="s">
        <v>32</v>
      </c>
      <c r="S779" s="59" t="s">
        <v>32</v>
      </c>
      <c r="T779" s="151" t="s">
        <v>1657</v>
      </c>
      <c r="U779" s="6"/>
      <c r="V779" s="61"/>
      <c r="W779" s="62"/>
      <c r="X779" s="36"/>
      <c r="Y779" s="36"/>
      <c r="Z779" s="36"/>
      <c r="AB779" s="37"/>
      <c r="AC779" s="38"/>
      <c r="AD779" s="38"/>
      <c r="AE779" s="38"/>
      <c r="AF779" s="6"/>
      <c r="AG779" s="1"/>
      <c r="AZ779" s="133"/>
    </row>
    <row r="780" spans="1:52">
      <c r="A780" s="65" t="s">
        <v>1584</v>
      </c>
      <c r="B780" s="95" t="s">
        <v>1658</v>
      </c>
      <c r="C780" s="58" t="s">
        <v>1659</v>
      </c>
      <c r="D780" s="57">
        <v>0.96665117</v>
      </c>
      <c r="E780" s="57">
        <v>0</v>
      </c>
      <c r="F780" s="58">
        <f>D780-E780</f>
        <v>0.96665117</v>
      </c>
      <c r="G780" s="57" t="s">
        <v>32</v>
      </c>
      <c r="H780" s="57">
        <f t="shared" si="203"/>
        <v>1.0807392</v>
      </c>
      <c r="I780" s="58" t="s">
        <v>32</v>
      </c>
      <c r="J780" s="57">
        <v>1.0807392</v>
      </c>
      <c r="K780" s="58" t="s">
        <v>32</v>
      </c>
      <c r="L780" s="57">
        <v>0</v>
      </c>
      <c r="M780" s="58" t="s">
        <v>32</v>
      </c>
      <c r="N780" s="57">
        <v>0</v>
      </c>
      <c r="O780" s="57" t="s">
        <v>32</v>
      </c>
      <c r="P780" s="57">
        <v>0</v>
      </c>
      <c r="Q780" s="57">
        <f t="shared" si="204"/>
        <v>-0.11408803000000001</v>
      </c>
      <c r="R780" s="57" t="s">
        <v>32</v>
      </c>
      <c r="S780" s="59" t="s">
        <v>32</v>
      </c>
      <c r="T780" s="93" t="s">
        <v>1654</v>
      </c>
      <c r="U780" s="6"/>
      <c r="V780" s="61"/>
      <c r="W780" s="62"/>
      <c r="X780" s="36"/>
      <c r="Y780" s="36"/>
      <c r="Z780" s="36"/>
      <c r="AB780" s="37"/>
      <c r="AC780" s="38"/>
      <c r="AD780" s="38"/>
      <c r="AE780" s="38"/>
      <c r="AF780" s="6"/>
      <c r="AG780" s="1"/>
      <c r="AZ780" s="133"/>
    </row>
    <row r="781" spans="1:52">
      <c r="A781" s="65" t="s">
        <v>1584</v>
      </c>
      <c r="B781" s="95" t="s">
        <v>1660</v>
      </c>
      <c r="C781" s="58" t="s">
        <v>1661</v>
      </c>
      <c r="D781" s="57" t="s">
        <v>32</v>
      </c>
      <c r="E781" s="57" t="s">
        <v>32</v>
      </c>
      <c r="F781" s="58" t="s">
        <v>32</v>
      </c>
      <c r="G781" s="57" t="s">
        <v>32</v>
      </c>
      <c r="H781" s="57">
        <f t="shared" si="203"/>
        <v>0.26544000000000001</v>
      </c>
      <c r="I781" s="58" t="s">
        <v>32</v>
      </c>
      <c r="J781" s="57">
        <v>0.26544000000000001</v>
      </c>
      <c r="K781" s="58" t="s">
        <v>32</v>
      </c>
      <c r="L781" s="57">
        <v>0</v>
      </c>
      <c r="M781" s="58" t="s">
        <v>32</v>
      </c>
      <c r="N781" s="57">
        <v>0</v>
      </c>
      <c r="O781" s="57" t="s">
        <v>32</v>
      </c>
      <c r="P781" s="57">
        <v>0</v>
      </c>
      <c r="Q781" s="57" t="s">
        <v>32</v>
      </c>
      <c r="R781" s="57" t="s">
        <v>32</v>
      </c>
      <c r="S781" s="59" t="s">
        <v>32</v>
      </c>
      <c r="T781" s="93" t="s">
        <v>1654</v>
      </c>
      <c r="U781" s="6"/>
      <c r="V781" s="61"/>
      <c r="W781" s="62"/>
      <c r="X781" s="36"/>
      <c r="Y781" s="36"/>
      <c r="Z781" s="36"/>
      <c r="AB781" s="37"/>
      <c r="AC781" s="38"/>
      <c r="AD781" s="38"/>
      <c r="AE781" s="38"/>
      <c r="AF781" s="6"/>
      <c r="AG781" s="1"/>
      <c r="AZ781" s="133"/>
    </row>
    <row r="782" spans="1:52" ht="31.5">
      <c r="A782" s="65" t="s">
        <v>1584</v>
      </c>
      <c r="B782" s="95" t="s">
        <v>1662</v>
      </c>
      <c r="C782" s="58" t="s">
        <v>1663</v>
      </c>
      <c r="D782" s="57" t="s">
        <v>32</v>
      </c>
      <c r="E782" s="57" t="s">
        <v>32</v>
      </c>
      <c r="F782" s="58" t="s">
        <v>32</v>
      </c>
      <c r="G782" s="57" t="s">
        <v>32</v>
      </c>
      <c r="H782" s="57">
        <f t="shared" si="203"/>
        <v>0.19500000000000001</v>
      </c>
      <c r="I782" s="58" t="s">
        <v>32</v>
      </c>
      <c r="J782" s="57">
        <v>0.19500000000000001</v>
      </c>
      <c r="K782" s="58" t="s">
        <v>32</v>
      </c>
      <c r="L782" s="57">
        <v>0</v>
      </c>
      <c r="M782" s="58" t="s">
        <v>32</v>
      </c>
      <c r="N782" s="57">
        <v>0</v>
      </c>
      <c r="O782" s="57" t="s">
        <v>32</v>
      </c>
      <c r="P782" s="57">
        <v>0</v>
      </c>
      <c r="Q782" s="57" t="s">
        <v>32</v>
      </c>
      <c r="R782" s="57" t="s">
        <v>32</v>
      </c>
      <c r="S782" s="59" t="s">
        <v>32</v>
      </c>
      <c r="T782" s="60" t="s">
        <v>668</v>
      </c>
      <c r="U782" s="6"/>
      <c r="V782" s="61"/>
      <c r="W782" s="62"/>
      <c r="X782" s="36"/>
      <c r="Y782" s="36"/>
      <c r="Z782" s="36"/>
      <c r="AB782" s="37"/>
      <c r="AC782" s="38"/>
      <c r="AD782" s="38"/>
      <c r="AE782" s="38"/>
      <c r="AF782" s="6"/>
      <c r="AG782" s="1"/>
      <c r="AZ782" s="133"/>
    </row>
    <row r="783" spans="1:52" ht="31.5">
      <c r="A783" s="65" t="s">
        <v>1584</v>
      </c>
      <c r="B783" s="95" t="s">
        <v>1664</v>
      </c>
      <c r="C783" s="58" t="s">
        <v>1665</v>
      </c>
      <c r="D783" s="57" t="s">
        <v>32</v>
      </c>
      <c r="E783" s="57">
        <v>1.7002412499999999</v>
      </c>
      <c r="F783" s="58" t="s">
        <v>32</v>
      </c>
      <c r="G783" s="57" t="s">
        <v>32</v>
      </c>
      <c r="H783" s="57">
        <f t="shared" si="203"/>
        <v>4.5461332500000005</v>
      </c>
      <c r="I783" s="58" t="s">
        <v>32</v>
      </c>
      <c r="J783" s="57">
        <v>3.9801333300000001</v>
      </c>
      <c r="K783" s="58" t="s">
        <v>32</v>
      </c>
      <c r="L783" s="57">
        <v>0.56599991999999999</v>
      </c>
      <c r="M783" s="58" t="s">
        <v>32</v>
      </c>
      <c r="N783" s="57">
        <v>0</v>
      </c>
      <c r="O783" s="57" t="s">
        <v>32</v>
      </c>
      <c r="P783" s="57">
        <v>0</v>
      </c>
      <c r="Q783" s="57" t="s">
        <v>32</v>
      </c>
      <c r="R783" s="57" t="s">
        <v>32</v>
      </c>
      <c r="S783" s="59" t="s">
        <v>32</v>
      </c>
      <c r="T783" s="60" t="s">
        <v>668</v>
      </c>
      <c r="U783" s="6"/>
      <c r="V783" s="61"/>
      <c r="W783" s="62"/>
      <c r="X783" s="36"/>
      <c r="Y783" s="36"/>
      <c r="Z783" s="36"/>
      <c r="AB783" s="37"/>
      <c r="AC783" s="38"/>
      <c r="AD783" s="38"/>
      <c r="AE783" s="38"/>
      <c r="AF783" s="6"/>
      <c r="AG783" s="1"/>
      <c r="AZ783" s="133"/>
    </row>
    <row r="784" spans="1:52" ht="47.25">
      <c r="A784" s="65" t="s">
        <v>1584</v>
      </c>
      <c r="B784" s="95" t="s">
        <v>1666</v>
      </c>
      <c r="C784" s="58" t="s">
        <v>1667</v>
      </c>
      <c r="D784" s="57" t="s">
        <v>32</v>
      </c>
      <c r="E784" s="57">
        <v>0.28386119999999998</v>
      </c>
      <c r="F784" s="58" t="s">
        <v>32</v>
      </c>
      <c r="G784" s="57" t="s">
        <v>32</v>
      </c>
      <c r="H784" s="57">
        <f t="shared" si="203"/>
        <v>0.59152517999999998</v>
      </c>
      <c r="I784" s="58" t="s">
        <v>32</v>
      </c>
      <c r="J784" s="57">
        <v>0.46872518000000002</v>
      </c>
      <c r="K784" s="58" t="s">
        <v>32</v>
      </c>
      <c r="L784" s="57">
        <v>0.12279999999999999</v>
      </c>
      <c r="M784" s="58" t="s">
        <v>32</v>
      </c>
      <c r="N784" s="57">
        <v>0</v>
      </c>
      <c r="O784" s="57" t="s">
        <v>32</v>
      </c>
      <c r="P784" s="57">
        <v>0</v>
      </c>
      <c r="Q784" s="57" t="s">
        <v>32</v>
      </c>
      <c r="R784" s="57" t="s">
        <v>32</v>
      </c>
      <c r="S784" s="59" t="s">
        <v>32</v>
      </c>
      <c r="T784" s="60" t="s">
        <v>668</v>
      </c>
      <c r="U784" s="6"/>
      <c r="V784" s="61"/>
      <c r="W784" s="62"/>
      <c r="X784" s="36"/>
      <c r="Y784" s="36"/>
      <c r="Z784" s="36"/>
      <c r="AB784" s="37"/>
      <c r="AC784" s="38"/>
      <c r="AD784" s="38"/>
      <c r="AE784" s="38"/>
      <c r="AF784" s="6"/>
      <c r="AG784" s="1"/>
      <c r="AZ784" s="133"/>
    </row>
    <row r="785" spans="1:52" ht="31.5">
      <c r="A785" s="65" t="s">
        <v>1584</v>
      </c>
      <c r="B785" s="95" t="s">
        <v>1668</v>
      </c>
      <c r="C785" s="58" t="s">
        <v>1669</v>
      </c>
      <c r="D785" s="57" t="s">
        <v>32</v>
      </c>
      <c r="E785" s="57">
        <v>3.475606</v>
      </c>
      <c r="F785" s="58" t="s">
        <v>32</v>
      </c>
      <c r="G785" s="57" t="s">
        <v>32</v>
      </c>
      <c r="H785" s="57">
        <f t="shared" si="203"/>
        <v>0.39095999999999997</v>
      </c>
      <c r="I785" s="58" t="s">
        <v>32</v>
      </c>
      <c r="J785" s="57">
        <v>0.39095999999999997</v>
      </c>
      <c r="K785" s="58" t="s">
        <v>32</v>
      </c>
      <c r="L785" s="57">
        <v>0</v>
      </c>
      <c r="M785" s="58" t="s">
        <v>32</v>
      </c>
      <c r="N785" s="57">
        <v>0</v>
      </c>
      <c r="O785" s="57" t="s">
        <v>32</v>
      </c>
      <c r="P785" s="57">
        <v>0</v>
      </c>
      <c r="Q785" s="57" t="s">
        <v>32</v>
      </c>
      <c r="R785" s="57" t="s">
        <v>32</v>
      </c>
      <c r="S785" s="59" t="s">
        <v>32</v>
      </c>
      <c r="T785" s="60" t="s">
        <v>668</v>
      </c>
      <c r="U785" s="6"/>
      <c r="V785" s="61"/>
      <c r="W785" s="62"/>
      <c r="X785" s="36"/>
      <c r="Y785" s="36"/>
      <c r="Z785" s="36"/>
      <c r="AB785" s="37"/>
      <c r="AC785" s="38"/>
      <c r="AD785" s="38"/>
      <c r="AE785" s="38"/>
      <c r="AF785" s="6"/>
      <c r="AG785" s="1"/>
      <c r="AZ785" s="133"/>
    </row>
    <row r="786" spans="1:52" ht="31.5">
      <c r="A786" s="98" t="s">
        <v>1584</v>
      </c>
      <c r="B786" s="152" t="s">
        <v>1670</v>
      </c>
      <c r="C786" s="58" t="s">
        <v>1671</v>
      </c>
      <c r="D786" s="57" t="s">
        <v>32</v>
      </c>
      <c r="E786" s="57" t="s">
        <v>32</v>
      </c>
      <c r="F786" s="58" t="s">
        <v>32</v>
      </c>
      <c r="G786" s="57" t="s">
        <v>32</v>
      </c>
      <c r="H786" s="57">
        <f t="shared" si="203"/>
        <v>0.76</v>
      </c>
      <c r="I786" s="58" t="s">
        <v>32</v>
      </c>
      <c r="J786" s="57">
        <v>0</v>
      </c>
      <c r="K786" s="58" t="s">
        <v>32</v>
      </c>
      <c r="L786" s="57">
        <v>0.76</v>
      </c>
      <c r="M786" s="58" t="s">
        <v>32</v>
      </c>
      <c r="N786" s="57">
        <v>0</v>
      </c>
      <c r="O786" s="57" t="s">
        <v>32</v>
      </c>
      <c r="P786" s="57">
        <v>0</v>
      </c>
      <c r="Q786" s="57" t="s">
        <v>32</v>
      </c>
      <c r="R786" s="57" t="s">
        <v>32</v>
      </c>
      <c r="S786" s="59" t="s">
        <v>32</v>
      </c>
      <c r="T786" s="60" t="s">
        <v>668</v>
      </c>
      <c r="U786" s="6"/>
      <c r="V786" s="61"/>
      <c r="W786" s="62"/>
      <c r="X786" s="36"/>
      <c r="Y786" s="36"/>
      <c r="Z786" s="36"/>
      <c r="AB786" s="37"/>
      <c r="AC786" s="38"/>
      <c r="AD786" s="38"/>
      <c r="AE786" s="38"/>
      <c r="AF786" s="6"/>
      <c r="AG786" s="1"/>
      <c r="AZ786" s="133"/>
    </row>
    <row r="787" spans="1:52" ht="31.5">
      <c r="A787" s="98" t="s">
        <v>1584</v>
      </c>
      <c r="B787" s="152" t="s">
        <v>1672</v>
      </c>
      <c r="C787" s="58" t="s">
        <v>1673</v>
      </c>
      <c r="D787" s="57" t="s">
        <v>32</v>
      </c>
      <c r="E787" s="57" t="s">
        <v>32</v>
      </c>
      <c r="F787" s="58" t="s">
        <v>32</v>
      </c>
      <c r="G787" s="57" t="s">
        <v>32</v>
      </c>
      <c r="H787" s="57">
        <f t="shared" si="203"/>
        <v>0.3</v>
      </c>
      <c r="I787" s="58" t="s">
        <v>32</v>
      </c>
      <c r="J787" s="57">
        <v>0</v>
      </c>
      <c r="K787" s="58" t="s">
        <v>32</v>
      </c>
      <c r="L787" s="57">
        <v>0.3</v>
      </c>
      <c r="M787" s="58" t="s">
        <v>32</v>
      </c>
      <c r="N787" s="57">
        <v>0</v>
      </c>
      <c r="O787" s="57" t="s">
        <v>32</v>
      </c>
      <c r="P787" s="57">
        <v>0</v>
      </c>
      <c r="Q787" s="57" t="s">
        <v>32</v>
      </c>
      <c r="R787" s="57" t="s">
        <v>32</v>
      </c>
      <c r="S787" s="59" t="s">
        <v>32</v>
      </c>
      <c r="T787" s="60" t="s">
        <v>668</v>
      </c>
      <c r="U787" s="6"/>
      <c r="V787" s="61"/>
      <c r="W787" s="62"/>
      <c r="X787" s="36"/>
      <c r="Y787" s="36"/>
      <c r="Z787" s="36"/>
      <c r="AB787" s="37"/>
      <c r="AC787" s="38"/>
      <c r="AD787" s="38"/>
      <c r="AE787" s="38"/>
      <c r="AF787" s="6"/>
      <c r="AG787" s="1"/>
      <c r="AZ787" s="133"/>
    </row>
    <row r="788" spans="1:52">
      <c r="A788" s="65" t="s">
        <v>1584</v>
      </c>
      <c r="B788" s="95" t="s">
        <v>1674</v>
      </c>
      <c r="C788" s="58" t="s">
        <v>1675</v>
      </c>
      <c r="D788" s="57">
        <v>27.415151999999999</v>
      </c>
      <c r="E788" s="57">
        <v>0</v>
      </c>
      <c r="F788" s="58">
        <f t="shared" si="202"/>
        <v>27.415151999999999</v>
      </c>
      <c r="G788" s="57">
        <f t="shared" si="203"/>
        <v>27.415151999999999</v>
      </c>
      <c r="H788" s="57">
        <f t="shared" si="203"/>
        <v>24.66533652</v>
      </c>
      <c r="I788" s="58">
        <v>0</v>
      </c>
      <c r="J788" s="57">
        <v>24.66533652</v>
      </c>
      <c r="K788" s="58">
        <v>0</v>
      </c>
      <c r="L788" s="57">
        <v>0</v>
      </c>
      <c r="M788" s="58">
        <v>0</v>
      </c>
      <c r="N788" s="57">
        <v>0</v>
      </c>
      <c r="O788" s="57">
        <v>27.415151999999999</v>
      </c>
      <c r="P788" s="57">
        <v>0</v>
      </c>
      <c r="Q788" s="57">
        <f t="shared" si="204"/>
        <v>2.7498154799999988</v>
      </c>
      <c r="R788" s="57">
        <f t="shared" si="205"/>
        <v>24.66533652</v>
      </c>
      <c r="S788" s="59">
        <v>1</v>
      </c>
      <c r="T788" s="60" t="s">
        <v>1654</v>
      </c>
      <c r="U788" s="6"/>
      <c r="V788" s="61"/>
      <c r="W788" s="62"/>
      <c r="X788" s="36"/>
      <c r="Y788" s="36"/>
      <c r="Z788" s="36"/>
      <c r="AB788" s="37"/>
      <c r="AC788" s="38"/>
      <c r="AD788" s="38"/>
      <c r="AE788" s="38"/>
      <c r="AF788" s="6"/>
      <c r="AG788" s="1"/>
      <c r="AZ788" s="133"/>
    </row>
    <row r="789" spans="1:52">
      <c r="A789" s="28" t="s">
        <v>1676</v>
      </c>
      <c r="B789" s="29" t="s">
        <v>1677</v>
      </c>
      <c r="C789" s="30" t="s">
        <v>31</v>
      </c>
      <c r="D789" s="31">
        <f t="shared" ref="D789:Q789" si="206">SUM(D790,D805,D811,D819,D826,D832,D833)</f>
        <v>1682.3334717440223</v>
      </c>
      <c r="E789" s="31">
        <f t="shared" si="206"/>
        <v>213.51228846000004</v>
      </c>
      <c r="F789" s="32">
        <f t="shared" si="206"/>
        <v>1469.553729284022</v>
      </c>
      <c r="G789" s="31">
        <f t="shared" si="206"/>
        <v>77.266480790000003</v>
      </c>
      <c r="H789" s="31">
        <f t="shared" si="206"/>
        <v>20.277566470000004</v>
      </c>
      <c r="I789" s="32">
        <f t="shared" si="206"/>
        <v>5.14677088</v>
      </c>
      <c r="J789" s="31">
        <f t="shared" si="206"/>
        <v>0.88422168000000012</v>
      </c>
      <c r="K789" s="32">
        <f t="shared" si="206"/>
        <v>5.0060358859999994</v>
      </c>
      <c r="L789" s="31">
        <f t="shared" si="206"/>
        <v>19.393344790000004</v>
      </c>
      <c r="M789" s="32">
        <f t="shared" si="206"/>
        <v>21.789205264</v>
      </c>
      <c r="N789" s="31">
        <f t="shared" si="206"/>
        <v>0</v>
      </c>
      <c r="O789" s="31">
        <f t="shared" si="206"/>
        <v>45.324468760000002</v>
      </c>
      <c r="P789" s="31">
        <f t="shared" si="206"/>
        <v>0</v>
      </c>
      <c r="Q789" s="31">
        <f t="shared" si="206"/>
        <v>1449.358575214022</v>
      </c>
      <c r="R789" s="31">
        <f>SUM(R790,R805,R811,R819,R826,R832,R833)</f>
        <v>9.7562368440000036</v>
      </c>
      <c r="S789" s="34">
        <f t="shared" ref="S789" si="207">R789/(I789+K789)</f>
        <v>0.96093987296911432</v>
      </c>
      <c r="T789" s="35" t="s">
        <v>32</v>
      </c>
      <c r="U789" s="6"/>
      <c r="V789" s="6"/>
      <c r="W789" s="6"/>
      <c r="X789" s="36"/>
      <c r="Y789" s="36"/>
      <c r="Z789" s="36"/>
      <c r="AA789" s="5"/>
      <c r="AB789" s="37"/>
      <c r="AC789" s="38"/>
      <c r="AD789" s="38"/>
      <c r="AE789" s="38"/>
      <c r="AF789" s="6"/>
      <c r="AG789" s="1"/>
    </row>
    <row r="790" spans="1:52" ht="31.5">
      <c r="A790" s="28" t="s">
        <v>1678</v>
      </c>
      <c r="B790" s="29" t="s">
        <v>50</v>
      </c>
      <c r="C790" s="30" t="s">
        <v>31</v>
      </c>
      <c r="D790" s="31">
        <f t="shared" ref="D790:Q790" si="208">SUM(D791,D794,D797,D804)</f>
        <v>383.18020207102234</v>
      </c>
      <c r="E790" s="31">
        <f t="shared" si="208"/>
        <v>82.464596140000012</v>
      </c>
      <c r="F790" s="32">
        <f t="shared" si="208"/>
        <v>300.71560593102231</v>
      </c>
      <c r="G790" s="31">
        <f t="shared" si="208"/>
        <v>0</v>
      </c>
      <c r="H790" s="31">
        <f t="shared" si="208"/>
        <v>0.34862581999999998</v>
      </c>
      <c r="I790" s="32">
        <f t="shared" si="208"/>
        <v>0</v>
      </c>
      <c r="J790" s="31">
        <f t="shared" si="208"/>
        <v>0.37490582</v>
      </c>
      <c r="K790" s="32">
        <f t="shared" si="208"/>
        <v>0</v>
      </c>
      <c r="L790" s="31">
        <f t="shared" si="208"/>
        <v>-2.6279999999999998E-2</v>
      </c>
      <c r="M790" s="32">
        <f t="shared" si="208"/>
        <v>0</v>
      </c>
      <c r="N790" s="31">
        <f t="shared" si="208"/>
        <v>0</v>
      </c>
      <c r="O790" s="31">
        <f t="shared" si="208"/>
        <v>0</v>
      </c>
      <c r="P790" s="31">
        <f t="shared" si="208"/>
        <v>0</v>
      </c>
      <c r="Q790" s="31">
        <f t="shared" si="208"/>
        <v>300.36698011102231</v>
      </c>
      <c r="R790" s="31">
        <f>SUM(R791,R794,R797,R804)</f>
        <v>0</v>
      </c>
      <c r="S790" s="34">
        <v>0</v>
      </c>
      <c r="T790" s="35" t="s">
        <v>32</v>
      </c>
      <c r="U790" s="6"/>
      <c r="V790" s="6"/>
      <c r="W790" s="6"/>
      <c r="X790" s="36"/>
      <c r="Y790" s="36"/>
      <c r="Z790" s="36"/>
      <c r="AA790" s="5"/>
      <c r="AB790" s="37"/>
      <c r="AC790" s="38"/>
      <c r="AD790" s="38"/>
      <c r="AE790" s="38"/>
      <c r="AF790" s="6"/>
      <c r="AG790" s="1"/>
    </row>
    <row r="791" spans="1:52" ht="63">
      <c r="A791" s="28" t="s">
        <v>1679</v>
      </c>
      <c r="B791" s="29" t="s">
        <v>52</v>
      </c>
      <c r="C791" s="30" t="s">
        <v>31</v>
      </c>
      <c r="D791" s="31">
        <f t="shared" ref="D791:R791" si="209">D792+D793</f>
        <v>0</v>
      </c>
      <c r="E791" s="31">
        <f t="shared" si="209"/>
        <v>0</v>
      </c>
      <c r="F791" s="32">
        <f t="shared" si="209"/>
        <v>0</v>
      </c>
      <c r="G791" s="31">
        <f t="shared" si="209"/>
        <v>0</v>
      </c>
      <c r="H791" s="31">
        <f t="shared" si="209"/>
        <v>0</v>
      </c>
      <c r="I791" s="32">
        <f t="shared" si="209"/>
        <v>0</v>
      </c>
      <c r="J791" s="31">
        <f t="shared" si="209"/>
        <v>0</v>
      </c>
      <c r="K791" s="32">
        <f t="shared" si="209"/>
        <v>0</v>
      </c>
      <c r="L791" s="31">
        <f t="shared" si="209"/>
        <v>0</v>
      </c>
      <c r="M791" s="32">
        <f t="shared" si="209"/>
        <v>0</v>
      </c>
      <c r="N791" s="31">
        <f t="shared" si="209"/>
        <v>0</v>
      </c>
      <c r="O791" s="31">
        <f t="shared" si="209"/>
        <v>0</v>
      </c>
      <c r="P791" s="31">
        <f t="shared" si="209"/>
        <v>0</v>
      </c>
      <c r="Q791" s="31">
        <f t="shared" si="209"/>
        <v>0</v>
      </c>
      <c r="R791" s="31">
        <f t="shared" si="209"/>
        <v>0</v>
      </c>
      <c r="S791" s="34">
        <v>0</v>
      </c>
      <c r="T791" s="35" t="s">
        <v>32</v>
      </c>
      <c r="U791" s="6"/>
      <c r="V791" s="6"/>
      <c r="W791" s="6"/>
      <c r="X791" s="36"/>
      <c r="Y791" s="36"/>
      <c r="Z791" s="36"/>
      <c r="AA791" s="5"/>
      <c r="AB791" s="37"/>
      <c r="AC791" s="38"/>
      <c r="AD791" s="38"/>
      <c r="AE791" s="38"/>
      <c r="AF791" s="6"/>
      <c r="AG791" s="1"/>
    </row>
    <row r="792" spans="1:52" ht="31.5">
      <c r="A792" s="28" t="s">
        <v>1680</v>
      </c>
      <c r="B792" s="29" t="s">
        <v>56</v>
      </c>
      <c r="C792" s="30" t="s">
        <v>31</v>
      </c>
      <c r="D792" s="31">
        <v>0</v>
      </c>
      <c r="E792" s="31">
        <v>0</v>
      </c>
      <c r="F792" s="32">
        <v>0</v>
      </c>
      <c r="G792" s="31">
        <v>0</v>
      </c>
      <c r="H792" s="31">
        <v>0</v>
      </c>
      <c r="I792" s="31">
        <v>0</v>
      </c>
      <c r="J792" s="31">
        <v>0</v>
      </c>
      <c r="K792" s="32">
        <v>0</v>
      </c>
      <c r="L792" s="31">
        <v>0</v>
      </c>
      <c r="M792" s="31">
        <v>0</v>
      </c>
      <c r="N792" s="31">
        <v>0</v>
      </c>
      <c r="O792" s="31">
        <v>0</v>
      </c>
      <c r="P792" s="31">
        <v>0</v>
      </c>
      <c r="Q792" s="31">
        <v>0</v>
      </c>
      <c r="R792" s="31">
        <v>0</v>
      </c>
      <c r="S792" s="34">
        <v>0</v>
      </c>
      <c r="T792" s="35" t="s">
        <v>32</v>
      </c>
      <c r="U792" s="6"/>
      <c r="V792" s="6"/>
      <c r="W792" s="6"/>
      <c r="X792" s="36"/>
      <c r="Y792" s="36"/>
      <c r="Z792" s="36"/>
      <c r="AA792" s="5"/>
      <c r="AB792" s="37"/>
      <c r="AC792" s="38"/>
      <c r="AD792" s="38"/>
      <c r="AE792" s="38"/>
      <c r="AF792" s="6"/>
      <c r="AG792" s="1"/>
    </row>
    <row r="793" spans="1:52" ht="31.5">
      <c r="A793" s="28" t="s">
        <v>1681</v>
      </c>
      <c r="B793" s="29" t="s">
        <v>56</v>
      </c>
      <c r="C793" s="30" t="s">
        <v>31</v>
      </c>
      <c r="D793" s="31">
        <v>0</v>
      </c>
      <c r="E793" s="31">
        <v>0</v>
      </c>
      <c r="F793" s="32">
        <v>0</v>
      </c>
      <c r="G793" s="31">
        <v>0</v>
      </c>
      <c r="H793" s="31">
        <v>0</v>
      </c>
      <c r="I793" s="32">
        <v>0</v>
      </c>
      <c r="J793" s="31">
        <v>0</v>
      </c>
      <c r="K793" s="32">
        <v>0</v>
      </c>
      <c r="L793" s="31">
        <v>0</v>
      </c>
      <c r="M793" s="32">
        <v>0</v>
      </c>
      <c r="N793" s="31">
        <v>0</v>
      </c>
      <c r="O793" s="31">
        <v>0</v>
      </c>
      <c r="P793" s="31">
        <v>0</v>
      </c>
      <c r="Q793" s="31">
        <v>0</v>
      </c>
      <c r="R793" s="31">
        <v>0</v>
      </c>
      <c r="S793" s="34">
        <v>0</v>
      </c>
      <c r="T793" s="35" t="s">
        <v>32</v>
      </c>
      <c r="U793" s="6"/>
      <c r="V793" s="6"/>
      <c r="W793" s="6"/>
      <c r="X793" s="36"/>
      <c r="Y793" s="36"/>
      <c r="Z793" s="36"/>
      <c r="AA793" s="5"/>
      <c r="AB793" s="37"/>
      <c r="AC793" s="38"/>
      <c r="AD793" s="38"/>
      <c r="AE793" s="38"/>
      <c r="AF793" s="6"/>
      <c r="AG793" s="1"/>
    </row>
    <row r="794" spans="1:52" ht="47.25">
      <c r="A794" s="28" t="s">
        <v>1682</v>
      </c>
      <c r="B794" s="29" t="s">
        <v>58</v>
      </c>
      <c r="C794" s="30" t="s">
        <v>31</v>
      </c>
      <c r="D794" s="31">
        <f t="shared" ref="D794:R794" si="210">D795+D796</f>
        <v>0</v>
      </c>
      <c r="E794" s="31">
        <f t="shared" si="210"/>
        <v>0</v>
      </c>
      <c r="F794" s="32">
        <f t="shared" si="210"/>
        <v>0</v>
      </c>
      <c r="G794" s="31">
        <f t="shared" si="210"/>
        <v>0</v>
      </c>
      <c r="H794" s="31">
        <f t="shared" si="210"/>
        <v>0</v>
      </c>
      <c r="I794" s="32">
        <f t="shared" si="210"/>
        <v>0</v>
      </c>
      <c r="J794" s="31">
        <f t="shared" si="210"/>
        <v>0</v>
      </c>
      <c r="K794" s="32">
        <f t="shared" si="210"/>
        <v>0</v>
      </c>
      <c r="L794" s="31">
        <f t="shared" si="210"/>
        <v>0</v>
      </c>
      <c r="M794" s="32">
        <f t="shared" si="210"/>
        <v>0</v>
      </c>
      <c r="N794" s="31">
        <f t="shared" si="210"/>
        <v>0</v>
      </c>
      <c r="O794" s="31">
        <f t="shared" si="210"/>
        <v>0</v>
      </c>
      <c r="P794" s="31">
        <f t="shared" si="210"/>
        <v>0</v>
      </c>
      <c r="Q794" s="31">
        <f t="shared" si="210"/>
        <v>0</v>
      </c>
      <c r="R794" s="31">
        <f t="shared" si="210"/>
        <v>0</v>
      </c>
      <c r="S794" s="34">
        <v>0</v>
      </c>
      <c r="T794" s="35" t="s">
        <v>32</v>
      </c>
      <c r="U794" s="6"/>
      <c r="V794" s="6"/>
      <c r="W794" s="6"/>
      <c r="X794" s="36"/>
      <c r="Y794" s="36"/>
      <c r="Z794" s="36"/>
      <c r="AA794" s="5"/>
      <c r="AB794" s="37"/>
      <c r="AC794" s="38"/>
      <c r="AD794" s="38"/>
      <c r="AE794" s="38"/>
      <c r="AF794" s="6"/>
      <c r="AG794" s="1"/>
    </row>
    <row r="795" spans="1:52" ht="31.5">
      <c r="A795" s="28" t="s">
        <v>1683</v>
      </c>
      <c r="B795" s="29" t="s">
        <v>1483</v>
      </c>
      <c r="C795" s="30" t="s">
        <v>31</v>
      </c>
      <c r="D795" s="31">
        <v>0</v>
      </c>
      <c r="E795" s="31">
        <v>0</v>
      </c>
      <c r="F795" s="32">
        <v>0</v>
      </c>
      <c r="G795" s="31">
        <v>0</v>
      </c>
      <c r="H795" s="31">
        <v>0</v>
      </c>
      <c r="I795" s="32">
        <v>0</v>
      </c>
      <c r="J795" s="31">
        <v>0</v>
      </c>
      <c r="K795" s="32">
        <v>0</v>
      </c>
      <c r="L795" s="31">
        <v>0</v>
      </c>
      <c r="M795" s="32">
        <v>0</v>
      </c>
      <c r="N795" s="31">
        <v>0</v>
      </c>
      <c r="O795" s="31">
        <v>0</v>
      </c>
      <c r="P795" s="31">
        <v>0</v>
      </c>
      <c r="Q795" s="31">
        <v>0</v>
      </c>
      <c r="R795" s="31">
        <v>0</v>
      </c>
      <c r="S795" s="34">
        <v>0</v>
      </c>
      <c r="T795" s="35" t="s">
        <v>32</v>
      </c>
      <c r="U795" s="6"/>
      <c r="V795" s="6"/>
      <c r="W795" s="6"/>
      <c r="X795" s="36"/>
      <c r="Y795" s="36"/>
      <c r="Z795" s="36"/>
      <c r="AA795" s="5"/>
      <c r="AB795" s="37"/>
      <c r="AC795" s="38"/>
      <c r="AD795" s="38"/>
      <c r="AE795" s="38"/>
      <c r="AF795" s="6"/>
      <c r="AG795" s="1"/>
    </row>
    <row r="796" spans="1:52" ht="31.5">
      <c r="A796" s="28" t="s">
        <v>1684</v>
      </c>
      <c r="B796" s="29" t="s">
        <v>56</v>
      </c>
      <c r="C796" s="30" t="s">
        <v>31</v>
      </c>
      <c r="D796" s="31">
        <v>0</v>
      </c>
      <c r="E796" s="31">
        <v>0</v>
      </c>
      <c r="F796" s="32">
        <v>0</v>
      </c>
      <c r="G796" s="31">
        <v>0</v>
      </c>
      <c r="H796" s="31">
        <v>0</v>
      </c>
      <c r="I796" s="32">
        <v>0</v>
      </c>
      <c r="J796" s="31">
        <v>0</v>
      </c>
      <c r="K796" s="32">
        <v>0</v>
      </c>
      <c r="L796" s="31">
        <v>0</v>
      </c>
      <c r="M796" s="32">
        <v>0</v>
      </c>
      <c r="N796" s="31">
        <v>0</v>
      </c>
      <c r="O796" s="31">
        <v>0</v>
      </c>
      <c r="P796" s="31">
        <v>0</v>
      </c>
      <c r="Q796" s="31">
        <v>0</v>
      </c>
      <c r="R796" s="31">
        <v>0</v>
      </c>
      <c r="S796" s="34">
        <v>0</v>
      </c>
      <c r="T796" s="35" t="s">
        <v>32</v>
      </c>
      <c r="U796" s="6"/>
      <c r="V796" s="6"/>
      <c r="W796" s="6"/>
      <c r="X796" s="36"/>
      <c r="Y796" s="36"/>
      <c r="Z796" s="36"/>
      <c r="AA796" s="5"/>
      <c r="AB796" s="37"/>
      <c r="AC796" s="38"/>
      <c r="AD796" s="38"/>
      <c r="AE796" s="38"/>
      <c r="AF796" s="6"/>
      <c r="AG796" s="1"/>
    </row>
    <row r="797" spans="1:52" ht="47.25">
      <c r="A797" s="28" t="s">
        <v>1685</v>
      </c>
      <c r="B797" s="29" t="s">
        <v>62</v>
      </c>
      <c r="C797" s="30" t="s">
        <v>31</v>
      </c>
      <c r="D797" s="31">
        <f t="shared" ref="D797:R797" si="211">SUM(D798,D799,D800,D801,D802)</f>
        <v>383.18020207102234</v>
      </c>
      <c r="E797" s="31">
        <f t="shared" si="211"/>
        <v>82.464596140000012</v>
      </c>
      <c r="F797" s="32">
        <f t="shared" si="211"/>
        <v>300.71560593102231</v>
      </c>
      <c r="G797" s="31">
        <f t="shared" si="211"/>
        <v>0</v>
      </c>
      <c r="H797" s="31">
        <f t="shared" si="211"/>
        <v>0.34862581999999998</v>
      </c>
      <c r="I797" s="32">
        <f t="shared" si="211"/>
        <v>0</v>
      </c>
      <c r="J797" s="31">
        <f t="shared" si="211"/>
        <v>0.37490582</v>
      </c>
      <c r="K797" s="32">
        <f t="shared" si="211"/>
        <v>0</v>
      </c>
      <c r="L797" s="31">
        <f t="shared" si="211"/>
        <v>-2.6279999999999998E-2</v>
      </c>
      <c r="M797" s="32">
        <f t="shared" si="211"/>
        <v>0</v>
      </c>
      <c r="N797" s="31">
        <f t="shared" si="211"/>
        <v>0</v>
      </c>
      <c r="O797" s="31">
        <f t="shared" si="211"/>
        <v>0</v>
      </c>
      <c r="P797" s="31">
        <f t="shared" si="211"/>
        <v>0</v>
      </c>
      <c r="Q797" s="31">
        <f t="shared" si="211"/>
        <v>300.36698011102231</v>
      </c>
      <c r="R797" s="31">
        <f t="shared" si="211"/>
        <v>0</v>
      </c>
      <c r="S797" s="34">
        <v>0</v>
      </c>
      <c r="T797" s="35" t="s">
        <v>32</v>
      </c>
      <c r="U797" s="6"/>
      <c r="V797" s="6"/>
      <c r="W797" s="6"/>
      <c r="X797" s="36"/>
      <c r="Y797" s="36"/>
      <c r="Z797" s="36"/>
      <c r="AA797" s="5"/>
      <c r="AB797" s="37"/>
      <c r="AC797" s="38"/>
      <c r="AD797" s="38"/>
      <c r="AE797" s="38"/>
      <c r="AF797" s="6"/>
      <c r="AG797" s="1"/>
    </row>
    <row r="798" spans="1:52" ht="63">
      <c r="A798" s="28" t="s">
        <v>1686</v>
      </c>
      <c r="B798" s="29" t="s">
        <v>64</v>
      </c>
      <c r="C798" s="30" t="s">
        <v>31</v>
      </c>
      <c r="D798" s="31">
        <v>0</v>
      </c>
      <c r="E798" s="31">
        <v>0</v>
      </c>
      <c r="F798" s="32">
        <v>0</v>
      </c>
      <c r="G798" s="31">
        <v>0</v>
      </c>
      <c r="H798" s="31">
        <v>0</v>
      </c>
      <c r="I798" s="32">
        <v>0</v>
      </c>
      <c r="J798" s="31">
        <v>0</v>
      </c>
      <c r="K798" s="32">
        <v>0</v>
      </c>
      <c r="L798" s="31">
        <v>0</v>
      </c>
      <c r="M798" s="32">
        <v>0</v>
      </c>
      <c r="N798" s="31">
        <v>0</v>
      </c>
      <c r="O798" s="31">
        <v>0</v>
      </c>
      <c r="P798" s="31">
        <v>0</v>
      </c>
      <c r="Q798" s="31">
        <v>0</v>
      </c>
      <c r="R798" s="31">
        <v>0</v>
      </c>
      <c r="S798" s="34">
        <v>0</v>
      </c>
      <c r="T798" s="35" t="s">
        <v>32</v>
      </c>
      <c r="U798" s="6"/>
      <c r="V798" s="6"/>
      <c r="W798" s="6"/>
      <c r="X798" s="36"/>
      <c r="Y798" s="36"/>
      <c r="Z798" s="36"/>
      <c r="AA798" s="5"/>
      <c r="AB798" s="37"/>
      <c r="AC798" s="38"/>
      <c r="AD798" s="38"/>
      <c r="AE798" s="38"/>
      <c r="AF798" s="6"/>
      <c r="AG798" s="1"/>
    </row>
    <row r="799" spans="1:52" ht="63">
      <c r="A799" s="28" t="s">
        <v>1687</v>
      </c>
      <c r="B799" s="29" t="s">
        <v>66</v>
      </c>
      <c r="C799" s="30" t="s">
        <v>31</v>
      </c>
      <c r="D799" s="31">
        <v>0</v>
      </c>
      <c r="E799" s="31">
        <v>0</v>
      </c>
      <c r="F799" s="32">
        <v>0</v>
      </c>
      <c r="G799" s="31">
        <v>0</v>
      </c>
      <c r="H799" s="31">
        <v>0</v>
      </c>
      <c r="I799" s="32">
        <v>0</v>
      </c>
      <c r="J799" s="31">
        <v>0</v>
      </c>
      <c r="K799" s="32">
        <v>0</v>
      </c>
      <c r="L799" s="31">
        <v>0</v>
      </c>
      <c r="M799" s="32">
        <v>0</v>
      </c>
      <c r="N799" s="31">
        <v>0</v>
      </c>
      <c r="O799" s="97">
        <v>0</v>
      </c>
      <c r="P799" s="31">
        <v>0</v>
      </c>
      <c r="Q799" s="31">
        <v>0</v>
      </c>
      <c r="R799" s="31">
        <v>0</v>
      </c>
      <c r="S799" s="34">
        <v>0</v>
      </c>
      <c r="T799" s="35" t="s">
        <v>32</v>
      </c>
      <c r="U799" s="6"/>
      <c r="V799" s="6"/>
      <c r="W799" s="6"/>
      <c r="X799" s="36"/>
      <c r="Y799" s="36"/>
      <c r="Z799" s="36"/>
      <c r="AA799" s="5"/>
      <c r="AB799" s="37"/>
      <c r="AC799" s="38"/>
      <c r="AD799" s="38"/>
      <c r="AE799" s="38"/>
      <c r="AF799" s="6"/>
      <c r="AG799" s="1"/>
    </row>
    <row r="800" spans="1:52" ht="63">
      <c r="A800" s="28" t="s">
        <v>1688</v>
      </c>
      <c r="B800" s="29" t="s">
        <v>68</v>
      </c>
      <c r="C800" s="30" t="s">
        <v>31</v>
      </c>
      <c r="D800" s="31">
        <v>0</v>
      </c>
      <c r="E800" s="31">
        <v>0</v>
      </c>
      <c r="F800" s="32">
        <v>0</v>
      </c>
      <c r="G800" s="31">
        <v>0</v>
      </c>
      <c r="H800" s="31">
        <v>0</v>
      </c>
      <c r="I800" s="32">
        <v>0</v>
      </c>
      <c r="J800" s="31">
        <v>0</v>
      </c>
      <c r="K800" s="32">
        <v>0</v>
      </c>
      <c r="L800" s="42">
        <v>0</v>
      </c>
      <c r="M800" s="32">
        <v>0</v>
      </c>
      <c r="N800" s="42">
        <v>0</v>
      </c>
      <c r="O800" s="109">
        <v>0</v>
      </c>
      <c r="P800" s="42">
        <v>0</v>
      </c>
      <c r="Q800" s="31">
        <v>0</v>
      </c>
      <c r="R800" s="31">
        <v>0</v>
      </c>
      <c r="S800" s="34">
        <v>0</v>
      </c>
      <c r="T800" s="35" t="s">
        <v>32</v>
      </c>
      <c r="U800" s="6"/>
      <c r="V800" s="6"/>
      <c r="W800" s="6"/>
      <c r="X800" s="36"/>
      <c r="Y800" s="36"/>
      <c r="Z800" s="36"/>
      <c r="AA800" s="5"/>
      <c r="AB800" s="37"/>
      <c r="AC800" s="38"/>
      <c r="AD800" s="38"/>
      <c r="AE800" s="38"/>
      <c r="AF800" s="6"/>
      <c r="AG800" s="1"/>
    </row>
    <row r="801" spans="1:52" ht="78.75">
      <c r="A801" s="28" t="s">
        <v>1689</v>
      </c>
      <c r="B801" s="29" t="s">
        <v>70</v>
      </c>
      <c r="C801" s="30" t="s">
        <v>31</v>
      </c>
      <c r="D801" s="31">
        <v>0</v>
      </c>
      <c r="E801" s="31">
        <v>0</v>
      </c>
      <c r="F801" s="32">
        <v>0</v>
      </c>
      <c r="G801" s="31">
        <v>0</v>
      </c>
      <c r="H801" s="31">
        <v>0</v>
      </c>
      <c r="I801" s="32">
        <v>0</v>
      </c>
      <c r="J801" s="31">
        <v>0</v>
      </c>
      <c r="K801" s="32">
        <v>0</v>
      </c>
      <c r="L801" s="42">
        <v>0</v>
      </c>
      <c r="M801" s="32">
        <v>0</v>
      </c>
      <c r="N801" s="42">
        <v>0</v>
      </c>
      <c r="O801" s="42">
        <v>0</v>
      </c>
      <c r="P801" s="42">
        <v>0</v>
      </c>
      <c r="Q801" s="31">
        <v>0</v>
      </c>
      <c r="R801" s="31">
        <v>0</v>
      </c>
      <c r="S801" s="34">
        <v>0</v>
      </c>
      <c r="T801" s="35" t="s">
        <v>32</v>
      </c>
      <c r="U801" s="6"/>
      <c r="V801" s="6"/>
      <c r="W801" s="6"/>
      <c r="X801" s="36"/>
      <c r="Y801" s="36"/>
      <c r="Z801" s="36"/>
      <c r="AA801" s="5"/>
      <c r="AB801" s="37"/>
      <c r="AC801" s="38"/>
      <c r="AD801" s="38"/>
      <c r="AE801" s="38"/>
      <c r="AF801" s="6"/>
      <c r="AG801" s="1"/>
    </row>
    <row r="802" spans="1:52" ht="78.75">
      <c r="A802" s="28" t="s">
        <v>1690</v>
      </c>
      <c r="B802" s="29" t="s">
        <v>75</v>
      </c>
      <c r="C802" s="30" t="s">
        <v>31</v>
      </c>
      <c r="D802" s="31">
        <f>SUM(D803)</f>
        <v>383.18020207102234</v>
      </c>
      <c r="E802" s="31">
        <f t="shared" ref="E802:R802" si="212">SUM(E803)</f>
        <v>82.464596140000012</v>
      </c>
      <c r="F802" s="31">
        <f t="shared" si="212"/>
        <v>300.71560593102231</v>
      </c>
      <c r="G802" s="31">
        <f t="shared" si="212"/>
        <v>0</v>
      </c>
      <c r="H802" s="31">
        <f t="shared" si="212"/>
        <v>0.34862581999999998</v>
      </c>
      <c r="I802" s="31">
        <f t="shared" si="212"/>
        <v>0</v>
      </c>
      <c r="J802" s="31">
        <f t="shared" si="212"/>
        <v>0.37490582</v>
      </c>
      <c r="K802" s="31">
        <f>SUM(K810)</f>
        <v>0</v>
      </c>
      <c r="L802" s="31">
        <f t="shared" si="212"/>
        <v>-2.6279999999999998E-2</v>
      </c>
      <c r="M802" s="31">
        <f t="shared" si="212"/>
        <v>0</v>
      </c>
      <c r="N802" s="31">
        <f t="shared" si="212"/>
        <v>0</v>
      </c>
      <c r="O802" s="31">
        <f t="shared" si="212"/>
        <v>0</v>
      </c>
      <c r="P802" s="31">
        <f t="shared" si="212"/>
        <v>0</v>
      </c>
      <c r="Q802" s="31">
        <f t="shared" si="212"/>
        <v>300.36698011102231</v>
      </c>
      <c r="R802" s="31">
        <f t="shared" si="212"/>
        <v>0</v>
      </c>
      <c r="S802" s="34">
        <v>0</v>
      </c>
      <c r="T802" s="35" t="s">
        <v>32</v>
      </c>
      <c r="U802" s="6"/>
      <c r="V802" s="6"/>
      <c r="W802" s="6"/>
      <c r="X802" s="36"/>
      <c r="Y802" s="36"/>
      <c r="Z802" s="36"/>
      <c r="AA802" s="5"/>
      <c r="AB802" s="37"/>
      <c r="AC802" s="38"/>
      <c r="AD802" s="38"/>
      <c r="AE802" s="38"/>
      <c r="AF802" s="6"/>
      <c r="AG802" s="1"/>
    </row>
    <row r="803" spans="1:52" ht="63">
      <c r="A803" s="65" t="s">
        <v>1690</v>
      </c>
      <c r="B803" s="95" t="s">
        <v>1691</v>
      </c>
      <c r="C803" s="70" t="s">
        <v>1692</v>
      </c>
      <c r="D803" s="57">
        <v>383.18020207102234</v>
      </c>
      <c r="E803" s="58">
        <v>82.464596140000012</v>
      </c>
      <c r="F803" s="58">
        <f>D803-E803</f>
        <v>300.71560593102231</v>
      </c>
      <c r="G803" s="57" t="s">
        <v>32</v>
      </c>
      <c r="H803" s="57">
        <f>J803+L803+N803+P803</f>
        <v>0.34862581999999998</v>
      </c>
      <c r="I803" s="58" t="s">
        <v>32</v>
      </c>
      <c r="J803" s="58">
        <v>0.37490582</v>
      </c>
      <c r="K803" s="11"/>
      <c r="L803" s="57">
        <v>-2.6279999999999998E-2</v>
      </c>
      <c r="M803" s="58" t="s">
        <v>32</v>
      </c>
      <c r="N803" s="57">
        <v>0</v>
      </c>
      <c r="O803" s="57" t="s">
        <v>32</v>
      </c>
      <c r="P803" s="57">
        <v>0</v>
      </c>
      <c r="Q803" s="57">
        <f>F803-H803</f>
        <v>300.36698011102231</v>
      </c>
      <c r="R803" s="57" t="s">
        <v>32</v>
      </c>
      <c r="S803" s="59" t="s">
        <v>32</v>
      </c>
      <c r="T803" s="60" t="s">
        <v>1693</v>
      </c>
      <c r="U803" s="6"/>
      <c r="V803" s="61"/>
      <c r="W803" s="62"/>
      <c r="X803" s="36"/>
      <c r="Y803" s="36"/>
      <c r="Z803" s="36"/>
      <c r="AB803" s="63"/>
      <c r="AC803" s="64"/>
      <c r="AD803" s="64"/>
      <c r="AE803" s="38"/>
      <c r="AF803" s="6"/>
      <c r="AG803" s="1"/>
    </row>
    <row r="804" spans="1:52" ht="31.5">
      <c r="A804" s="28" t="s">
        <v>1694</v>
      </c>
      <c r="B804" s="29" t="s">
        <v>95</v>
      </c>
      <c r="C804" s="30" t="s">
        <v>31</v>
      </c>
      <c r="D804" s="31">
        <v>0</v>
      </c>
      <c r="E804" s="31">
        <v>0</v>
      </c>
      <c r="F804" s="32">
        <v>0</v>
      </c>
      <c r="G804" s="31">
        <v>0</v>
      </c>
      <c r="H804" s="31">
        <v>0</v>
      </c>
      <c r="I804" s="32">
        <v>0</v>
      </c>
      <c r="J804" s="31">
        <v>0</v>
      </c>
      <c r="K804" s="32">
        <v>0</v>
      </c>
      <c r="L804" s="31">
        <v>0</v>
      </c>
      <c r="M804" s="32">
        <v>0</v>
      </c>
      <c r="N804" s="31">
        <v>0</v>
      </c>
      <c r="O804" s="31">
        <v>0</v>
      </c>
      <c r="P804" s="31">
        <v>0</v>
      </c>
      <c r="Q804" s="31">
        <v>0</v>
      </c>
      <c r="R804" s="31">
        <v>0</v>
      </c>
      <c r="S804" s="34">
        <v>0</v>
      </c>
      <c r="T804" s="35" t="s">
        <v>32</v>
      </c>
      <c r="U804" s="6"/>
      <c r="V804" s="6"/>
      <c r="W804" s="6"/>
      <c r="X804" s="36"/>
      <c r="Y804" s="36"/>
      <c r="Z804" s="36"/>
      <c r="AA804" s="5"/>
      <c r="AB804" s="37"/>
      <c r="AC804" s="38"/>
      <c r="AD804" s="38"/>
      <c r="AE804" s="38"/>
      <c r="AF804" s="6"/>
      <c r="AG804" s="1"/>
    </row>
    <row r="805" spans="1:52" ht="47.25">
      <c r="A805" s="28" t="s">
        <v>1695</v>
      </c>
      <c r="B805" s="29" t="s">
        <v>97</v>
      </c>
      <c r="C805" s="30" t="s">
        <v>31</v>
      </c>
      <c r="D805" s="31">
        <f t="shared" ref="D805:R805" si="213">D806+D807+D808+D809</f>
        <v>17.948316595000001</v>
      </c>
      <c r="E805" s="31">
        <f t="shared" si="213"/>
        <v>3.0763229300000003</v>
      </c>
      <c r="F805" s="32">
        <f t="shared" si="213"/>
        <v>14.871993665000002</v>
      </c>
      <c r="G805" s="31">
        <f t="shared" si="213"/>
        <v>0</v>
      </c>
      <c r="H805" s="31">
        <f t="shared" si="213"/>
        <v>-0.28482160000000001</v>
      </c>
      <c r="I805" s="32">
        <f t="shared" si="213"/>
        <v>0</v>
      </c>
      <c r="J805" s="31">
        <f t="shared" si="213"/>
        <v>-0.28482160000000001</v>
      </c>
      <c r="K805" s="32">
        <f t="shared" si="213"/>
        <v>0</v>
      </c>
      <c r="L805" s="31">
        <f t="shared" si="213"/>
        <v>0</v>
      </c>
      <c r="M805" s="32">
        <f t="shared" si="213"/>
        <v>0</v>
      </c>
      <c r="N805" s="31">
        <f t="shared" si="213"/>
        <v>0</v>
      </c>
      <c r="O805" s="31">
        <f t="shared" si="213"/>
        <v>0</v>
      </c>
      <c r="P805" s="31">
        <f t="shared" si="213"/>
        <v>0</v>
      </c>
      <c r="Q805" s="31">
        <f t="shared" si="213"/>
        <v>15.156815265000002</v>
      </c>
      <c r="R805" s="31">
        <f t="shared" si="213"/>
        <v>0</v>
      </c>
      <c r="S805" s="34">
        <v>0</v>
      </c>
      <c r="T805" s="35" t="s">
        <v>32</v>
      </c>
      <c r="U805" s="6"/>
      <c r="V805" s="6"/>
      <c r="W805" s="6"/>
      <c r="X805" s="36"/>
      <c r="Y805" s="36"/>
      <c r="Z805" s="36"/>
      <c r="AA805" s="5"/>
      <c r="AB805" s="46"/>
      <c r="AC805" s="47"/>
      <c r="AD805" s="38"/>
      <c r="AE805" s="38"/>
      <c r="AF805" s="6"/>
      <c r="AG805" s="1"/>
    </row>
    <row r="806" spans="1:52" ht="31.5">
      <c r="A806" s="28" t="s">
        <v>1696</v>
      </c>
      <c r="B806" s="29" t="s">
        <v>99</v>
      </c>
      <c r="C806" s="30" t="s">
        <v>31</v>
      </c>
      <c r="D806" s="31">
        <v>0</v>
      </c>
      <c r="E806" s="31">
        <v>0</v>
      </c>
      <c r="F806" s="32">
        <v>0</v>
      </c>
      <c r="G806" s="31">
        <v>0</v>
      </c>
      <c r="H806" s="31">
        <v>0</v>
      </c>
      <c r="I806" s="32">
        <v>0</v>
      </c>
      <c r="J806" s="31">
        <v>0</v>
      </c>
      <c r="K806" s="32">
        <v>0</v>
      </c>
      <c r="L806" s="31">
        <v>0</v>
      </c>
      <c r="M806" s="32">
        <v>0</v>
      </c>
      <c r="N806" s="31">
        <v>0</v>
      </c>
      <c r="O806" s="31">
        <v>0</v>
      </c>
      <c r="P806" s="31">
        <v>0</v>
      </c>
      <c r="Q806" s="31">
        <v>0</v>
      </c>
      <c r="R806" s="31">
        <v>0</v>
      </c>
      <c r="S806" s="34">
        <v>0</v>
      </c>
      <c r="T806" s="35" t="s">
        <v>32</v>
      </c>
      <c r="U806" s="6"/>
      <c r="V806" s="6"/>
      <c r="W806" s="6"/>
      <c r="X806" s="36"/>
      <c r="Y806" s="36"/>
      <c r="Z806" s="36"/>
      <c r="AA806" s="5"/>
      <c r="AB806" s="46"/>
      <c r="AC806" s="47"/>
      <c r="AD806" s="38"/>
      <c r="AE806" s="38"/>
      <c r="AF806" s="6"/>
      <c r="AG806" s="1"/>
    </row>
    <row r="807" spans="1:52">
      <c r="A807" s="28" t="s">
        <v>1697</v>
      </c>
      <c r="B807" s="29" t="s">
        <v>107</v>
      </c>
      <c r="C807" s="30" t="s">
        <v>31</v>
      </c>
      <c r="D807" s="31">
        <v>0</v>
      </c>
      <c r="E807" s="31">
        <v>0</v>
      </c>
      <c r="F807" s="32">
        <v>0</v>
      </c>
      <c r="G807" s="31">
        <v>0</v>
      </c>
      <c r="H807" s="31">
        <v>0</v>
      </c>
      <c r="I807" s="32">
        <v>0</v>
      </c>
      <c r="J807" s="31">
        <v>0</v>
      </c>
      <c r="K807" s="32">
        <v>0</v>
      </c>
      <c r="L807" s="31">
        <v>0</v>
      </c>
      <c r="M807" s="32">
        <v>0</v>
      </c>
      <c r="N807" s="31">
        <v>0</v>
      </c>
      <c r="O807" s="31">
        <v>0</v>
      </c>
      <c r="P807" s="31">
        <v>0</v>
      </c>
      <c r="Q807" s="31">
        <v>0</v>
      </c>
      <c r="R807" s="31">
        <v>0</v>
      </c>
      <c r="S807" s="34">
        <v>0</v>
      </c>
      <c r="T807" s="35" t="s">
        <v>32</v>
      </c>
      <c r="U807" s="6"/>
      <c r="V807" s="6"/>
      <c r="W807" s="6"/>
      <c r="X807" s="36"/>
      <c r="Y807" s="36"/>
      <c r="Z807" s="36"/>
      <c r="AA807" s="5"/>
      <c r="AB807" s="46"/>
      <c r="AC807" s="47"/>
      <c r="AD807" s="38"/>
      <c r="AE807" s="38"/>
      <c r="AF807" s="6"/>
      <c r="AG807" s="1"/>
    </row>
    <row r="808" spans="1:52">
      <c r="A808" s="28" t="s">
        <v>1698</v>
      </c>
      <c r="B808" s="29" t="s">
        <v>118</v>
      </c>
      <c r="C808" s="30" t="s">
        <v>31</v>
      </c>
      <c r="D808" s="31">
        <v>0</v>
      </c>
      <c r="E808" s="31">
        <v>0</v>
      </c>
      <c r="F808" s="32">
        <v>0</v>
      </c>
      <c r="G808" s="31">
        <v>0</v>
      </c>
      <c r="H808" s="31">
        <v>0</v>
      </c>
      <c r="I808" s="32">
        <v>0</v>
      </c>
      <c r="J808" s="31">
        <v>0</v>
      </c>
      <c r="K808" s="32">
        <v>0</v>
      </c>
      <c r="L808" s="31">
        <v>0</v>
      </c>
      <c r="M808" s="32">
        <v>0</v>
      </c>
      <c r="N808" s="31">
        <v>0</v>
      </c>
      <c r="O808" s="31">
        <v>0</v>
      </c>
      <c r="P808" s="31">
        <v>0</v>
      </c>
      <c r="Q808" s="31">
        <v>0</v>
      </c>
      <c r="R808" s="31">
        <v>0</v>
      </c>
      <c r="S808" s="34">
        <v>0</v>
      </c>
      <c r="T808" s="35" t="s">
        <v>32</v>
      </c>
      <c r="U808" s="6"/>
      <c r="V808" s="6"/>
      <c r="W808" s="6"/>
      <c r="X808" s="36"/>
      <c r="Y808" s="36"/>
      <c r="Z808" s="36"/>
      <c r="AA808" s="5"/>
      <c r="AB808" s="46"/>
      <c r="AC808" s="47"/>
      <c r="AD808" s="38"/>
      <c r="AE808" s="38"/>
      <c r="AF808" s="6"/>
      <c r="AG808" s="1"/>
    </row>
    <row r="809" spans="1:52" ht="31.5">
      <c r="A809" s="28" t="s">
        <v>1699</v>
      </c>
      <c r="B809" s="29" t="s">
        <v>123</v>
      </c>
      <c r="C809" s="30" t="s">
        <v>31</v>
      </c>
      <c r="D809" s="31">
        <f>SUM(D810)</f>
        <v>17.948316595000001</v>
      </c>
      <c r="E809" s="31">
        <f t="shared" ref="E809:R809" si="214">SUM(E810)</f>
        <v>3.0763229300000003</v>
      </c>
      <c r="F809" s="31">
        <f t="shared" si="214"/>
        <v>14.871993665000002</v>
      </c>
      <c r="G809" s="31">
        <f t="shared" si="214"/>
        <v>0</v>
      </c>
      <c r="H809" s="31">
        <f t="shared" si="214"/>
        <v>-0.28482160000000001</v>
      </c>
      <c r="I809" s="31">
        <f t="shared" si="214"/>
        <v>0</v>
      </c>
      <c r="J809" s="31">
        <f t="shared" si="214"/>
        <v>-0.28482160000000001</v>
      </c>
      <c r="K809" s="31">
        <f t="shared" si="214"/>
        <v>0</v>
      </c>
      <c r="L809" s="31">
        <f t="shared" si="214"/>
        <v>0</v>
      </c>
      <c r="M809" s="31">
        <f t="shared" si="214"/>
        <v>0</v>
      </c>
      <c r="N809" s="31">
        <f t="shared" si="214"/>
        <v>0</v>
      </c>
      <c r="O809" s="31">
        <f t="shared" si="214"/>
        <v>0</v>
      </c>
      <c r="P809" s="31">
        <f t="shared" si="214"/>
        <v>0</v>
      </c>
      <c r="Q809" s="31">
        <f t="shared" si="214"/>
        <v>15.156815265000002</v>
      </c>
      <c r="R809" s="31">
        <f t="shared" si="214"/>
        <v>0</v>
      </c>
      <c r="S809" s="34">
        <v>0</v>
      </c>
      <c r="T809" s="35" t="s">
        <v>32</v>
      </c>
      <c r="U809" s="6"/>
      <c r="V809" s="6"/>
      <c r="W809" s="6"/>
      <c r="X809" s="36"/>
      <c r="Y809" s="36"/>
      <c r="Z809" s="36"/>
      <c r="AA809" s="5"/>
      <c r="AB809" s="46"/>
      <c r="AC809" s="47"/>
      <c r="AD809" s="38"/>
      <c r="AE809" s="38"/>
      <c r="AF809" s="6"/>
      <c r="AG809" s="1"/>
    </row>
    <row r="810" spans="1:52" ht="31.5">
      <c r="A810" s="65" t="s">
        <v>1699</v>
      </c>
      <c r="B810" s="95" t="s">
        <v>1700</v>
      </c>
      <c r="C810" s="70" t="s">
        <v>1701</v>
      </c>
      <c r="D810" s="57">
        <v>17.948316595000001</v>
      </c>
      <c r="E810" s="57">
        <v>3.0763229300000003</v>
      </c>
      <c r="F810" s="58">
        <f>D810-E810</f>
        <v>14.871993665000002</v>
      </c>
      <c r="G810" s="57" t="s">
        <v>32</v>
      </c>
      <c r="H810" s="57">
        <f>J810+L810+N810+P810</f>
        <v>-0.28482160000000001</v>
      </c>
      <c r="I810" s="58" t="s">
        <v>32</v>
      </c>
      <c r="J810" s="57">
        <v>-0.28482160000000001</v>
      </c>
      <c r="K810" s="58" t="s">
        <v>32</v>
      </c>
      <c r="L810" s="57">
        <v>0</v>
      </c>
      <c r="M810" s="58" t="s">
        <v>32</v>
      </c>
      <c r="N810" s="57">
        <v>0</v>
      </c>
      <c r="O810" s="57" t="s">
        <v>32</v>
      </c>
      <c r="P810" s="57">
        <v>0</v>
      </c>
      <c r="Q810" s="57">
        <f>F810-H810</f>
        <v>15.156815265000002</v>
      </c>
      <c r="R810" s="57" t="s">
        <v>32</v>
      </c>
      <c r="S810" s="59" t="s">
        <v>32</v>
      </c>
      <c r="T810" s="60" t="s">
        <v>1702</v>
      </c>
      <c r="U810" s="6"/>
      <c r="V810" s="61"/>
      <c r="W810" s="62"/>
      <c r="X810" s="36"/>
      <c r="Y810" s="36"/>
      <c r="Z810" s="36"/>
      <c r="AB810" s="46"/>
      <c r="AC810" s="47"/>
      <c r="AD810" s="38"/>
      <c r="AE810" s="38"/>
      <c r="AF810" s="6"/>
      <c r="AG810" s="1"/>
    </row>
    <row r="811" spans="1:52" ht="31.5">
      <c r="A811" s="28" t="s">
        <v>1703</v>
      </c>
      <c r="B811" s="29" t="s">
        <v>149</v>
      </c>
      <c r="C811" s="30" t="s">
        <v>31</v>
      </c>
      <c r="D811" s="31">
        <f t="shared" ref="D811:R811" si="215">D812+D813+D814+D815</f>
        <v>473.563340256</v>
      </c>
      <c r="E811" s="31">
        <f t="shared" si="215"/>
        <v>126.34997739000002</v>
      </c>
      <c r="F811" s="32">
        <f t="shared" si="215"/>
        <v>347.21336286599995</v>
      </c>
      <c r="G811" s="31">
        <f t="shared" si="215"/>
        <v>57.692624940000002</v>
      </c>
      <c r="H811" s="31">
        <f t="shared" si="215"/>
        <v>19.909043610000001</v>
      </c>
      <c r="I811" s="32">
        <f t="shared" si="215"/>
        <v>1.54677088</v>
      </c>
      <c r="J811" s="31">
        <f t="shared" si="215"/>
        <v>0.71172506000000002</v>
      </c>
      <c r="K811" s="32">
        <f t="shared" si="215"/>
        <v>2.4860358859999998</v>
      </c>
      <c r="L811" s="31">
        <f t="shared" si="215"/>
        <v>19.197318550000002</v>
      </c>
      <c r="M811" s="32">
        <f t="shared" si="215"/>
        <v>19.269205264</v>
      </c>
      <c r="N811" s="31">
        <f t="shared" si="215"/>
        <v>0</v>
      </c>
      <c r="O811" s="97">
        <f t="shared" si="215"/>
        <v>34.390612910000002</v>
      </c>
      <c r="P811" s="31">
        <f t="shared" si="215"/>
        <v>0</v>
      </c>
      <c r="Q811" s="31">
        <f t="shared" si="215"/>
        <v>327.30431925599999</v>
      </c>
      <c r="R811" s="31">
        <f t="shared" si="215"/>
        <v>15.876236844000003</v>
      </c>
      <c r="S811" s="34">
        <f t="shared" ref="S811:S815" si="216">R811/(I811+K811)</f>
        <v>3.9367710295098237</v>
      </c>
      <c r="T811" s="35" t="s">
        <v>32</v>
      </c>
      <c r="U811" s="6"/>
      <c r="V811" s="6"/>
      <c r="W811" s="6"/>
      <c r="X811" s="36"/>
      <c r="Y811" s="36"/>
      <c r="Z811" s="36"/>
      <c r="AA811" s="5"/>
      <c r="AB811" s="46"/>
      <c r="AC811" s="47"/>
      <c r="AD811" s="38"/>
      <c r="AE811" s="38"/>
      <c r="AF811" s="6"/>
      <c r="AG811" s="1"/>
    </row>
    <row r="812" spans="1:52" ht="31.5">
      <c r="A812" s="28" t="s">
        <v>1704</v>
      </c>
      <c r="B812" s="29" t="s">
        <v>151</v>
      </c>
      <c r="C812" s="30" t="s">
        <v>31</v>
      </c>
      <c r="D812" s="31">
        <v>0</v>
      </c>
      <c r="E812" s="31">
        <v>0</v>
      </c>
      <c r="F812" s="32">
        <v>0</v>
      </c>
      <c r="G812" s="31">
        <v>0</v>
      </c>
      <c r="H812" s="31">
        <v>0</v>
      </c>
      <c r="I812" s="32">
        <v>0</v>
      </c>
      <c r="J812" s="31">
        <v>0</v>
      </c>
      <c r="K812" s="32">
        <v>0</v>
      </c>
      <c r="L812" s="42">
        <v>0</v>
      </c>
      <c r="M812" s="32">
        <v>0</v>
      </c>
      <c r="N812" s="42">
        <v>0</v>
      </c>
      <c r="O812" s="42">
        <v>0</v>
      </c>
      <c r="P812" s="42">
        <v>0</v>
      </c>
      <c r="Q812" s="31">
        <v>0</v>
      </c>
      <c r="R812" s="31">
        <v>0</v>
      </c>
      <c r="S812" s="34">
        <v>0</v>
      </c>
      <c r="T812" s="35" t="s">
        <v>32</v>
      </c>
      <c r="U812" s="6"/>
      <c r="V812" s="6"/>
      <c r="W812" s="6"/>
      <c r="X812" s="36"/>
      <c r="Y812" s="36"/>
      <c r="Z812" s="36"/>
      <c r="AA812" s="5"/>
      <c r="AB812" s="46"/>
      <c r="AC812" s="47"/>
      <c r="AD812" s="38"/>
      <c r="AE812" s="38"/>
      <c r="AF812" s="6"/>
      <c r="AG812" s="1"/>
    </row>
    <row r="813" spans="1:52" ht="31.5">
      <c r="A813" s="28" t="s">
        <v>1705</v>
      </c>
      <c r="B813" s="29" t="s">
        <v>174</v>
      </c>
      <c r="C813" s="30" t="s">
        <v>31</v>
      </c>
      <c r="D813" s="31">
        <v>0</v>
      </c>
      <c r="E813" s="31">
        <v>0</v>
      </c>
      <c r="F813" s="32">
        <v>0</v>
      </c>
      <c r="G813" s="31">
        <v>0</v>
      </c>
      <c r="H813" s="31">
        <v>0</v>
      </c>
      <c r="I813" s="31">
        <v>0</v>
      </c>
      <c r="J813" s="31">
        <v>0</v>
      </c>
      <c r="K813" s="31">
        <v>0</v>
      </c>
      <c r="L813" s="31">
        <v>0</v>
      </c>
      <c r="M813" s="31">
        <v>0</v>
      </c>
      <c r="N813" s="31">
        <v>0</v>
      </c>
      <c r="O813" s="31">
        <v>0</v>
      </c>
      <c r="P813" s="31">
        <v>0</v>
      </c>
      <c r="Q813" s="31">
        <v>0</v>
      </c>
      <c r="R813" s="31">
        <v>0</v>
      </c>
      <c r="S813" s="34">
        <v>0</v>
      </c>
      <c r="T813" s="35" t="s">
        <v>32</v>
      </c>
      <c r="U813" s="6"/>
      <c r="V813" s="6"/>
      <c r="W813" s="6"/>
      <c r="X813" s="36"/>
      <c r="Y813" s="36"/>
      <c r="Z813" s="36"/>
      <c r="AA813" s="5"/>
      <c r="AB813" s="46"/>
      <c r="AC813" s="47"/>
      <c r="AD813" s="38"/>
      <c r="AE813" s="38"/>
      <c r="AF813" s="6"/>
      <c r="AG813" s="1"/>
    </row>
    <row r="814" spans="1:52" ht="31.5">
      <c r="A814" s="28" t="s">
        <v>1706</v>
      </c>
      <c r="B814" s="29" t="s">
        <v>179</v>
      </c>
      <c r="C814" s="30" t="s">
        <v>31</v>
      </c>
      <c r="D814" s="31">
        <v>0</v>
      </c>
      <c r="E814" s="31">
        <v>0</v>
      </c>
      <c r="F814" s="32">
        <v>0</v>
      </c>
      <c r="G814" s="31">
        <v>0</v>
      </c>
      <c r="H814" s="31">
        <v>0</v>
      </c>
      <c r="I814" s="32">
        <v>0</v>
      </c>
      <c r="J814" s="31">
        <v>0</v>
      </c>
      <c r="K814" s="32">
        <v>0</v>
      </c>
      <c r="L814" s="31">
        <v>0</v>
      </c>
      <c r="M814" s="32">
        <v>0</v>
      </c>
      <c r="N814" s="31">
        <v>0</v>
      </c>
      <c r="O814" s="31">
        <v>0</v>
      </c>
      <c r="P814" s="31">
        <v>0</v>
      </c>
      <c r="Q814" s="31">
        <v>0</v>
      </c>
      <c r="R814" s="31">
        <v>0</v>
      </c>
      <c r="S814" s="34">
        <v>0</v>
      </c>
      <c r="T814" s="35" t="s">
        <v>32</v>
      </c>
      <c r="U814" s="6"/>
      <c r="V814" s="6"/>
      <c r="W814" s="6"/>
      <c r="X814" s="36"/>
      <c r="Y814" s="36"/>
      <c r="Z814" s="36"/>
      <c r="AA814" s="5"/>
      <c r="AB814" s="46"/>
      <c r="AC814" s="47"/>
      <c r="AD814" s="38"/>
      <c r="AE814" s="38"/>
      <c r="AF814" s="6"/>
      <c r="AG814" s="1"/>
    </row>
    <row r="815" spans="1:52" ht="31.5">
      <c r="A815" s="28" t="s">
        <v>1707</v>
      </c>
      <c r="B815" s="29" t="s">
        <v>233</v>
      </c>
      <c r="C815" s="30" t="s">
        <v>31</v>
      </c>
      <c r="D815" s="31">
        <f t="shared" ref="D815:Q815" si="217">SUM(D816:D818)</f>
        <v>473.563340256</v>
      </c>
      <c r="E815" s="31">
        <f t="shared" si="217"/>
        <v>126.34997739000002</v>
      </c>
      <c r="F815" s="32">
        <f t="shared" si="217"/>
        <v>347.21336286599995</v>
      </c>
      <c r="G815" s="31">
        <f t="shared" si="217"/>
        <v>57.692624940000002</v>
      </c>
      <c r="H815" s="31">
        <f t="shared" si="217"/>
        <v>19.909043610000001</v>
      </c>
      <c r="I815" s="32">
        <f t="shared" si="217"/>
        <v>1.54677088</v>
      </c>
      <c r="J815" s="31">
        <f t="shared" si="217"/>
        <v>0.71172506000000002</v>
      </c>
      <c r="K815" s="32">
        <f t="shared" si="217"/>
        <v>2.4860358859999998</v>
      </c>
      <c r="L815" s="31">
        <f t="shared" si="217"/>
        <v>19.197318550000002</v>
      </c>
      <c r="M815" s="32">
        <f t="shared" si="217"/>
        <v>19.269205264</v>
      </c>
      <c r="N815" s="31">
        <f t="shared" si="217"/>
        <v>0</v>
      </c>
      <c r="O815" s="31">
        <f t="shared" si="217"/>
        <v>34.390612910000002</v>
      </c>
      <c r="P815" s="31">
        <f t="shared" si="217"/>
        <v>0</v>
      </c>
      <c r="Q815" s="31">
        <f t="shared" si="217"/>
        <v>327.30431925599999</v>
      </c>
      <c r="R815" s="31">
        <f>SUM(R816:R818)</f>
        <v>15.876236844000003</v>
      </c>
      <c r="S815" s="34">
        <f t="shared" si="216"/>
        <v>3.9367710295098237</v>
      </c>
      <c r="T815" s="35" t="s">
        <v>32</v>
      </c>
      <c r="U815" s="6"/>
      <c r="V815" s="6"/>
      <c r="W815" s="6"/>
      <c r="X815" s="36"/>
      <c r="Y815" s="36"/>
      <c r="Z815" s="36"/>
      <c r="AA815" s="5"/>
      <c r="AB815" s="46"/>
      <c r="AC815" s="47"/>
      <c r="AD815" s="38"/>
      <c r="AE815" s="38"/>
      <c r="AF815" s="6"/>
      <c r="AG815" s="1"/>
    </row>
    <row r="816" spans="1:52" ht="31.5">
      <c r="A816" s="65" t="s">
        <v>1707</v>
      </c>
      <c r="B816" s="55" t="s">
        <v>1708</v>
      </c>
      <c r="C816" s="88" t="s">
        <v>1709</v>
      </c>
      <c r="D816" s="57">
        <v>188.72473646399999</v>
      </c>
      <c r="E816" s="57">
        <v>53.387220020000008</v>
      </c>
      <c r="F816" s="58">
        <f>D816-E816</f>
        <v>135.33751644399999</v>
      </c>
      <c r="G816" s="57">
        <f t="shared" ref="G816:H818" si="218">I816+K816+M816+O816</f>
        <v>21.88722486</v>
      </c>
      <c r="H816" s="57">
        <f t="shared" si="218"/>
        <v>0.45351371000000001</v>
      </c>
      <c r="I816" s="58">
        <v>0.65962464999999992</v>
      </c>
      <c r="J816" s="57">
        <v>0</v>
      </c>
      <c r="K816" s="58">
        <v>0.24049822000000001</v>
      </c>
      <c r="L816" s="57">
        <v>0.45351371000000001</v>
      </c>
      <c r="M816" s="58">
        <v>0.24049822000000001</v>
      </c>
      <c r="N816" s="57">
        <v>0</v>
      </c>
      <c r="O816" s="72">
        <v>20.74660377</v>
      </c>
      <c r="P816" s="57">
        <v>0</v>
      </c>
      <c r="Q816" s="57">
        <f>F816-H816</f>
        <v>134.88400273399998</v>
      </c>
      <c r="R816" s="57">
        <f>H816-(I816+K816)</f>
        <v>-0.44660915999999989</v>
      </c>
      <c r="S816" s="59">
        <f>R816/(I816+K816)</f>
        <v>-0.49616466249768759</v>
      </c>
      <c r="T816" s="60" t="s">
        <v>1710</v>
      </c>
      <c r="U816" s="6"/>
      <c r="V816" s="61"/>
      <c r="W816" s="62"/>
      <c r="X816" s="36"/>
      <c r="Y816" s="36"/>
      <c r="Z816" s="36"/>
      <c r="AB816" s="46"/>
      <c r="AC816" s="47"/>
      <c r="AD816" s="38"/>
      <c r="AE816" s="38"/>
      <c r="AF816" s="6"/>
      <c r="AG816" s="1"/>
      <c r="AZ816" s="133"/>
    </row>
    <row r="817" spans="1:52" ht="31.5">
      <c r="A817" s="65" t="s">
        <v>1707</v>
      </c>
      <c r="B817" s="55" t="s">
        <v>1711</v>
      </c>
      <c r="C817" s="88" t="s">
        <v>1712</v>
      </c>
      <c r="D817" s="57">
        <v>78.508723731999993</v>
      </c>
      <c r="E817" s="57">
        <v>44.16747685</v>
      </c>
      <c r="F817" s="58">
        <f>D817-E817</f>
        <v>34.341246881999993</v>
      </c>
      <c r="G817" s="57">
        <f t="shared" si="218"/>
        <v>6.2995132700000003</v>
      </c>
      <c r="H817" s="57">
        <f t="shared" si="218"/>
        <v>0.13382069999999999</v>
      </c>
      <c r="I817" s="58">
        <v>0</v>
      </c>
      <c r="J817" s="57">
        <v>0</v>
      </c>
      <c r="K817" s="58">
        <v>0.14057379</v>
      </c>
      <c r="L817" s="71">
        <v>0.13382069999999999</v>
      </c>
      <c r="M817" s="58">
        <v>3.940573804</v>
      </c>
      <c r="N817" s="71">
        <v>0</v>
      </c>
      <c r="O817" s="71">
        <v>2.2183656759999999</v>
      </c>
      <c r="P817" s="71">
        <v>0</v>
      </c>
      <c r="Q817" s="57">
        <f>F817-H817</f>
        <v>34.207426181999992</v>
      </c>
      <c r="R817" s="57">
        <f>H817-(I817+K817)</f>
        <v>-6.7530900000000171E-3</v>
      </c>
      <c r="S817" s="59">
        <f>R817/(I817+K817)</f>
        <v>-4.8039467385776656E-2</v>
      </c>
      <c r="T817" s="60" t="s">
        <v>32</v>
      </c>
      <c r="U817" s="6"/>
      <c r="V817" s="61"/>
      <c r="W817" s="62"/>
      <c r="X817" s="36"/>
      <c r="Y817" s="36"/>
      <c r="Z817" s="36"/>
      <c r="AB817" s="46"/>
      <c r="AC817" s="47"/>
      <c r="AD817" s="38"/>
      <c r="AE817" s="38"/>
      <c r="AF817" s="6"/>
      <c r="AG817" s="1"/>
      <c r="AZ817" s="133"/>
    </row>
    <row r="818" spans="1:52" ht="31.5">
      <c r="A818" s="65" t="s">
        <v>1707</v>
      </c>
      <c r="B818" s="55" t="s">
        <v>1713</v>
      </c>
      <c r="C818" s="88" t="s">
        <v>1714</v>
      </c>
      <c r="D818" s="57">
        <v>206.32988005999999</v>
      </c>
      <c r="E818" s="57">
        <v>28.795280519999999</v>
      </c>
      <c r="F818" s="58">
        <f>D818-E818</f>
        <v>177.53459953999999</v>
      </c>
      <c r="G818" s="57">
        <f t="shared" si="218"/>
        <v>29.50588681</v>
      </c>
      <c r="H818" s="57">
        <f t="shared" si="218"/>
        <v>19.321709200000001</v>
      </c>
      <c r="I818" s="58">
        <v>0.88714622999999992</v>
      </c>
      <c r="J818" s="57">
        <v>0.71172506000000002</v>
      </c>
      <c r="K818" s="58">
        <v>2.1049638759999998</v>
      </c>
      <c r="L818" s="57">
        <v>18.609984140000002</v>
      </c>
      <c r="M818" s="58">
        <v>15.088133239999999</v>
      </c>
      <c r="N818" s="57">
        <v>0</v>
      </c>
      <c r="O818" s="57">
        <v>11.425643464000002</v>
      </c>
      <c r="P818" s="57">
        <v>0</v>
      </c>
      <c r="Q818" s="57">
        <f>F818-H818</f>
        <v>158.21289034</v>
      </c>
      <c r="R818" s="57">
        <f>H818-(I818+K818)</f>
        <v>16.329599094000002</v>
      </c>
      <c r="S818" s="59">
        <f>R818/(I818+K818)</f>
        <v>5.4575528692124955</v>
      </c>
      <c r="T818" s="60" t="s">
        <v>262</v>
      </c>
      <c r="U818" s="6"/>
      <c r="V818" s="61"/>
      <c r="W818" s="62"/>
      <c r="X818" s="36"/>
      <c r="Y818" s="36"/>
      <c r="Z818" s="36"/>
      <c r="AB818" s="46"/>
      <c r="AC818" s="47"/>
      <c r="AD818" s="38"/>
      <c r="AE818" s="38"/>
      <c r="AF818" s="6"/>
      <c r="AG818" s="1"/>
      <c r="AZ818" s="133"/>
    </row>
    <row r="819" spans="1:52" ht="47.25">
      <c r="A819" s="28" t="s">
        <v>1715</v>
      </c>
      <c r="B819" s="29" t="s">
        <v>440</v>
      </c>
      <c r="C819" s="30" t="s">
        <v>31</v>
      </c>
      <c r="D819" s="31">
        <f t="shared" ref="D819:R819" si="219">D820</f>
        <v>0</v>
      </c>
      <c r="E819" s="31">
        <f t="shared" si="219"/>
        <v>0</v>
      </c>
      <c r="F819" s="32">
        <f t="shared" si="219"/>
        <v>0</v>
      </c>
      <c r="G819" s="31">
        <f t="shared" si="219"/>
        <v>0</v>
      </c>
      <c r="H819" s="31">
        <f t="shared" si="219"/>
        <v>0</v>
      </c>
      <c r="I819" s="32">
        <f t="shared" si="219"/>
        <v>0</v>
      </c>
      <c r="J819" s="31">
        <f t="shared" si="219"/>
        <v>0</v>
      </c>
      <c r="K819" s="32">
        <f t="shared" si="219"/>
        <v>0</v>
      </c>
      <c r="L819" s="42">
        <f t="shared" si="219"/>
        <v>0</v>
      </c>
      <c r="M819" s="32">
        <f t="shared" si="219"/>
        <v>0</v>
      </c>
      <c r="N819" s="42">
        <f t="shared" si="219"/>
        <v>0</v>
      </c>
      <c r="O819" s="42">
        <f t="shared" si="219"/>
        <v>0</v>
      </c>
      <c r="P819" s="42">
        <f t="shared" si="219"/>
        <v>0</v>
      </c>
      <c r="Q819" s="31">
        <f t="shared" si="219"/>
        <v>0</v>
      </c>
      <c r="R819" s="31">
        <f t="shared" si="219"/>
        <v>0</v>
      </c>
      <c r="S819" s="34">
        <v>0</v>
      </c>
      <c r="T819" s="24" t="s">
        <v>32</v>
      </c>
      <c r="U819" s="6"/>
      <c r="V819" s="6"/>
      <c r="W819" s="6"/>
      <c r="X819" s="36"/>
      <c r="Y819" s="36"/>
      <c r="Z819" s="36"/>
      <c r="AA819" s="5"/>
      <c r="AB819" s="46"/>
      <c r="AC819" s="47"/>
      <c r="AD819" s="38"/>
      <c r="AE819" s="38"/>
      <c r="AF819" s="6"/>
      <c r="AG819" s="1"/>
    </row>
    <row r="820" spans="1:52">
      <c r="A820" s="85" t="s">
        <v>1716</v>
      </c>
      <c r="B820" s="29" t="s">
        <v>448</v>
      </c>
      <c r="C820" s="30" t="s">
        <v>31</v>
      </c>
      <c r="D820" s="31">
        <f t="shared" ref="D820:R820" si="220">D821+D822</f>
        <v>0</v>
      </c>
      <c r="E820" s="31">
        <f t="shared" si="220"/>
        <v>0</v>
      </c>
      <c r="F820" s="32">
        <f t="shared" si="220"/>
        <v>0</v>
      </c>
      <c r="G820" s="31">
        <f t="shared" si="220"/>
        <v>0</v>
      </c>
      <c r="H820" s="31">
        <f t="shared" si="220"/>
        <v>0</v>
      </c>
      <c r="I820" s="32">
        <f t="shared" si="220"/>
        <v>0</v>
      </c>
      <c r="J820" s="31">
        <f t="shared" si="220"/>
        <v>0</v>
      </c>
      <c r="K820" s="32">
        <f t="shared" si="220"/>
        <v>0</v>
      </c>
      <c r="L820" s="42">
        <f t="shared" si="220"/>
        <v>0</v>
      </c>
      <c r="M820" s="32">
        <f t="shared" si="220"/>
        <v>0</v>
      </c>
      <c r="N820" s="42">
        <f t="shared" si="220"/>
        <v>0</v>
      </c>
      <c r="O820" s="42">
        <f t="shared" si="220"/>
        <v>0</v>
      </c>
      <c r="P820" s="42">
        <f t="shared" si="220"/>
        <v>0</v>
      </c>
      <c r="Q820" s="31">
        <f t="shared" si="220"/>
        <v>0</v>
      </c>
      <c r="R820" s="31">
        <f t="shared" si="220"/>
        <v>0</v>
      </c>
      <c r="S820" s="34">
        <v>0</v>
      </c>
      <c r="T820" s="35" t="s">
        <v>32</v>
      </c>
      <c r="U820" s="6"/>
      <c r="V820" s="6"/>
      <c r="W820" s="6"/>
      <c r="X820" s="36"/>
      <c r="Y820" s="36"/>
      <c r="Z820" s="36"/>
      <c r="AA820" s="5"/>
      <c r="AB820" s="46"/>
      <c r="AC820" s="47"/>
      <c r="AD820" s="38"/>
      <c r="AE820" s="38"/>
      <c r="AF820" s="6"/>
      <c r="AG820" s="1"/>
    </row>
    <row r="821" spans="1:52" ht="47.25">
      <c r="A821" s="85" t="s">
        <v>1717</v>
      </c>
      <c r="B821" s="29" t="s">
        <v>444</v>
      </c>
      <c r="C821" s="30" t="s">
        <v>31</v>
      </c>
      <c r="D821" s="31">
        <v>0</v>
      </c>
      <c r="E821" s="31">
        <v>0</v>
      </c>
      <c r="F821" s="32">
        <v>0</v>
      </c>
      <c r="G821" s="31">
        <v>0</v>
      </c>
      <c r="H821" s="31">
        <v>0</v>
      </c>
      <c r="I821" s="32">
        <v>0</v>
      </c>
      <c r="J821" s="31">
        <v>0</v>
      </c>
      <c r="K821" s="32">
        <v>0</v>
      </c>
      <c r="L821" s="31">
        <v>0</v>
      </c>
      <c r="M821" s="32">
        <v>0</v>
      </c>
      <c r="N821" s="31">
        <v>0</v>
      </c>
      <c r="O821" s="31">
        <v>0</v>
      </c>
      <c r="P821" s="31">
        <v>0</v>
      </c>
      <c r="Q821" s="31">
        <v>0</v>
      </c>
      <c r="R821" s="31">
        <v>0</v>
      </c>
      <c r="S821" s="34">
        <v>0</v>
      </c>
      <c r="T821" s="35" t="s">
        <v>32</v>
      </c>
      <c r="U821" s="6"/>
      <c r="V821" s="6"/>
      <c r="W821" s="6"/>
      <c r="X821" s="36"/>
      <c r="Y821" s="36"/>
      <c r="Z821" s="36"/>
      <c r="AA821" s="5"/>
      <c r="AB821" s="46"/>
      <c r="AC821" s="47"/>
      <c r="AD821" s="38"/>
      <c r="AE821" s="38"/>
      <c r="AF821" s="6"/>
      <c r="AG821" s="1"/>
    </row>
    <row r="822" spans="1:52" ht="47.25">
      <c r="A822" s="85" t="s">
        <v>1718</v>
      </c>
      <c r="B822" s="29" t="s">
        <v>446</v>
      </c>
      <c r="C822" s="30" t="s">
        <v>31</v>
      </c>
      <c r="D822" s="31">
        <v>0</v>
      </c>
      <c r="E822" s="31">
        <v>0</v>
      </c>
      <c r="F822" s="32">
        <v>0</v>
      </c>
      <c r="G822" s="31">
        <v>0</v>
      </c>
      <c r="H822" s="31">
        <v>0</v>
      </c>
      <c r="I822" s="32">
        <v>0</v>
      </c>
      <c r="J822" s="31">
        <v>0</v>
      </c>
      <c r="K822" s="32">
        <v>0</v>
      </c>
      <c r="L822" s="31">
        <v>0</v>
      </c>
      <c r="M822" s="32">
        <v>0</v>
      </c>
      <c r="N822" s="31">
        <v>0</v>
      </c>
      <c r="O822" s="31">
        <v>0</v>
      </c>
      <c r="P822" s="31">
        <v>0</v>
      </c>
      <c r="Q822" s="31">
        <v>0</v>
      </c>
      <c r="R822" s="31">
        <v>0</v>
      </c>
      <c r="S822" s="34">
        <v>0</v>
      </c>
      <c r="T822" s="35" t="s">
        <v>32</v>
      </c>
      <c r="U822" s="6"/>
      <c r="V822" s="6"/>
      <c r="W822" s="6"/>
      <c r="X822" s="36"/>
      <c r="Y822" s="36"/>
      <c r="Z822" s="36"/>
      <c r="AA822" s="5"/>
      <c r="AB822" s="46"/>
      <c r="AC822" s="47"/>
      <c r="AD822" s="38"/>
      <c r="AE822" s="38"/>
      <c r="AF822" s="6"/>
      <c r="AG822" s="1"/>
    </row>
    <row r="823" spans="1:52">
      <c r="A823" s="85" t="s">
        <v>1719</v>
      </c>
      <c r="B823" s="29" t="s">
        <v>448</v>
      </c>
      <c r="C823" s="30" t="s">
        <v>31</v>
      </c>
      <c r="D823" s="31">
        <f t="shared" ref="D823:R823" si="221">D824+D825</f>
        <v>0</v>
      </c>
      <c r="E823" s="31">
        <f t="shared" si="221"/>
        <v>0</v>
      </c>
      <c r="F823" s="32">
        <f t="shared" si="221"/>
        <v>0</v>
      </c>
      <c r="G823" s="31">
        <f t="shared" si="221"/>
        <v>0</v>
      </c>
      <c r="H823" s="31">
        <f t="shared" si="221"/>
        <v>0</v>
      </c>
      <c r="I823" s="32">
        <f t="shared" si="221"/>
        <v>0</v>
      </c>
      <c r="J823" s="31">
        <f t="shared" si="221"/>
        <v>0</v>
      </c>
      <c r="K823" s="32">
        <f t="shared" si="221"/>
        <v>0</v>
      </c>
      <c r="L823" s="31">
        <f t="shared" si="221"/>
        <v>0</v>
      </c>
      <c r="M823" s="32">
        <f t="shared" si="221"/>
        <v>0</v>
      </c>
      <c r="N823" s="31">
        <f t="shared" si="221"/>
        <v>0</v>
      </c>
      <c r="O823" s="31">
        <f t="shared" si="221"/>
        <v>0</v>
      </c>
      <c r="P823" s="31">
        <f t="shared" si="221"/>
        <v>0</v>
      </c>
      <c r="Q823" s="31">
        <f t="shared" si="221"/>
        <v>0</v>
      </c>
      <c r="R823" s="31">
        <f t="shared" si="221"/>
        <v>0</v>
      </c>
      <c r="S823" s="34">
        <v>0</v>
      </c>
      <c r="T823" s="35" t="s">
        <v>32</v>
      </c>
      <c r="U823" s="6"/>
      <c r="V823" s="6"/>
      <c r="W823" s="6"/>
      <c r="X823" s="36"/>
      <c r="Y823" s="36"/>
      <c r="Z823" s="36"/>
      <c r="AA823" s="5"/>
      <c r="AB823" s="46"/>
      <c r="AC823" s="47"/>
      <c r="AD823" s="38"/>
      <c r="AE823" s="38"/>
      <c r="AF823" s="6"/>
      <c r="AG823" s="1"/>
    </row>
    <row r="824" spans="1:52" ht="47.25">
      <c r="A824" s="85" t="s">
        <v>1720</v>
      </c>
      <c r="B824" s="29" t="s">
        <v>444</v>
      </c>
      <c r="C824" s="30" t="s">
        <v>31</v>
      </c>
      <c r="D824" s="31">
        <v>0</v>
      </c>
      <c r="E824" s="31">
        <v>0</v>
      </c>
      <c r="F824" s="32">
        <v>0</v>
      </c>
      <c r="G824" s="31">
        <v>0</v>
      </c>
      <c r="H824" s="31">
        <v>0</v>
      </c>
      <c r="I824" s="32">
        <v>0</v>
      </c>
      <c r="J824" s="31">
        <v>0</v>
      </c>
      <c r="K824" s="32">
        <v>0</v>
      </c>
      <c r="L824" s="31">
        <v>0</v>
      </c>
      <c r="M824" s="32">
        <v>0</v>
      </c>
      <c r="N824" s="31">
        <v>0</v>
      </c>
      <c r="O824" s="31">
        <v>0</v>
      </c>
      <c r="P824" s="31">
        <v>0</v>
      </c>
      <c r="Q824" s="31">
        <v>0</v>
      </c>
      <c r="R824" s="31">
        <v>0</v>
      </c>
      <c r="S824" s="34">
        <v>0</v>
      </c>
      <c r="T824" s="35" t="s">
        <v>32</v>
      </c>
      <c r="U824" s="6"/>
      <c r="V824" s="6"/>
      <c r="W824" s="6"/>
      <c r="X824" s="36"/>
      <c r="Y824" s="36"/>
      <c r="Z824" s="36"/>
      <c r="AA824" s="5"/>
      <c r="AB824" s="46"/>
      <c r="AC824" s="47"/>
      <c r="AD824" s="38"/>
      <c r="AE824" s="38"/>
      <c r="AF824" s="6"/>
      <c r="AG824" s="1"/>
    </row>
    <row r="825" spans="1:52" ht="47.25">
      <c r="A825" s="85" t="s">
        <v>1721</v>
      </c>
      <c r="B825" s="29" t="s">
        <v>446</v>
      </c>
      <c r="C825" s="30" t="s">
        <v>31</v>
      </c>
      <c r="D825" s="31">
        <v>0</v>
      </c>
      <c r="E825" s="31">
        <v>0</v>
      </c>
      <c r="F825" s="32">
        <v>0</v>
      </c>
      <c r="G825" s="31">
        <v>0</v>
      </c>
      <c r="H825" s="31">
        <v>0</v>
      </c>
      <c r="I825" s="32">
        <v>0</v>
      </c>
      <c r="J825" s="31">
        <v>0</v>
      </c>
      <c r="K825" s="32">
        <v>0</v>
      </c>
      <c r="L825" s="31">
        <v>0</v>
      </c>
      <c r="M825" s="32">
        <v>0</v>
      </c>
      <c r="N825" s="31">
        <v>0</v>
      </c>
      <c r="O825" s="31">
        <v>0</v>
      </c>
      <c r="P825" s="31">
        <v>0</v>
      </c>
      <c r="Q825" s="31">
        <v>0</v>
      </c>
      <c r="R825" s="31">
        <v>0</v>
      </c>
      <c r="S825" s="34">
        <v>0</v>
      </c>
      <c r="T825" s="35" t="s">
        <v>32</v>
      </c>
      <c r="U825" s="6"/>
      <c r="V825" s="6"/>
      <c r="W825" s="6"/>
      <c r="X825" s="36"/>
      <c r="Y825" s="36"/>
      <c r="Z825" s="36"/>
      <c r="AA825" s="5"/>
      <c r="AB825" s="46"/>
      <c r="AC825" s="47"/>
      <c r="AD825" s="38"/>
      <c r="AE825" s="38"/>
      <c r="AF825" s="6"/>
      <c r="AG825" s="1"/>
    </row>
    <row r="826" spans="1:52">
      <c r="A826" s="28" t="s">
        <v>1722</v>
      </c>
      <c r="B826" s="29" t="s">
        <v>452</v>
      </c>
      <c r="C826" s="30" t="s">
        <v>31</v>
      </c>
      <c r="D826" s="31">
        <f t="shared" ref="D826:R826" si="222">SUM(D827,D828,D829,D830)</f>
        <v>799.17891097199993</v>
      </c>
      <c r="E826" s="31">
        <f t="shared" si="222"/>
        <v>0</v>
      </c>
      <c r="F826" s="32">
        <f t="shared" si="222"/>
        <v>799.17891097199993</v>
      </c>
      <c r="G826" s="31">
        <f t="shared" si="222"/>
        <v>12</v>
      </c>
      <c r="H826" s="31">
        <f t="shared" si="222"/>
        <v>0</v>
      </c>
      <c r="I826" s="32">
        <f t="shared" si="222"/>
        <v>3.6</v>
      </c>
      <c r="J826" s="31">
        <f t="shared" si="222"/>
        <v>0</v>
      </c>
      <c r="K826" s="32">
        <f t="shared" si="222"/>
        <v>2.52</v>
      </c>
      <c r="L826" s="31">
        <f t="shared" si="222"/>
        <v>0</v>
      </c>
      <c r="M826" s="32">
        <f t="shared" si="222"/>
        <v>2.52</v>
      </c>
      <c r="N826" s="31">
        <f t="shared" si="222"/>
        <v>0</v>
      </c>
      <c r="O826" s="31">
        <f t="shared" si="222"/>
        <v>3.36</v>
      </c>
      <c r="P826" s="31">
        <f t="shared" si="222"/>
        <v>0</v>
      </c>
      <c r="Q826" s="31">
        <f t="shared" si="222"/>
        <v>799.17891097199993</v>
      </c>
      <c r="R826" s="31">
        <f t="shared" si="222"/>
        <v>-6.12</v>
      </c>
      <c r="S826" s="34">
        <f t="shared" ref="S826:S830" si="223">R826/(I826+K826)</f>
        <v>-1</v>
      </c>
      <c r="T826" s="35" t="s">
        <v>32</v>
      </c>
      <c r="U826" s="6"/>
      <c r="V826" s="6"/>
      <c r="W826" s="6"/>
      <c r="X826" s="36"/>
      <c r="Y826" s="36"/>
      <c r="Z826" s="36"/>
      <c r="AA826" s="5"/>
      <c r="AB826" s="48"/>
      <c r="AC826" s="49"/>
      <c r="AD826" s="49"/>
      <c r="AE826" s="49"/>
      <c r="AF826" s="6"/>
      <c r="AG826" s="1"/>
    </row>
    <row r="827" spans="1:52" ht="31.5">
      <c r="A827" s="28" t="s">
        <v>1723</v>
      </c>
      <c r="B827" s="29" t="s">
        <v>454</v>
      </c>
      <c r="C827" s="30" t="s">
        <v>31</v>
      </c>
      <c r="D827" s="31">
        <v>0</v>
      </c>
      <c r="E827" s="31">
        <v>0</v>
      </c>
      <c r="F827" s="32">
        <v>0</v>
      </c>
      <c r="G827" s="31">
        <v>0</v>
      </c>
      <c r="H827" s="31">
        <v>0</v>
      </c>
      <c r="I827" s="32">
        <v>0</v>
      </c>
      <c r="J827" s="31">
        <v>0</v>
      </c>
      <c r="K827" s="32">
        <v>0</v>
      </c>
      <c r="L827" s="31">
        <v>0</v>
      </c>
      <c r="M827" s="32">
        <v>0</v>
      </c>
      <c r="N827" s="31">
        <v>0</v>
      </c>
      <c r="O827" s="31">
        <v>0</v>
      </c>
      <c r="P827" s="31">
        <v>0</v>
      </c>
      <c r="Q827" s="31">
        <v>0</v>
      </c>
      <c r="R827" s="31">
        <v>0</v>
      </c>
      <c r="S827" s="34">
        <v>0</v>
      </c>
      <c r="T827" s="35" t="s">
        <v>32</v>
      </c>
      <c r="U827" s="6"/>
      <c r="V827" s="6"/>
      <c r="W827" s="6"/>
      <c r="X827" s="36"/>
      <c r="Y827" s="36"/>
      <c r="Z827" s="36"/>
      <c r="AA827" s="5"/>
      <c r="AB827" s="48"/>
      <c r="AC827" s="49"/>
      <c r="AD827" s="49"/>
      <c r="AE827" s="49"/>
      <c r="AF827" s="6"/>
      <c r="AG827" s="1"/>
    </row>
    <row r="828" spans="1:52">
      <c r="A828" s="28" t="s">
        <v>1724</v>
      </c>
      <c r="B828" s="29" t="s">
        <v>456</v>
      </c>
      <c r="C828" s="30" t="s">
        <v>31</v>
      </c>
      <c r="D828" s="31">
        <v>0</v>
      </c>
      <c r="E828" s="31">
        <v>0</v>
      </c>
      <c r="F828" s="32">
        <v>0</v>
      </c>
      <c r="G828" s="31">
        <v>0</v>
      </c>
      <c r="H828" s="31">
        <v>0</v>
      </c>
      <c r="I828" s="32">
        <v>0</v>
      </c>
      <c r="J828" s="31">
        <v>0</v>
      </c>
      <c r="K828" s="32">
        <v>0</v>
      </c>
      <c r="L828" s="31">
        <v>0</v>
      </c>
      <c r="M828" s="32">
        <v>0</v>
      </c>
      <c r="N828" s="31">
        <v>0</v>
      </c>
      <c r="O828" s="31">
        <v>0</v>
      </c>
      <c r="P828" s="31">
        <v>0</v>
      </c>
      <c r="Q828" s="31">
        <v>0</v>
      </c>
      <c r="R828" s="31">
        <v>0</v>
      </c>
      <c r="S828" s="34">
        <v>0</v>
      </c>
      <c r="T828" s="35" t="s">
        <v>32</v>
      </c>
      <c r="U828" s="6"/>
      <c r="V828" s="6"/>
      <c r="W828" s="6"/>
      <c r="X828" s="36"/>
      <c r="Y828" s="36"/>
      <c r="Z828" s="36"/>
      <c r="AA828" s="5"/>
      <c r="AB828" s="48"/>
      <c r="AC828" s="49"/>
      <c r="AD828" s="49"/>
      <c r="AE828" s="49"/>
      <c r="AF828" s="6"/>
      <c r="AG828" s="1"/>
    </row>
    <row r="829" spans="1:52">
      <c r="A829" s="28" t="s">
        <v>1725</v>
      </c>
      <c r="B829" s="29" t="s">
        <v>458</v>
      </c>
      <c r="C829" s="30" t="s">
        <v>31</v>
      </c>
      <c r="D829" s="31">
        <v>0</v>
      </c>
      <c r="E829" s="31">
        <v>0</v>
      </c>
      <c r="F829" s="32">
        <v>0</v>
      </c>
      <c r="G829" s="31">
        <v>0</v>
      </c>
      <c r="H829" s="31">
        <v>0</v>
      </c>
      <c r="I829" s="32">
        <v>0</v>
      </c>
      <c r="J829" s="31">
        <v>0</v>
      </c>
      <c r="K829" s="32">
        <v>0</v>
      </c>
      <c r="L829" s="31">
        <v>0</v>
      </c>
      <c r="M829" s="32">
        <v>0</v>
      </c>
      <c r="N829" s="31">
        <v>0</v>
      </c>
      <c r="O829" s="31">
        <v>0</v>
      </c>
      <c r="P829" s="31">
        <v>0</v>
      </c>
      <c r="Q829" s="31">
        <v>0</v>
      </c>
      <c r="R829" s="31">
        <v>0</v>
      </c>
      <c r="S829" s="34">
        <v>0</v>
      </c>
      <c r="T829" s="35" t="s">
        <v>32</v>
      </c>
      <c r="U829" s="6"/>
      <c r="V829" s="6"/>
      <c r="W829" s="6"/>
      <c r="X829" s="36"/>
      <c r="Y829" s="36"/>
      <c r="Z829" s="36"/>
      <c r="AA829" s="5"/>
      <c r="AB829" s="48"/>
      <c r="AC829" s="49"/>
      <c r="AD829" s="49"/>
      <c r="AE829" s="49"/>
      <c r="AF829" s="6"/>
      <c r="AG829" s="1"/>
    </row>
    <row r="830" spans="1:52">
      <c r="A830" s="28" t="s">
        <v>1726</v>
      </c>
      <c r="B830" s="29" t="s">
        <v>464</v>
      </c>
      <c r="C830" s="30" t="s">
        <v>31</v>
      </c>
      <c r="D830" s="31">
        <f t="shared" ref="D830:Q830" si="224">SUM(D831:D831)</f>
        <v>799.17891097199993</v>
      </c>
      <c r="E830" s="31">
        <f t="shared" si="224"/>
        <v>0</v>
      </c>
      <c r="F830" s="32">
        <f t="shared" si="224"/>
        <v>799.17891097199993</v>
      </c>
      <c r="G830" s="31">
        <f t="shared" si="224"/>
        <v>12</v>
      </c>
      <c r="H830" s="31">
        <f t="shared" si="224"/>
        <v>0</v>
      </c>
      <c r="I830" s="32">
        <f t="shared" si="224"/>
        <v>3.6</v>
      </c>
      <c r="J830" s="31">
        <f t="shared" si="224"/>
        <v>0</v>
      </c>
      <c r="K830" s="32">
        <f t="shared" si="224"/>
        <v>2.52</v>
      </c>
      <c r="L830" s="31">
        <f t="shared" si="224"/>
        <v>0</v>
      </c>
      <c r="M830" s="32">
        <f t="shared" si="224"/>
        <v>2.52</v>
      </c>
      <c r="N830" s="31">
        <f t="shared" si="224"/>
        <v>0</v>
      </c>
      <c r="O830" s="31">
        <f t="shared" si="224"/>
        <v>3.36</v>
      </c>
      <c r="P830" s="31">
        <f t="shared" si="224"/>
        <v>0</v>
      </c>
      <c r="Q830" s="31">
        <f t="shared" si="224"/>
        <v>799.17891097199993</v>
      </c>
      <c r="R830" s="31">
        <f>SUM(R831:R831)</f>
        <v>-6.12</v>
      </c>
      <c r="S830" s="34">
        <f t="shared" si="223"/>
        <v>-1</v>
      </c>
      <c r="T830" s="35" t="s">
        <v>32</v>
      </c>
      <c r="U830" s="6"/>
      <c r="V830" s="6"/>
      <c r="W830" s="6"/>
      <c r="X830" s="36"/>
      <c r="Y830" s="36"/>
      <c r="Z830" s="36"/>
      <c r="AA830" s="5"/>
      <c r="AB830" s="48"/>
      <c r="AC830" s="49"/>
      <c r="AD830" s="49"/>
      <c r="AE830" s="49"/>
      <c r="AF830" s="6"/>
      <c r="AG830" s="1"/>
    </row>
    <row r="831" spans="1:52" ht="31.5">
      <c r="A831" s="65" t="s">
        <v>1726</v>
      </c>
      <c r="B831" s="68" t="s">
        <v>1727</v>
      </c>
      <c r="C831" s="67" t="s">
        <v>1728</v>
      </c>
      <c r="D831" s="57">
        <v>799.17891097199993</v>
      </c>
      <c r="E831" s="57">
        <v>0</v>
      </c>
      <c r="F831" s="58">
        <f>D831-E831</f>
        <v>799.17891097199993</v>
      </c>
      <c r="G831" s="57">
        <f>I831+K831+M831+O831</f>
        <v>12</v>
      </c>
      <c r="H831" s="57">
        <f>J831+L831+N831+P831</f>
        <v>0</v>
      </c>
      <c r="I831" s="58">
        <v>3.6</v>
      </c>
      <c r="J831" s="57">
        <v>0</v>
      </c>
      <c r="K831" s="58">
        <v>2.52</v>
      </c>
      <c r="L831" s="57">
        <v>0</v>
      </c>
      <c r="M831" s="58">
        <v>2.52</v>
      </c>
      <c r="N831" s="57">
        <v>0</v>
      </c>
      <c r="O831" s="57">
        <v>3.36</v>
      </c>
      <c r="P831" s="57">
        <v>0</v>
      </c>
      <c r="Q831" s="57">
        <f>F831-H831</f>
        <v>799.17891097199993</v>
      </c>
      <c r="R831" s="57">
        <f>H831-(I831+K831)</f>
        <v>-6.12</v>
      </c>
      <c r="S831" s="59">
        <f>R831/(I831+K831)</f>
        <v>-1</v>
      </c>
      <c r="T831" s="89" t="s">
        <v>1729</v>
      </c>
      <c r="U831" s="6"/>
      <c r="V831" s="61"/>
      <c r="W831" s="62"/>
      <c r="X831" s="36"/>
      <c r="Y831" s="36"/>
      <c r="Z831" s="36"/>
      <c r="AB831" s="48"/>
      <c r="AC831" s="49"/>
      <c r="AD831" s="49"/>
      <c r="AE831" s="49"/>
      <c r="AF831" s="6"/>
      <c r="AG831" s="1"/>
      <c r="AZ831" s="133"/>
    </row>
    <row r="832" spans="1:52" ht="31.5">
      <c r="A832" s="28" t="s">
        <v>1730</v>
      </c>
      <c r="B832" s="29" t="s">
        <v>481</v>
      </c>
      <c r="C832" s="30" t="s">
        <v>31</v>
      </c>
      <c r="D832" s="31">
        <v>0</v>
      </c>
      <c r="E832" s="31">
        <v>0</v>
      </c>
      <c r="F832" s="32">
        <v>0</v>
      </c>
      <c r="G832" s="31">
        <v>0</v>
      </c>
      <c r="H832" s="31">
        <v>0</v>
      </c>
      <c r="I832" s="32">
        <v>0</v>
      </c>
      <c r="J832" s="31">
        <v>0</v>
      </c>
      <c r="K832" s="32">
        <v>0</v>
      </c>
      <c r="L832" s="31">
        <v>0</v>
      </c>
      <c r="M832" s="32">
        <v>0</v>
      </c>
      <c r="N832" s="31">
        <v>0</v>
      </c>
      <c r="O832" s="31">
        <v>0</v>
      </c>
      <c r="P832" s="31">
        <v>0</v>
      </c>
      <c r="Q832" s="31">
        <v>0</v>
      </c>
      <c r="R832" s="31">
        <v>0</v>
      </c>
      <c r="S832" s="34">
        <v>0</v>
      </c>
      <c r="T832" s="35" t="s">
        <v>32</v>
      </c>
      <c r="U832" s="6"/>
      <c r="V832" s="6"/>
      <c r="W832" s="6"/>
      <c r="X832" s="36"/>
      <c r="Y832" s="36"/>
      <c r="Z832" s="36"/>
      <c r="AA832" s="5"/>
      <c r="AB832" s="37"/>
      <c r="AC832" s="38"/>
      <c r="AD832" s="38"/>
      <c r="AE832" s="38"/>
      <c r="AF832" s="6"/>
      <c r="AG832" s="1"/>
    </row>
    <row r="833" spans="1:52">
      <c r="A833" s="28" t="s">
        <v>1731</v>
      </c>
      <c r="B833" s="29" t="s">
        <v>483</v>
      </c>
      <c r="C833" s="30" t="s">
        <v>31</v>
      </c>
      <c r="D833" s="31">
        <f>SUM(D834:D836)</f>
        <v>8.4627018500000002</v>
      </c>
      <c r="E833" s="31">
        <f t="shared" ref="E833:Q833" si="225">SUM(E834:E836)</f>
        <v>1.6213920000000002</v>
      </c>
      <c r="F833" s="31">
        <f t="shared" si="225"/>
        <v>7.5738558500000002</v>
      </c>
      <c r="G833" s="31">
        <f t="shared" si="225"/>
        <v>7.5738558500000002</v>
      </c>
      <c r="H833" s="31">
        <f t="shared" si="225"/>
        <v>0.30471864000000004</v>
      </c>
      <c r="I833" s="31">
        <f t="shared" si="225"/>
        <v>0</v>
      </c>
      <c r="J833" s="31">
        <f t="shared" si="225"/>
        <v>8.2412400000000011E-2</v>
      </c>
      <c r="K833" s="31">
        <f t="shared" si="225"/>
        <v>0</v>
      </c>
      <c r="L833" s="31">
        <f t="shared" si="225"/>
        <v>0.22230624000000002</v>
      </c>
      <c r="M833" s="31">
        <f t="shared" si="225"/>
        <v>0</v>
      </c>
      <c r="N833" s="31">
        <f t="shared" si="225"/>
        <v>0</v>
      </c>
      <c r="O833" s="31">
        <f t="shared" si="225"/>
        <v>7.5738558500000002</v>
      </c>
      <c r="P833" s="31">
        <f t="shared" si="225"/>
        <v>0</v>
      </c>
      <c r="Q833" s="31">
        <f t="shared" si="225"/>
        <v>7.3515496100000002</v>
      </c>
      <c r="R833" s="31">
        <f>SUM(R834:R835)</f>
        <v>0</v>
      </c>
      <c r="S833" s="34">
        <v>0</v>
      </c>
      <c r="T833" s="35" t="s">
        <v>32</v>
      </c>
      <c r="U833" s="6"/>
      <c r="V833" s="6"/>
      <c r="W833" s="6"/>
      <c r="X833" s="36"/>
      <c r="Y833" s="36"/>
      <c r="Z833" s="36"/>
      <c r="AA833" s="5"/>
      <c r="AB833" s="37"/>
      <c r="AC833" s="38"/>
      <c r="AD833" s="38"/>
      <c r="AE833" s="38"/>
      <c r="AF833" s="6"/>
      <c r="AG833" s="1"/>
    </row>
    <row r="834" spans="1:52" ht="31.5">
      <c r="A834" s="65" t="s">
        <v>1731</v>
      </c>
      <c r="B834" s="95" t="s">
        <v>1732</v>
      </c>
      <c r="C834" s="70" t="s">
        <v>1733</v>
      </c>
      <c r="D834" s="57" t="s">
        <v>32</v>
      </c>
      <c r="E834" s="57">
        <v>0.73254600000000003</v>
      </c>
      <c r="F834" s="57" t="s">
        <v>32</v>
      </c>
      <c r="G834" s="57" t="s">
        <v>32</v>
      </c>
      <c r="H834" s="57">
        <f>J834+L834+N834+P834</f>
        <v>8.2412400000000011E-2</v>
      </c>
      <c r="I834" s="57" t="s">
        <v>32</v>
      </c>
      <c r="J834" s="57">
        <v>8.2412400000000011E-2</v>
      </c>
      <c r="K834" s="57" t="s">
        <v>32</v>
      </c>
      <c r="L834" s="57">
        <v>0</v>
      </c>
      <c r="M834" s="57" t="s">
        <v>32</v>
      </c>
      <c r="N834" s="57">
        <v>0</v>
      </c>
      <c r="O834" s="57" t="s">
        <v>32</v>
      </c>
      <c r="P834" s="57">
        <v>0</v>
      </c>
      <c r="Q834" s="57" t="s">
        <v>32</v>
      </c>
      <c r="R834" s="57" t="s">
        <v>32</v>
      </c>
      <c r="S834" s="59" t="s">
        <v>32</v>
      </c>
      <c r="T834" s="60" t="s">
        <v>668</v>
      </c>
      <c r="U834" s="6"/>
      <c r="V834" s="61"/>
      <c r="W834" s="62"/>
      <c r="X834" s="36"/>
      <c r="Y834" s="36"/>
      <c r="Z834" s="36"/>
      <c r="AB834" s="37"/>
      <c r="AC834" s="38"/>
      <c r="AD834" s="38"/>
      <c r="AE834" s="38"/>
      <c r="AF834" s="6"/>
      <c r="AG834" s="1"/>
    </row>
    <row r="835" spans="1:52" ht="33" customHeight="1">
      <c r="A835" s="65" t="s">
        <v>1731</v>
      </c>
      <c r="B835" s="95" t="s">
        <v>1734</v>
      </c>
      <c r="C835" s="81" t="s">
        <v>1735</v>
      </c>
      <c r="D835" s="57">
        <v>7.5738558500000002</v>
      </c>
      <c r="E835" s="57">
        <v>0</v>
      </c>
      <c r="F835" s="58">
        <f>D835-E835</f>
        <v>7.5738558500000002</v>
      </c>
      <c r="G835" s="57">
        <f>I835+K835+M835+O835</f>
        <v>7.5738558500000002</v>
      </c>
      <c r="H835" s="57">
        <f>J835+L835+N835+P835</f>
        <v>0</v>
      </c>
      <c r="I835" s="58">
        <v>0</v>
      </c>
      <c r="J835" s="57">
        <v>0</v>
      </c>
      <c r="K835" s="58">
        <v>0</v>
      </c>
      <c r="L835" s="57">
        <v>0</v>
      </c>
      <c r="M835" s="58">
        <v>0</v>
      </c>
      <c r="N835" s="57">
        <v>0</v>
      </c>
      <c r="O835" s="57">
        <v>7.5738558500000002</v>
      </c>
      <c r="P835" s="57">
        <v>0</v>
      </c>
      <c r="Q835" s="57">
        <f>F835-H835</f>
        <v>7.5738558500000002</v>
      </c>
      <c r="R835" s="57">
        <f>H835-(I835+K835)</f>
        <v>0</v>
      </c>
      <c r="S835" s="59">
        <v>0</v>
      </c>
      <c r="T835" s="60" t="s">
        <v>32</v>
      </c>
      <c r="U835" s="6"/>
      <c r="V835" s="61"/>
      <c r="W835" s="62"/>
      <c r="X835" s="36"/>
      <c r="Y835" s="36"/>
      <c r="Z835" s="36"/>
      <c r="AB835" s="37"/>
      <c r="AC835" s="38"/>
      <c r="AD835" s="38"/>
      <c r="AE835" s="38"/>
      <c r="AF835" s="6"/>
      <c r="AG835" s="1"/>
      <c r="AZ835" s="133"/>
    </row>
    <row r="836" spans="1:52" ht="47.25">
      <c r="A836" s="65" t="s">
        <v>1731</v>
      </c>
      <c r="B836" s="95" t="s">
        <v>1736</v>
      </c>
      <c r="C836" s="81" t="s">
        <v>1737</v>
      </c>
      <c r="D836" s="57">
        <v>0.88884600000000002</v>
      </c>
      <c r="E836" s="57">
        <v>0.88884600000000002</v>
      </c>
      <c r="F836" s="58">
        <f>D836-E836</f>
        <v>0</v>
      </c>
      <c r="G836" s="57" t="s">
        <v>32</v>
      </c>
      <c r="H836" s="57">
        <f>J836+L836+N836+P836</f>
        <v>0.22230624000000002</v>
      </c>
      <c r="I836" s="58" t="s">
        <v>32</v>
      </c>
      <c r="J836" s="57">
        <v>0</v>
      </c>
      <c r="K836" s="58" t="s">
        <v>32</v>
      </c>
      <c r="L836" s="57">
        <v>0.22230624000000002</v>
      </c>
      <c r="M836" s="58" t="s">
        <v>32</v>
      </c>
      <c r="N836" s="57">
        <v>0</v>
      </c>
      <c r="O836" s="57" t="s">
        <v>32</v>
      </c>
      <c r="P836" s="57">
        <v>0</v>
      </c>
      <c r="Q836" s="57">
        <f>F836-H836</f>
        <v>-0.22230624000000002</v>
      </c>
      <c r="R836" s="57" t="s">
        <v>32</v>
      </c>
      <c r="S836" s="59" t="s">
        <v>32</v>
      </c>
      <c r="T836" s="60" t="s">
        <v>262</v>
      </c>
      <c r="U836" s="6"/>
      <c r="V836" s="61"/>
      <c r="W836" s="62"/>
      <c r="X836" s="36"/>
      <c r="Y836" s="36"/>
      <c r="Z836" s="36"/>
      <c r="AB836" s="37"/>
      <c r="AC836" s="38"/>
      <c r="AD836" s="38"/>
      <c r="AE836" s="38"/>
      <c r="AF836" s="6"/>
      <c r="AG836" s="1"/>
      <c r="AZ836" s="133"/>
    </row>
    <row r="837" spans="1:52">
      <c r="AE837" s="38"/>
    </row>
    <row r="838" spans="1:52">
      <c r="J838" s="154"/>
    </row>
  </sheetData>
  <mergeCells count="27">
    <mergeCell ref="Q15:Q17"/>
    <mergeCell ref="R15:S15"/>
    <mergeCell ref="T15:T17"/>
    <mergeCell ref="X15:Y15"/>
    <mergeCell ref="R16:R17"/>
    <mergeCell ref="A13:T13"/>
    <mergeCell ref="A14:T14"/>
    <mergeCell ref="AC14:AE14"/>
    <mergeCell ref="A15:A17"/>
    <mergeCell ref="B15:B17"/>
    <mergeCell ref="C15:C17"/>
    <mergeCell ref="D15:D17"/>
    <mergeCell ref="E15:E17"/>
    <mergeCell ref="F15:F17"/>
    <mergeCell ref="G15:P15"/>
    <mergeCell ref="G16:H16"/>
    <mergeCell ref="I16:J16"/>
    <mergeCell ref="K16:L16"/>
    <mergeCell ref="M16:N16"/>
    <mergeCell ref="O16:P16"/>
    <mergeCell ref="S16:S17"/>
    <mergeCell ref="A12:T12"/>
    <mergeCell ref="A4:T4"/>
    <mergeCell ref="A5:T5"/>
    <mergeCell ref="A7:T7"/>
    <mergeCell ref="A8:T8"/>
    <mergeCell ref="A10:T10"/>
  </mergeCells>
  <conditionalFormatting sqref="P119:P126 N65:N69 N266 O65 O92:O94 O122 O140:O169 O265:O266 O382:O386 O811 O816 N73:N77 L129:L132 L134:L169 N119:N126 O205:O209 P205:P219 N220:N248 O705:O707 N703:N704 P129:P132 P134:P169 L171:L203 A15:T18 J84 J71:J77 J810 J264 J815 J95:J96 J19:J40 L815 L264 L810 L19:L40 L249:L255 L95:L96 L71:L72 N72:P72 N264:P264 N815:P815 N171:P203 N205:N211 N212:O219 T44 T789:T793 N249:P255 N708:P731 T722 T757:T758 L733:L734 J733:J734 I732:P732 I813:P813 N804:P807 N19:T19 N95:P96 N733:R734 T704 T707 T731:T740 T760 T764 J128:J203 N128:N170 D630:F638 D629:P629 J87 N87:N94 J551:J567 L551:L567 N551:N567 D551:H554 D550:P550 D570:H570 P569:P573 N569:N583 L569:L628 J569:J628 D568:P568 G87:H96 F259:H259 G703:H734 D735:R735 T743:T746 T748:T753 T796:T810 D527:H529 L527:L544 J527:J544 T84 T95 F261:H262 G260:H260 G263:H263 F285:H296 G284:H284 G339:H339 F423:H433 G422:H422 G434:H434 D531:H536 D530:E530 G530:H530 D537:E537 G537:H537 D556:H567 D555:E555 G555:H555 D569:E569 G569:H569 D572:H574 D571:E571 G571:H571 D576:H584 D575:E575 G575:H575 D586:H593 D585:E585 G585:H585 D595:H597 D594:E594 G594:H594 D601:H628 D598:E600 G598:H600 D640:F642 D639:E639 D678:F681 D643:E677 D682:E682 D690:H690 D720:F734 D719:E719 F792:H808 G791:H791 G819:H819 P551:P567 A835:C836 F820:H832 T835:T836 D822:E832 N821:P832 Q804:R808 J821:J832 L821:L832 N433:N505 O433:O490 N267:P282 F810:H818 N283:N318 D311:G311 D266:E296 O285:P318 G128:H203 G19:H40 F388:H421 L388:L505 J388:J505 O388:O428 D387:R387 J630:J682 L630:L682 L684:L687 J684:J690 D683:R683 J703:J731 L703:L731 D703:F718 D702:R702 J692:J693 L692:L693 D692:H693 D691:R691 G695:G700 H695:H701 D695:F701 N695:P701 L695:L701 J695:J701 D694:R694 G42:H59 L42:L59 J42:J59 G71:H77 N71 L834:L836 J834:J836 D834:H835 L690 N690:R690 D689:I689 D388:E505 T196 T255:T259 T485:T495 T339:T340 T20:T39 T128:T129 N98:P118 L98:L126 J98:J126 E98:H126 D95:D255 T99 N61:P63 N549:P549 N630:P678 N736:R744 K688:R689 D684:H688 T370:T372 T375:T376 T378 T527:T529 T536:T537 T393:T394 T419:T421 T183:T192 J266:J341 L266:L341 N319:P341 D312:E339 J507:J508 L507:L508 N507:N508 J546:J549 L546:L549 J350:J386 D350:E386 L350:L386 N350:P375 H258 D297:H310 H311:H338 F435:G467 D508:H508 D538:H544 D546:H546 G630:H682 N679:R682 N684:S684 N692:S692 Q695:S696 T701 Q731:R732 N810:S810 Q832:R832 J61:J63 L61:L63 G61:H69 G79:H84 N79:N84 D833:R833 G205:H255 J205:J255 L205:L219 E204:R204 D736:E807 F736:H790 J736:J807 L736:L807 T423 T427:T431 T531:T533 N20:S40 N42:S59 R60:S60 Q61:S77 S78 Q203:R203 S203:T204 Q386:R386 S386:T387 Q388:S432 P433:T438 D506:T506 S508:T508 N527:S544 D545:S545 S679:T683 N685:R687 S685:T691 N693:R693 S693:T694 Q697:T700 S701:S702 Q703:S730 S731:S744 N745:S803 S804:S809 Q811:S831 S832:S833 H435:H503 F469:G503 G468 F505:H505 G504:H504 D507:E507 G507:H507 D518:E518 D548:H549 D547:E547 G547:H547 D836:E836 G836:H836 Q79:S202 P497:T497 P439:S496 P498:S505 S507 P507:R508 G518:S518 N546:S548 Q549:S678 N834:S836 F264:H283 F312:G338 F340:H386 Q205:S385 D509:S517 D519:S526 Q41:T41 T150:T151 T342:T355">
    <cfRule type="containsBlanks" dxfId="674" priority="687">
      <formula>LEN(TRIM(A15))=0</formula>
    </cfRule>
  </conditionalFormatting>
  <conditionalFormatting sqref="N812:P812 O67:O69 N261:P263 O119 J261:J263 J812 L261:L263 L812 O123:O126 G701 L265 J265 O71:P71 N265 L816:L820 O817:P817 N816:N817 N818:P820 P65:P69 P92:P94 Q701:R701 N382:N386 P382:P386 P816 J79:J83 J88:J94 O73:P77 O129:O132 O128:P128 L128 O134:O139 O133:P133 L133 O170:P170 L170 O220:P248 L220:L248 O283:P284 N584:P628 O574:P583 N705:N707 P705:P707 O703:P704 J64:J69 L73:L77 J342:J348 J816:J820 L342:L348 L64:L69 N64:P64 N342:P348 N429:P432 N376:P381 L814 J814 N814:P814 O491:O505 P265:P266 I349:P349 L87:L94 O87:P91 O551:O567 O569:O573 P388:P428 N388:N428 O507:O508 L79:L84 O79:P84">
    <cfRule type="containsBlanks" dxfId="673" priority="686">
      <formula>LEN(TRIM(G64))=0</formula>
    </cfRule>
  </conditionalFormatting>
  <conditionalFormatting sqref="J20:J29 L20:L29 J251:J255 J812 L251:L255 L812 H760 J52 J79:J84 J265 J744:J745 J749:J750 J762 J818:J819 L52 L79:L83 L265 L744:L745 L749:L750 L762 L818:L819 L64:L69 J64:J69 L54:L57 J54:J57 L88:L94 T44 L814 J814 T84 T95 T256:T258 T487:T495 T533 T689:T691 T704 T707 T733 T735:T740 T743:T745 T749:T750 T760 T764 T802:T803 J87:J94 T697:T701 S19:T39 S49:S51 S54 S58 S60 S69:S70 S78 S80 S103 S183:S193 S196 S203:S204 S342:S355 S370:S372 S375:S376 S378 S386:S387 S391 S393:S394 S419:S421 S423 S427:S431 S433:S438 S441:S442 S485:S495 S497:T497 S506:T506 S508:T508 S527:S529 S531:S533 S536:S537 S545 S548 S569 S595:S606 S610:S611 S679:S683 S685:S691 S693:T694 S697:S699 S701:S702 S705 S707:S708 S717:S719 S731:S744 S789:S802 S804:S809 S811:S815 S819:S830 S832:S833 S41:T41">
    <cfRule type="containsBlanks" dxfId="672" priority="685">
      <formula>LEN(TRIM(H19))=0</formula>
    </cfRule>
  </conditionalFormatting>
  <conditionalFormatting sqref="O760:Q760 O801:P801 O52:Q52 O67:O69 R58 O818:P819 O261:P263 O79:P83 O343:P348 O54:P54 P92:P94 O88:P91 O251:P255">
    <cfRule type="containsBlanks" dxfId="671" priority="683">
      <formula>LEN(TRIM(O52))=0</formula>
    </cfRule>
  </conditionalFormatting>
  <conditionalFormatting sqref="G760">
    <cfRule type="containsBlanks" dxfId="670" priority="684">
      <formula>LEN(TRIM(G760))=0</formula>
    </cfRule>
  </conditionalFormatting>
  <conditionalFormatting sqref="O760:Q760 O801:P801 O52:Q52 O67:O69 R58 O818:P819 O261:P263 O79:P83 O343:P348 O54:P54 P92:P94 O88:P91 O251:P255">
    <cfRule type="containsBlanks" dxfId="669" priority="682">
      <formula>LEN(TRIM(O52))=0</formula>
    </cfRule>
  </conditionalFormatting>
  <conditionalFormatting sqref="J79:J84 J87:J94">
    <cfRule type="containsBlanks" dxfId="668" priority="681">
      <formula>LEN(TRIM(J79))=0</formula>
    </cfRule>
  </conditionalFormatting>
  <conditionalFormatting sqref="J79:J84 J87:J94">
    <cfRule type="containsBlanks" dxfId="667" priority="680">
      <formula>LEN(TRIM(J79))=0</formula>
    </cfRule>
  </conditionalFormatting>
  <conditionalFormatting sqref="J343:J348">
    <cfRule type="containsBlanks" dxfId="666" priority="679">
      <formula>LEN(TRIM(J343))=0</formula>
    </cfRule>
  </conditionalFormatting>
  <conditionalFormatting sqref="J343:J348">
    <cfRule type="containsBlanks" dxfId="665" priority="678">
      <formula>LEN(TRIM(J343))=0</formula>
    </cfRule>
  </conditionalFormatting>
  <conditionalFormatting sqref="J818:J819">
    <cfRule type="containsBlanks" dxfId="664" priority="677">
      <formula>LEN(TRIM(J818))=0</formula>
    </cfRule>
  </conditionalFormatting>
  <conditionalFormatting sqref="J818:J819">
    <cfRule type="containsBlanks" dxfId="663" priority="676">
      <formula>LEN(TRIM(J818))=0</formula>
    </cfRule>
  </conditionalFormatting>
  <conditionalFormatting sqref="L79:L83 L88:L94">
    <cfRule type="containsBlanks" dxfId="662" priority="675">
      <formula>LEN(TRIM(L79))=0</formula>
    </cfRule>
  </conditionalFormatting>
  <conditionalFormatting sqref="L79:L83 L88:L94">
    <cfRule type="containsBlanks" dxfId="661" priority="674">
      <formula>LEN(TRIM(L79))=0</formula>
    </cfRule>
  </conditionalFormatting>
  <conditionalFormatting sqref="L343:L348">
    <cfRule type="containsBlanks" dxfId="660" priority="673">
      <formula>LEN(TRIM(L343))=0</formula>
    </cfRule>
  </conditionalFormatting>
  <conditionalFormatting sqref="L343:L348">
    <cfRule type="containsBlanks" dxfId="659" priority="672">
      <formula>LEN(TRIM(L343))=0</formula>
    </cfRule>
  </conditionalFormatting>
  <conditionalFormatting sqref="L818:L819">
    <cfRule type="containsBlanks" dxfId="658" priority="671">
      <formula>LEN(TRIM(L818))=0</formula>
    </cfRule>
  </conditionalFormatting>
  <conditionalFormatting sqref="L818:L819">
    <cfRule type="containsBlanks" dxfId="657" priority="670">
      <formula>LEN(TRIM(L818))=0</formula>
    </cfRule>
  </conditionalFormatting>
  <conditionalFormatting sqref="N801 N760 N52 N79:N83 N251:N255 N818:N819 N54 N88:N94">
    <cfRule type="containsBlanks" dxfId="656" priority="669">
      <formula>LEN(TRIM(N52))=0</formula>
    </cfRule>
  </conditionalFormatting>
  <conditionalFormatting sqref="N760 N801 N52 N79:N83 N251:N255 N818:N819 N54 N88:N94">
    <cfRule type="containsBlanks" dxfId="655" priority="668">
      <formula>LEN(TRIM(N52))=0</formula>
    </cfRule>
  </conditionalFormatting>
  <conditionalFormatting sqref="P265:P266">
    <cfRule type="containsBlanks" dxfId="654" priority="651">
      <formula>LEN(TRIM(P265))=0</formula>
    </cfRule>
  </conditionalFormatting>
  <conditionalFormatting sqref="P265:P266">
    <cfRule type="containsBlanks" dxfId="653" priority="650">
      <formula>LEN(TRIM(P265))=0</formula>
    </cfRule>
  </conditionalFormatting>
  <conditionalFormatting sqref="J265">
    <cfRule type="containsBlanks" dxfId="652" priority="649">
      <formula>LEN(TRIM(J265))=0</formula>
    </cfRule>
  </conditionalFormatting>
  <conditionalFormatting sqref="L265">
    <cfRule type="containsBlanks" dxfId="651" priority="647">
      <formula>LEN(TRIM(L265))=0</formula>
    </cfRule>
  </conditionalFormatting>
  <conditionalFormatting sqref="L265">
    <cfRule type="containsBlanks" dxfId="650" priority="646">
      <formula>LEN(TRIM(L265))=0</formula>
    </cfRule>
  </conditionalFormatting>
  <conditionalFormatting sqref="N265">
    <cfRule type="containsBlanks" dxfId="649" priority="645">
      <formula>LEN(TRIM(N265))=0</formula>
    </cfRule>
  </conditionalFormatting>
  <conditionalFormatting sqref="N265">
    <cfRule type="containsBlanks" dxfId="648" priority="644">
      <formula>LEN(TRIM(N265))=0</formula>
    </cfRule>
  </conditionalFormatting>
  <conditionalFormatting sqref="J342">
    <cfRule type="containsBlanks" dxfId="647" priority="641">
      <formula>LEN(TRIM(J342))=0</formula>
    </cfRule>
  </conditionalFormatting>
  <conditionalFormatting sqref="O342:P342">
    <cfRule type="containsBlanks" dxfId="646" priority="643">
      <formula>LEN(TRIM(O342))=0</formula>
    </cfRule>
  </conditionalFormatting>
  <conditionalFormatting sqref="O342:P342">
    <cfRule type="containsBlanks" dxfId="645" priority="642">
      <formula>LEN(TRIM(O342))=0</formula>
    </cfRule>
  </conditionalFormatting>
  <conditionalFormatting sqref="J342">
    <cfRule type="containsBlanks" dxfId="644" priority="640">
      <formula>LEN(TRIM(J342))=0</formula>
    </cfRule>
  </conditionalFormatting>
  <conditionalFormatting sqref="L342">
    <cfRule type="containsBlanks" dxfId="643" priority="639">
      <formula>LEN(TRIM(L342))=0</formula>
    </cfRule>
  </conditionalFormatting>
  <conditionalFormatting sqref="L342">
    <cfRule type="containsBlanks" dxfId="642" priority="638">
      <formula>LEN(TRIM(L342))=0</formula>
    </cfRule>
  </conditionalFormatting>
  <conditionalFormatting sqref="N342">
    <cfRule type="containsBlanks" dxfId="641" priority="636">
      <formula>LEN(TRIM(N342))=0</formula>
    </cfRule>
  </conditionalFormatting>
  <conditionalFormatting sqref="N342">
    <cfRule type="containsBlanks" dxfId="640" priority="637">
      <formula>LEN(TRIM(N342))=0</formula>
    </cfRule>
  </conditionalFormatting>
  <conditionalFormatting sqref="O755:P759">
    <cfRule type="containsBlanks" dxfId="639" priority="667">
      <formula>LEN(TRIM(O755))=0</formula>
    </cfRule>
  </conditionalFormatting>
  <conditionalFormatting sqref="O755:P759">
    <cfRule type="containsBlanks" dxfId="638" priority="666">
      <formula>LEN(TRIM(O755))=0</formula>
    </cfRule>
  </conditionalFormatting>
  <conditionalFormatting sqref="J755:J759">
    <cfRule type="containsBlanks" dxfId="637" priority="665">
      <formula>LEN(TRIM(J755))=0</formula>
    </cfRule>
  </conditionalFormatting>
  <conditionalFormatting sqref="J755:J759">
    <cfRule type="containsBlanks" dxfId="636" priority="664">
      <formula>LEN(TRIM(J755))=0</formula>
    </cfRule>
  </conditionalFormatting>
  <conditionalFormatting sqref="L755:L759">
    <cfRule type="containsBlanks" dxfId="635" priority="663">
      <formula>LEN(TRIM(L755))=0</formula>
    </cfRule>
  </conditionalFormatting>
  <conditionalFormatting sqref="L755:L759">
    <cfRule type="containsBlanks" dxfId="634" priority="662">
      <formula>LEN(TRIM(L755))=0</formula>
    </cfRule>
  </conditionalFormatting>
  <conditionalFormatting sqref="N755:N759">
    <cfRule type="containsBlanks" dxfId="633" priority="661">
      <formula>LEN(TRIM(N755))=0</formula>
    </cfRule>
  </conditionalFormatting>
  <conditionalFormatting sqref="N755:N759">
    <cfRule type="containsBlanks" dxfId="632" priority="660">
      <formula>LEN(TRIM(N755))=0</formula>
    </cfRule>
  </conditionalFormatting>
  <conditionalFormatting sqref="O772:P774">
    <cfRule type="containsBlanks" dxfId="631" priority="659">
      <formula>LEN(TRIM(O772))=0</formula>
    </cfRule>
  </conditionalFormatting>
  <conditionalFormatting sqref="O772:P774">
    <cfRule type="containsBlanks" dxfId="630" priority="658">
      <formula>LEN(TRIM(O772))=0</formula>
    </cfRule>
  </conditionalFormatting>
  <conditionalFormatting sqref="J772:J774">
    <cfRule type="containsBlanks" dxfId="629" priority="657">
      <formula>LEN(TRIM(J772))=0</formula>
    </cfRule>
  </conditionalFormatting>
  <conditionalFormatting sqref="J772:J774">
    <cfRule type="containsBlanks" dxfId="628" priority="656">
      <formula>LEN(TRIM(J772))=0</formula>
    </cfRule>
  </conditionalFormatting>
  <conditionalFormatting sqref="L772:L774">
    <cfRule type="containsBlanks" dxfId="627" priority="655">
      <formula>LEN(TRIM(L772))=0</formula>
    </cfRule>
  </conditionalFormatting>
  <conditionalFormatting sqref="L772:L774">
    <cfRule type="containsBlanks" dxfId="626" priority="654">
      <formula>LEN(TRIM(L772))=0</formula>
    </cfRule>
  </conditionalFormatting>
  <conditionalFormatting sqref="N772:N774">
    <cfRule type="containsBlanks" dxfId="625" priority="653">
      <formula>LEN(TRIM(N772))=0</formula>
    </cfRule>
  </conditionalFormatting>
  <conditionalFormatting sqref="N772:N774">
    <cfRule type="containsBlanks" dxfId="624" priority="652">
      <formula>LEN(TRIM(N772))=0</formula>
    </cfRule>
  </conditionalFormatting>
  <conditionalFormatting sqref="O118:P118">
    <cfRule type="containsBlanks" dxfId="623" priority="614">
      <formula>LEN(TRIM(O118))=0</formula>
    </cfRule>
  </conditionalFormatting>
  <conditionalFormatting sqref="J265">
    <cfRule type="containsBlanks" dxfId="622" priority="648">
      <formula>LEN(TRIM(J265))=0</formula>
    </cfRule>
  </conditionalFormatting>
  <conditionalFormatting sqref="N249">
    <cfRule type="containsBlanks" dxfId="621" priority="606">
      <formula>LEN(TRIM(N249))=0</formula>
    </cfRule>
  </conditionalFormatting>
  <conditionalFormatting sqref="N249">
    <cfRule type="containsBlanks" dxfId="620" priority="605">
      <formula>LEN(TRIM(N249))=0</formula>
    </cfRule>
  </conditionalFormatting>
  <conditionalFormatting sqref="L816:L817 J816:J817">
    <cfRule type="containsBlanks" dxfId="619" priority="563">
      <formula>LEN(TRIM(J816))=0</formula>
    </cfRule>
  </conditionalFormatting>
  <conditionalFormatting sqref="O817:P817 P816">
    <cfRule type="containsBlanks" dxfId="618" priority="562">
      <formula>LEN(TRIM(O816))=0</formula>
    </cfRule>
  </conditionalFormatting>
  <conditionalFormatting sqref="O817:P817 P816">
    <cfRule type="containsBlanks" dxfId="617" priority="561">
      <formula>LEN(TRIM(O816))=0</formula>
    </cfRule>
  </conditionalFormatting>
  <conditionalFormatting sqref="N816:N817">
    <cfRule type="containsBlanks" dxfId="616" priority="560">
      <formula>LEN(TRIM(N816))=0</formula>
    </cfRule>
  </conditionalFormatting>
  <conditionalFormatting sqref="N816:N817">
    <cfRule type="containsBlanks" dxfId="615" priority="559">
      <formula>LEN(TRIM(N816))=0</formula>
    </cfRule>
  </conditionalFormatting>
  <conditionalFormatting sqref="J51 L51">
    <cfRule type="containsBlanks" dxfId="614" priority="635">
      <formula>LEN(TRIM(J51))=0</formula>
    </cfRule>
  </conditionalFormatting>
  <conditionalFormatting sqref="J51 L51">
    <cfRule type="containsBlanks" dxfId="613" priority="634">
      <formula>LEN(TRIM(J51))=0</formula>
    </cfRule>
  </conditionalFormatting>
  <conditionalFormatting sqref="O51:R51">
    <cfRule type="containsBlanks" dxfId="612" priority="633">
      <formula>LEN(TRIM(O51))=0</formula>
    </cfRule>
  </conditionalFormatting>
  <conditionalFormatting sqref="O51:R51">
    <cfRule type="containsBlanks" dxfId="611" priority="632">
      <formula>LEN(TRIM(O51))=0</formula>
    </cfRule>
  </conditionalFormatting>
  <conditionalFormatting sqref="N51">
    <cfRule type="containsBlanks" dxfId="610" priority="631">
      <formula>LEN(TRIM(N51))=0</formula>
    </cfRule>
  </conditionalFormatting>
  <conditionalFormatting sqref="N51">
    <cfRule type="containsBlanks" dxfId="609" priority="630">
      <formula>LEN(TRIM(N51))=0</formula>
    </cfRule>
  </conditionalFormatting>
  <conditionalFormatting sqref="H741:H742 L741:L742 J741:J742 J747 L747 L749:L750 J749:J750 J752:J753 L752:L753">
    <cfRule type="containsBlanks" dxfId="608" priority="583">
      <formula>LEN(TRIM(H741))=0</formula>
    </cfRule>
  </conditionalFormatting>
  <conditionalFormatting sqref="J71 L71 J73:J77 L73:L77 L84 L128 L133 L170 L220:L248 L283:L284 L574:L583 L703:L704 L87">
    <cfRule type="containsBlanks" dxfId="607" priority="628">
      <formula>LEN(TRIM(J71))=0</formula>
    </cfRule>
  </conditionalFormatting>
  <conditionalFormatting sqref="L73:L77 N73:P77 L84 N84:P84 L128 N128:P128 L133 N133:P133 L170 N170:P170 L220:L248 N220:P248 L283:L284 N283:P284 L574:L583 N574:P583 L703:L704 N703:P704 N87:P87 L87">
    <cfRule type="containsBlanks" dxfId="606" priority="627">
      <formula>LEN(TRIM(L73))=0</formula>
    </cfRule>
  </conditionalFormatting>
  <conditionalFormatting sqref="J71 L71 J73:J77 L73:L77 L84 L128 L133 L170 L220:L248 L283:L284 L574:L583 L703:L704 L87">
    <cfRule type="containsBlanks" dxfId="605" priority="629">
      <formula>LEN(TRIM(J71))=0</formula>
    </cfRule>
  </conditionalFormatting>
  <conditionalFormatting sqref="O71:P71 O73:P77 P72 O84:P84 O128:P128 O133:P133 O170:P170 O220:P248 O283:P284 O574:P583 O703:P704 O87:P87">
    <cfRule type="containsBlanks" dxfId="604" priority="626">
      <formula>LEN(TRIM(O71))=0</formula>
    </cfRule>
  </conditionalFormatting>
  <conditionalFormatting sqref="O71:P71 O73:P77 P72 O84:P84 O128:P128 O133:P133 O170:P170 O220:P248 O283:P284 O574:P583 O703:P704 O87:P87">
    <cfRule type="containsBlanks" dxfId="603" priority="625">
      <formula>LEN(TRIM(O71))=0</formula>
    </cfRule>
  </conditionalFormatting>
  <conditionalFormatting sqref="N71 N73:N77 N84 N128 N133 N170 N220:N248 N283:N284 N574:N583 N703:N704 N87">
    <cfRule type="containsBlanks" dxfId="602" priority="624">
      <formula>LEN(TRIM(N71))=0</formula>
    </cfRule>
  </conditionalFormatting>
  <conditionalFormatting sqref="N71 N73:N77 N84 N128 N133 N170 N220:N248 N283:N284 N574:N583 N703:N704 N87">
    <cfRule type="containsBlanks" dxfId="601" priority="623">
      <formula>LEN(TRIM(N71))=0</formula>
    </cfRule>
  </conditionalFormatting>
  <conditionalFormatting sqref="J95 L95">
    <cfRule type="containsBlanks" dxfId="600" priority="621">
      <formula>LEN(TRIM(J95))=0</formula>
    </cfRule>
  </conditionalFormatting>
  <conditionalFormatting sqref="N768 N770">
    <cfRule type="containsBlanks" dxfId="599" priority="572">
      <formula>LEN(TRIM(N768))=0</formula>
    </cfRule>
  </conditionalFormatting>
  <conditionalFormatting sqref="J95 L95">
    <cfRule type="containsBlanks" dxfId="598" priority="622">
      <formula>LEN(TRIM(J95))=0</formula>
    </cfRule>
  </conditionalFormatting>
  <conditionalFormatting sqref="O95:P95">
    <cfRule type="containsBlanks" dxfId="597" priority="620">
      <formula>LEN(TRIM(O95))=0</formula>
    </cfRule>
  </conditionalFormatting>
  <conditionalFormatting sqref="O95:P95">
    <cfRule type="containsBlanks" dxfId="596" priority="619">
      <formula>LEN(TRIM(O95))=0</formula>
    </cfRule>
  </conditionalFormatting>
  <conditionalFormatting sqref="N95">
    <cfRule type="containsBlanks" dxfId="595" priority="618">
      <formula>LEN(TRIM(N95))=0</formula>
    </cfRule>
  </conditionalFormatting>
  <conditionalFormatting sqref="N95">
    <cfRule type="containsBlanks" dxfId="594" priority="617">
      <formula>LEN(TRIM(N95))=0</formula>
    </cfRule>
  </conditionalFormatting>
  <conditionalFormatting sqref="N802:N804">
    <cfRule type="containsBlanks" dxfId="593" priority="565">
      <formula>LEN(TRIM(N802))=0</formula>
    </cfRule>
  </conditionalFormatting>
  <conditionalFormatting sqref="J118 L118">
    <cfRule type="containsBlanks" dxfId="592" priority="616">
      <formula>LEN(TRIM(J118))=0</formula>
    </cfRule>
  </conditionalFormatting>
  <conditionalFormatting sqref="J118 L118">
    <cfRule type="containsBlanks" dxfId="591" priority="615">
      <formula>LEN(TRIM(J118))=0</formula>
    </cfRule>
  </conditionalFormatting>
  <conditionalFormatting sqref="O118:P118">
    <cfRule type="containsBlanks" dxfId="590" priority="613">
      <formula>LEN(TRIM(O118))=0</formula>
    </cfRule>
  </conditionalFormatting>
  <conditionalFormatting sqref="N118">
    <cfRule type="containsBlanks" dxfId="589" priority="612">
      <formula>LEN(TRIM(N118))=0</formula>
    </cfRule>
  </conditionalFormatting>
  <conditionalFormatting sqref="N118">
    <cfRule type="containsBlanks" dxfId="588" priority="611">
      <formula>LEN(TRIM(N118))=0</formula>
    </cfRule>
  </conditionalFormatting>
  <conditionalFormatting sqref="J249 L249">
    <cfRule type="containsBlanks" dxfId="587" priority="609">
      <formula>LEN(TRIM(J249))=0</formula>
    </cfRule>
  </conditionalFormatting>
  <conditionalFormatting sqref="J820 L820">
    <cfRule type="containsBlanks" dxfId="586" priority="557">
      <formula>LEN(TRIM(J820))=0</formula>
    </cfRule>
  </conditionalFormatting>
  <conditionalFormatting sqref="J249 L249">
    <cfRule type="containsBlanks" dxfId="585" priority="610">
      <formula>LEN(TRIM(J249))=0</formula>
    </cfRule>
  </conditionalFormatting>
  <conditionalFormatting sqref="O249:P249">
    <cfRule type="containsBlanks" dxfId="584" priority="608">
      <formula>LEN(TRIM(O249))=0</formula>
    </cfRule>
  </conditionalFormatting>
  <conditionalFormatting sqref="O249:P249">
    <cfRule type="containsBlanks" dxfId="583" priority="607">
      <formula>LEN(TRIM(O249))=0</formula>
    </cfRule>
  </conditionalFormatting>
  <conditionalFormatting sqref="J250 L250">
    <cfRule type="containsBlanks" dxfId="582" priority="603">
      <formula>LEN(TRIM(J250))=0</formula>
    </cfRule>
  </conditionalFormatting>
  <conditionalFormatting sqref="J250 L250">
    <cfRule type="containsBlanks" dxfId="581" priority="604">
      <formula>LEN(TRIM(J250))=0</formula>
    </cfRule>
  </conditionalFormatting>
  <conditionalFormatting sqref="O250:P250">
    <cfRule type="containsBlanks" dxfId="580" priority="602">
      <formula>LEN(TRIM(O250))=0</formula>
    </cfRule>
  </conditionalFormatting>
  <conditionalFormatting sqref="O250:P250">
    <cfRule type="containsBlanks" dxfId="579" priority="601">
      <formula>LEN(TRIM(O250))=0</formula>
    </cfRule>
  </conditionalFormatting>
  <conditionalFormatting sqref="N250">
    <cfRule type="containsBlanks" dxfId="578" priority="600">
      <formula>LEN(TRIM(N250))=0</formula>
    </cfRule>
  </conditionalFormatting>
  <conditionalFormatting sqref="N250">
    <cfRule type="containsBlanks" dxfId="577" priority="599">
      <formula>LEN(TRIM(N250))=0</formula>
    </cfRule>
  </conditionalFormatting>
  <conditionalFormatting sqref="J283:J284">
    <cfRule type="containsBlanks" dxfId="576" priority="597">
      <formula>LEN(TRIM(J283))=0</formula>
    </cfRule>
  </conditionalFormatting>
  <conditionalFormatting sqref="J283:J284">
    <cfRule type="containsBlanks" dxfId="575" priority="598">
      <formula>LEN(TRIM(J283))=0</formula>
    </cfRule>
  </conditionalFormatting>
  <conditionalFormatting sqref="L708:L709 J708:J709">
    <cfRule type="containsBlanks" dxfId="574" priority="596">
      <formula>LEN(TRIM(J708))=0</formula>
    </cfRule>
  </conditionalFormatting>
  <conditionalFormatting sqref="L708:L709 J708:J709">
    <cfRule type="containsBlanks" dxfId="573" priority="595">
      <formula>LEN(TRIM(J708))=0</formula>
    </cfRule>
  </conditionalFormatting>
  <conditionalFormatting sqref="O708:P709">
    <cfRule type="containsBlanks" dxfId="572" priority="593">
      <formula>LEN(TRIM(O708))=0</formula>
    </cfRule>
  </conditionalFormatting>
  <conditionalFormatting sqref="O708:P709">
    <cfRule type="containsBlanks" dxfId="571" priority="594">
      <formula>LEN(TRIM(O708))=0</formula>
    </cfRule>
  </conditionalFormatting>
  <conditionalFormatting sqref="N708:N709">
    <cfRule type="containsBlanks" dxfId="570" priority="592">
      <formula>LEN(TRIM(N708))=0</formula>
    </cfRule>
  </conditionalFormatting>
  <conditionalFormatting sqref="N708:N709">
    <cfRule type="containsBlanks" dxfId="569" priority="591">
      <formula>LEN(TRIM(N708))=0</formula>
    </cfRule>
  </conditionalFormatting>
  <conditionalFormatting sqref="L710:L720 J710:J720">
    <cfRule type="containsBlanks" dxfId="568" priority="590">
      <formula>LEN(TRIM(J710))=0</formula>
    </cfRule>
  </conditionalFormatting>
  <conditionalFormatting sqref="L710:L720 J710:J720">
    <cfRule type="containsBlanks" dxfId="567" priority="589">
      <formula>LEN(TRIM(J710))=0</formula>
    </cfRule>
  </conditionalFormatting>
  <conditionalFormatting sqref="O710:P720">
    <cfRule type="containsBlanks" dxfId="566" priority="587">
      <formula>LEN(TRIM(O710))=0</formula>
    </cfRule>
  </conditionalFormatting>
  <conditionalFormatting sqref="O710:P720">
    <cfRule type="containsBlanks" dxfId="565" priority="588">
      <formula>LEN(TRIM(O710))=0</formula>
    </cfRule>
  </conditionalFormatting>
  <conditionalFormatting sqref="N710:N720">
    <cfRule type="containsBlanks" dxfId="564" priority="586">
      <formula>LEN(TRIM(N710))=0</formula>
    </cfRule>
  </conditionalFormatting>
  <conditionalFormatting sqref="N710:N720">
    <cfRule type="containsBlanks" dxfId="563" priority="585">
      <formula>LEN(TRIM(N710))=0</formula>
    </cfRule>
  </conditionalFormatting>
  <conditionalFormatting sqref="H741:H742 L741:L742 J741:J742 J747 L747 L749:L750 J749:J750 J752:J753 L752:L753">
    <cfRule type="containsBlanks" dxfId="562" priority="584">
      <formula>LEN(TRIM(H741))=0</formula>
    </cfRule>
  </conditionalFormatting>
  <conditionalFormatting sqref="G741:G742">
    <cfRule type="containsBlanks" dxfId="561" priority="582">
      <formula>LEN(TRIM(G741))=0</formula>
    </cfRule>
  </conditionalFormatting>
  <conditionalFormatting sqref="O741:Q742 O747:Q747 O749:P750 O752:P753">
    <cfRule type="containsBlanks" dxfId="560" priority="580">
      <formula>LEN(TRIM(O741))=0</formula>
    </cfRule>
  </conditionalFormatting>
  <conditionalFormatting sqref="O741:Q742 O747:Q747 O749:P750 O752:P753">
    <cfRule type="containsBlanks" dxfId="559" priority="581">
      <formula>LEN(TRIM(O741))=0</formula>
    </cfRule>
  </conditionalFormatting>
  <conditionalFormatting sqref="N741:N742 N747 N749:N750 N752:N753">
    <cfRule type="containsBlanks" dxfId="558" priority="579">
      <formula>LEN(TRIM(N741))=0</formula>
    </cfRule>
  </conditionalFormatting>
  <conditionalFormatting sqref="N741:N742 N747 N749:N750 N752:N753">
    <cfRule type="containsBlanks" dxfId="557" priority="578">
      <formula>LEN(TRIM(N741))=0</formula>
    </cfRule>
  </conditionalFormatting>
  <conditionalFormatting sqref="L768 J768 J770 L770">
    <cfRule type="containsBlanks" dxfId="556" priority="577">
      <formula>LEN(TRIM(J768))=0</formula>
    </cfRule>
  </conditionalFormatting>
  <conditionalFormatting sqref="L768 J768 J770 L770">
    <cfRule type="containsBlanks" dxfId="555" priority="576">
      <formula>LEN(TRIM(J768))=0</formula>
    </cfRule>
  </conditionalFormatting>
  <conditionalFormatting sqref="O768:P768 O770:P770">
    <cfRule type="containsBlanks" dxfId="554" priority="575">
      <formula>LEN(TRIM(O768))=0</formula>
    </cfRule>
  </conditionalFormatting>
  <conditionalFormatting sqref="O768:P768 O770:P770">
    <cfRule type="containsBlanks" dxfId="553" priority="574">
      <formula>LEN(TRIM(O768))=0</formula>
    </cfRule>
  </conditionalFormatting>
  <conditionalFormatting sqref="N768 N770">
    <cfRule type="containsBlanks" dxfId="552" priority="573">
      <formula>LEN(TRIM(N768))=0</formula>
    </cfRule>
  </conditionalFormatting>
  <conditionalFormatting sqref="H802:H803 L802:L804 J802:J804">
    <cfRule type="containsBlanks" dxfId="551" priority="571">
      <formula>LEN(TRIM(H802))=0</formula>
    </cfRule>
  </conditionalFormatting>
  <conditionalFormatting sqref="H802:H803 L802:L804 J802:J804">
    <cfRule type="containsBlanks" dxfId="550" priority="570">
      <formula>LEN(TRIM(H802))=0</formula>
    </cfRule>
  </conditionalFormatting>
  <conditionalFormatting sqref="G802:G803">
    <cfRule type="containsBlanks" dxfId="549" priority="569">
      <formula>LEN(TRIM(G802))=0</formula>
    </cfRule>
  </conditionalFormatting>
  <conditionalFormatting sqref="O802:R802 O804:P804 O803:Q803">
    <cfRule type="containsBlanks" dxfId="548" priority="567">
      <formula>LEN(TRIM(O802))=0</formula>
    </cfRule>
  </conditionalFormatting>
  <conditionalFormatting sqref="O802:R802 O804:P804 O803:Q803">
    <cfRule type="containsBlanks" dxfId="547" priority="568">
      <formula>LEN(TRIM(O802))=0</formula>
    </cfRule>
  </conditionalFormatting>
  <conditionalFormatting sqref="N802:N804">
    <cfRule type="containsBlanks" dxfId="546" priority="566">
      <formula>LEN(TRIM(N802))=0</formula>
    </cfRule>
  </conditionalFormatting>
  <conditionalFormatting sqref="L816:L817 J816:J817">
    <cfRule type="containsBlanks" dxfId="545" priority="564">
      <formula>LEN(TRIM(J816))=0</formula>
    </cfRule>
  </conditionalFormatting>
  <conditionalFormatting sqref="J820 L820">
    <cfRule type="containsBlanks" dxfId="544" priority="558">
      <formula>LEN(TRIM(J820))=0</formula>
    </cfRule>
  </conditionalFormatting>
  <conditionalFormatting sqref="O820:P820">
    <cfRule type="containsBlanks" dxfId="543" priority="556">
      <formula>LEN(TRIM(O820))=0</formula>
    </cfRule>
  </conditionalFormatting>
  <conditionalFormatting sqref="O820:P820">
    <cfRule type="containsBlanks" dxfId="542" priority="555">
      <formula>LEN(TRIM(O820))=0</formula>
    </cfRule>
  </conditionalFormatting>
  <conditionalFormatting sqref="N820">
    <cfRule type="containsBlanks" dxfId="541" priority="554">
      <formula>LEN(TRIM(N820))=0</formula>
    </cfRule>
  </conditionalFormatting>
  <conditionalFormatting sqref="N820">
    <cfRule type="containsBlanks" dxfId="540" priority="553">
      <formula>LEN(TRIM(N820))=0</formula>
    </cfRule>
  </conditionalFormatting>
  <conditionalFormatting sqref="N256 N258:N260">
    <cfRule type="containsBlanks" dxfId="539" priority="540">
      <formula>LEN(TRIM(N256))=0</formula>
    </cfRule>
  </conditionalFormatting>
  <conditionalFormatting sqref="J808 L808 N808:P808 N811 L811 J811 P811">
    <cfRule type="containsBlanks" dxfId="538" priority="537">
      <formula>LEN(TRIM(J808))=0</formula>
    </cfRule>
  </conditionalFormatting>
  <conditionalFormatting sqref="L808 J808 J811 L811">
    <cfRule type="containsBlanks" dxfId="537" priority="536">
      <formula>LEN(TRIM(J808))=0</formula>
    </cfRule>
  </conditionalFormatting>
  <conditionalFormatting sqref="L808 J808 J811 L811">
    <cfRule type="containsBlanks" dxfId="536" priority="535">
      <formula>LEN(TRIM(J808))=0</formula>
    </cfRule>
  </conditionalFormatting>
  <conditionalFormatting sqref="N808 N811">
    <cfRule type="containsBlanks" dxfId="535" priority="531">
      <formula>LEN(TRIM(N808))=0</formula>
    </cfRule>
  </conditionalFormatting>
  <conditionalFormatting sqref="O66">
    <cfRule type="containsBlanks" dxfId="534" priority="552">
      <formula>LEN(TRIM(O66))=0</formula>
    </cfRule>
  </conditionalFormatting>
  <conditionalFormatting sqref="O66">
    <cfRule type="containsBlanks" dxfId="533" priority="551">
      <formula>LEN(TRIM(O66))=0</formula>
    </cfRule>
  </conditionalFormatting>
  <conditionalFormatting sqref="O66">
    <cfRule type="containsBlanks" dxfId="532" priority="550">
      <formula>LEN(TRIM(O66))=0</formula>
    </cfRule>
  </conditionalFormatting>
  <conditionalFormatting sqref="H256 H258">
    <cfRule type="containsBlanks" dxfId="531" priority="549">
      <formula>LEN(TRIM(H256))=0</formula>
    </cfRule>
  </conditionalFormatting>
  <conditionalFormatting sqref="H256">
    <cfRule type="containsBlanks" dxfId="530" priority="548">
      <formula>LEN(TRIM(H256))=0</formula>
    </cfRule>
  </conditionalFormatting>
  <conditionalFormatting sqref="O256:P256 O258:P260">
    <cfRule type="containsBlanks" dxfId="529" priority="545">
      <formula>LEN(TRIM(O256))=0</formula>
    </cfRule>
  </conditionalFormatting>
  <conditionalFormatting sqref="G256">
    <cfRule type="containsBlanks" dxfId="528" priority="547">
      <formula>LEN(TRIM(G256))=0</formula>
    </cfRule>
  </conditionalFormatting>
  <conditionalFormatting sqref="O256:P256 O258:P260">
    <cfRule type="containsBlanks" dxfId="527" priority="546">
      <formula>LEN(TRIM(O256))=0</formula>
    </cfRule>
  </conditionalFormatting>
  <conditionalFormatting sqref="J256 J258:J260">
    <cfRule type="containsBlanks" dxfId="526" priority="544">
      <formula>LEN(TRIM(J256))=0</formula>
    </cfRule>
  </conditionalFormatting>
  <conditionalFormatting sqref="J256 J258:J260">
    <cfRule type="containsBlanks" dxfId="525" priority="543">
      <formula>LEN(TRIM(J256))=0</formula>
    </cfRule>
  </conditionalFormatting>
  <conditionalFormatting sqref="L256 L258:L260">
    <cfRule type="containsBlanks" dxfId="524" priority="542">
      <formula>LEN(TRIM(L256))=0</formula>
    </cfRule>
  </conditionalFormatting>
  <conditionalFormatting sqref="L256 L258:L260">
    <cfRule type="containsBlanks" dxfId="523" priority="541">
      <formula>LEN(TRIM(L256))=0</formula>
    </cfRule>
  </conditionalFormatting>
  <conditionalFormatting sqref="N256 N258:N260">
    <cfRule type="containsBlanks" dxfId="522" priority="539">
      <formula>LEN(TRIM(N256))=0</formula>
    </cfRule>
  </conditionalFormatting>
  <conditionalFormatting sqref="J256 G256 L256 N256:P256 N258:P260 L258:L260 J258:J260">
    <cfRule type="containsBlanks" dxfId="521" priority="538">
      <formula>LEN(TRIM(G256))=0</formula>
    </cfRule>
  </conditionalFormatting>
  <conditionalFormatting sqref="O808:P808 P811">
    <cfRule type="containsBlanks" dxfId="520" priority="533">
      <formula>LEN(TRIM(O808))=0</formula>
    </cfRule>
  </conditionalFormatting>
  <conditionalFormatting sqref="G258">
    <cfRule type="containsBlanks" dxfId="519" priority="528">
      <formula>LEN(TRIM(G258))=0</formula>
    </cfRule>
  </conditionalFormatting>
  <conditionalFormatting sqref="O808:P808 P811">
    <cfRule type="containsBlanks" dxfId="518" priority="534">
      <formula>LEN(TRIM(O808))=0</formula>
    </cfRule>
  </conditionalFormatting>
  <conditionalFormatting sqref="N808 N811">
    <cfRule type="containsBlanks" dxfId="517" priority="532">
      <formula>LEN(TRIM(N808))=0</formula>
    </cfRule>
  </conditionalFormatting>
  <conditionalFormatting sqref="G56:G57 G65:G69">
    <cfRule type="containsBlanks" dxfId="516" priority="530">
      <formula>LEN(TRIM(G56))=0</formula>
    </cfRule>
  </conditionalFormatting>
  <conditionalFormatting sqref="G258">
    <cfRule type="containsBlanks" dxfId="515" priority="529">
      <formula>LEN(TRIM(G258))=0</formula>
    </cfRule>
  </conditionalFormatting>
  <conditionalFormatting sqref="O120:O121">
    <cfRule type="containsBlanks" dxfId="514" priority="527">
      <formula>LEN(TRIM(O120))=0</formula>
    </cfRule>
  </conditionalFormatting>
  <conditionalFormatting sqref="O121">
    <cfRule type="containsBlanks" dxfId="513" priority="526">
      <formula>LEN(TRIM(O121))=0</formula>
    </cfRule>
  </conditionalFormatting>
  <conditionalFormatting sqref="O121">
    <cfRule type="containsBlanks" dxfId="512" priority="525">
      <formula>LEN(TRIM(O121))=0</formula>
    </cfRule>
  </conditionalFormatting>
  <conditionalFormatting sqref="O120">
    <cfRule type="containsBlanks" dxfId="511" priority="524">
      <formula>LEN(TRIM(O120))=0</formula>
    </cfRule>
  </conditionalFormatting>
  <conditionalFormatting sqref="O120">
    <cfRule type="containsBlanks" dxfId="510" priority="523">
      <formula>LEN(TRIM(O120))=0</formula>
    </cfRule>
  </conditionalFormatting>
  <conditionalFormatting sqref="O789:P789">
    <cfRule type="containsBlanks" dxfId="509" priority="522">
      <formula>LEN(TRIM(O789))=0</formula>
    </cfRule>
  </conditionalFormatting>
  <conditionalFormatting sqref="O789:P789">
    <cfRule type="containsBlanks" dxfId="508" priority="521">
      <formula>LEN(TRIM(O789))=0</formula>
    </cfRule>
  </conditionalFormatting>
  <conditionalFormatting sqref="J789">
    <cfRule type="containsBlanks" dxfId="507" priority="520">
      <formula>LEN(TRIM(J789))=0</formula>
    </cfRule>
  </conditionalFormatting>
  <conditionalFormatting sqref="J789">
    <cfRule type="containsBlanks" dxfId="506" priority="519">
      <formula>LEN(TRIM(J789))=0</formula>
    </cfRule>
  </conditionalFormatting>
  <conditionalFormatting sqref="L789">
    <cfRule type="containsBlanks" dxfId="505" priority="518">
      <formula>LEN(TRIM(L789))=0</formula>
    </cfRule>
  </conditionalFormatting>
  <conditionalFormatting sqref="L789">
    <cfRule type="containsBlanks" dxfId="504" priority="517">
      <formula>LEN(TRIM(L789))=0</formula>
    </cfRule>
  </conditionalFormatting>
  <conditionalFormatting sqref="N789">
    <cfRule type="containsBlanks" dxfId="503" priority="516">
      <formula>LEN(TRIM(N789))=0</formula>
    </cfRule>
  </conditionalFormatting>
  <conditionalFormatting sqref="N789">
    <cfRule type="containsBlanks" dxfId="502" priority="515">
      <formula>LEN(TRIM(N789))=0</formula>
    </cfRule>
  </conditionalFormatting>
  <conditionalFormatting sqref="D821 D84:D87 D340:D341 D71:D77 D809:D810 D264 D815 D19:D63 D813 E97:P97 E127:P127 E85:P85 E86 G86:P86 E41:P41 E809:R809 E60:Q60">
    <cfRule type="containsBlanks" dxfId="501" priority="500">
      <formula>LEN(TRIM(D19))=0</formula>
    </cfRule>
  </conditionalFormatting>
  <conditionalFormatting sqref="D261:D263 D812 D265 D78:D83 D88:D94 D64:D70 D816:D820 D814 D342:D349 E70:P70 E78:R78">
    <cfRule type="containsBlanks" dxfId="500" priority="499">
      <formula>LEN(TRIM(D64))=0</formula>
    </cfRule>
  </conditionalFormatting>
  <conditionalFormatting sqref="D20:D29 D251:D255 D812 D52 D78:D94 D265 D744:D745 D749:D750 D762 D818:D819 D64:D70 D54:D57 D814 E85:P85 E86 G86:P86 E70:P70 E78:R78">
    <cfRule type="containsBlanks" dxfId="499" priority="498">
      <formula>LEN(TRIM(D20))=0</formula>
    </cfRule>
  </conditionalFormatting>
  <conditionalFormatting sqref="D78:D94 E85:P85 E86 G86:P86 E78:R78">
    <cfRule type="containsBlanks" dxfId="498" priority="497">
      <formula>LEN(TRIM(D78))=0</formula>
    </cfRule>
  </conditionalFormatting>
  <conditionalFormatting sqref="O210:O211">
    <cfRule type="containsBlanks" dxfId="497" priority="514">
      <formula>LEN(TRIM(O210))=0</formula>
    </cfRule>
  </conditionalFormatting>
  <conditionalFormatting sqref="E256 E258:E260">
    <cfRule type="containsBlanks" dxfId="496" priority="402">
      <formula>LEN(TRIM(E256))=0</formula>
    </cfRule>
  </conditionalFormatting>
  <conditionalFormatting sqref="E256 E258:E260">
    <cfRule type="containsBlanks" dxfId="495" priority="401">
      <formula>LEN(TRIM(E256))=0</formula>
    </cfRule>
  </conditionalFormatting>
  <conditionalFormatting sqref="E256 E258:E260">
    <cfRule type="containsBlanks" dxfId="494" priority="400">
      <formula>LEN(TRIM(E256))=0</formula>
    </cfRule>
  </conditionalFormatting>
  <conditionalFormatting sqref="E808 E811">
    <cfRule type="containsBlanks" dxfId="493" priority="399">
      <formula>LEN(TRIM(E808))=0</formula>
    </cfRule>
  </conditionalFormatting>
  <conditionalFormatting sqref="E808 E811">
    <cfRule type="containsBlanks" dxfId="492" priority="398">
      <formula>LEN(TRIM(E808))=0</formula>
    </cfRule>
  </conditionalFormatting>
  <conditionalFormatting sqref="E808 E811">
    <cfRule type="containsBlanks" dxfId="491" priority="397">
      <formula>LEN(TRIM(E808))=0</formula>
    </cfRule>
  </conditionalFormatting>
  <conditionalFormatting sqref="E789">
    <cfRule type="containsBlanks" dxfId="490" priority="396">
      <formula>LEN(TRIM(E789))=0</formula>
    </cfRule>
  </conditionalFormatting>
  <conditionalFormatting sqref="A800:C800">
    <cfRule type="containsBlanks" dxfId="489" priority="510">
      <formula>LEN(TRIM(#REF!))=0</formula>
    </cfRule>
  </conditionalFormatting>
  <conditionalFormatting sqref="A796:C798">
    <cfRule type="containsBlanks" dxfId="488" priority="513">
      <formula>LEN(TRIM(A796))=0</formula>
    </cfRule>
  </conditionalFormatting>
  <conditionalFormatting sqref="A801:C803">
    <cfRule type="containsBlanks" dxfId="487" priority="512">
      <formula>LEN(TRIM(A801))=0</formula>
    </cfRule>
  </conditionalFormatting>
  <conditionalFormatting sqref="A799:C799">
    <cfRule type="containsBlanks" dxfId="486" priority="511">
      <formula>LEN(TRIM(#REF!))=0</formula>
    </cfRule>
  </conditionalFormatting>
  <conditionalFormatting sqref="A372:C372">
    <cfRule type="containsBlanks" dxfId="485" priority="509">
      <formula>LEN(TRIM(A372))=0</formula>
    </cfRule>
  </conditionalFormatting>
  <conditionalFormatting sqref="A734:C734">
    <cfRule type="containsBlanks" dxfId="484" priority="508">
      <formula>LEN(TRIM(A734))=0</formula>
    </cfRule>
  </conditionalFormatting>
  <conditionalFormatting sqref="C832:C834">
    <cfRule type="containsBlanks" dxfId="483" priority="505">
      <formula>LEN(TRIM(C832))=0</formula>
    </cfRule>
  </conditionalFormatting>
  <conditionalFormatting sqref="A832:B834">
    <cfRule type="containsBlanks" dxfId="482" priority="507">
      <formula>LEN(TRIM(A832))=0</formula>
    </cfRule>
  </conditionalFormatting>
  <conditionalFormatting sqref="A832:B834">
    <cfRule type="containsBlanks" dxfId="481" priority="506">
      <formula>LEN(TRIM(A832))=0</formula>
    </cfRule>
  </conditionalFormatting>
  <conditionalFormatting sqref="F95">
    <cfRule type="containsBlanks" dxfId="480" priority="381">
      <formula>LEN(TRIM(F95))=0</formula>
    </cfRule>
  </conditionalFormatting>
  <conditionalFormatting sqref="T709:T712 T716:T717">
    <cfRule type="containsBlanks" dxfId="479" priority="504">
      <formula>LEN(TRIM(T709))=0</formula>
    </cfRule>
  </conditionalFormatting>
  <conditionalFormatting sqref="T757:T775 T778 T780:T781">
    <cfRule type="containsBlanks" dxfId="478" priority="503">
      <formula>LEN(TRIM(T757))=0</formula>
    </cfRule>
  </conditionalFormatting>
  <conditionalFormatting sqref="T788 T766:T768 T774">
    <cfRule type="containsBlanks" dxfId="477" priority="502">
      <formula>LEN(TRIM(T766))=0</formula>
    </cfRule>
  </conditionalFormatting>
  <conditionalFormatting sqref="T823 T825 T828 T830">
    <cfRule type="containsBlanks" dxfId="476" priority="501">
      <formula>LEN(TRIM(T823))=0</formula>
    </cfRule>
  </conditionalFormatting>
  <conditionalFormatting sqref="D78:D94 E85:P85 E86 G86:P86 E78:R78">
    <cfRule type="containsBlanks" dxfId="475" priority="496">
      <formula>LEN(TRIM(D78))=0</formula>
    </cfRule>
  </conditionalFormatting>
  <conditionalFormatting sqref="D343:D348">
    <cfRule type="containsBlanks" dxfId="474" priority="495">
      <formula>LEN(TRIM(D343))=0</formula>
    </cfRule>
  </conditionalFormatting>
  <conditionalFormatting sqref="D343:D348">
    <cfRule type="containsBlanks" dxfId="473" priority="494">
      <formula>LEN(TRIM(D343))=0</formula>
    </cfRule>
  </conditionalFormatting>
  <conditionalFormatting sqref="D818:D819">
    <cfRule type="containsBlanks" dxfId="472" priority="493">
      <formula>LEN(TRIM(D818))=0</formula>
    </cfRule>
  </conditionalFormatting>
  <conditionalFormatting sqref="D818:D819">
    <cfRule type="containsBlanks" dxfId="471" priority="492">
      <formula>LEN(TRIM(D818))=0</formula>
    </cfRule>
  </conditionalFormatting>
  <conditionalFormatting sqref="D755:D759">
    <cfRule type="containsBlanks" dxfId="470" priority="491">
      <formula>LEN(TRIM(D755))=0</formula>
    </cfRule>
  </conditionalFormatting>
  <conditionalFormatting sqref="D755:D759">
    <cfRule type="containsBlanks" dxfId="469" priority="490">
      <formula>LEN(TRIM(D755))=0</formula>
    </cfRule>
  </conditionalFormatting>
  <conditionalFormatting sqref="D772:D774">
    <cfRule type="containsBlanks" dxfId="468" priority="489">
      <formula>LEN(TRIM(D772))=0</formula>
    </cfRule>
  </conditionalFormatting>
  <conditionalFormatting sqref="D772:D774">
    <cfRule type="containsBlanks" dxfId="467" priority="488">
      <formula>LEN(TRIM(D772))=0</formula>
    </cfRule>
  </conditionalFormatting>
  <conditionalFormatting sqref="D265">
    <cfRule type="containsBlanks" dxfId="466" priority="487">
      <formula>LEN(TRIM(D265))=0</formula>
    </cfRule>
  </conditionalFormatting>
  <conditionalFormatting sqref="D265">
    <cfRule type="containsBlanks" dxfId="465" priority="486">
      <formula>LEN(TRIM(D265))=0</formula>
    </cfRule>
  </conditionalFormatting>
  <conditionalFormatting sqref="D342">
    <cfRule type="containsBlanks" dxfId="464" priority="485">
      <formula>LEN(TRIM(D342))=0</formula>
    </cfRule>
  </conditionalFormatting>
  <conditionalFormatting sqref="D342">
    <cfRule type="containsBlanks" dxfId="463" priority="484">
      <formula>LEN(TRIM(D342))=0</formula>
    </cfRule>
  </conditionalFormatting>
  <conditionalFormatting sqref="D51">
    <cfRule type="containsBlanks" dxfId="462" priority="483">
      <formula>LEN(TRIM(D51))=0</formula>
    </cfRule>
  </conditionalFormatting>
  <conditionalFormatting sqref="D51">
    <cfRule type="containsBlanks" dxfId="461" priority="482">
      <formula>LEN(TRIM(D51))=0</formula>
    </cfRule>
  </conditionalFormatting>
  <conditionalFormatting sqref="D71 D73:D77">
    <cfRule type="containsBlanks" dxfId="460" priority="480">
      <formula>LEN(TRIM(D71))=0</formula>
    </cfRule>
  </conditionalFormatting>
  <conditionalFormatting sqref="D71 D73:D77">
    <cfRule type="containsBlanks" dxfId="459" priority="481">
      <formula>LEN(TRIM(D71))=0</formula>
    </cfRule>
  </conditionalFormatting>
  <conditionalFormatting sqref="D95">
    <cfRule type="containsBlanks" dxfId="458" priority="478">
      <formula>LEN(TRIM(D95))=0</formula>
    </cfRule>
  </conditionalFormatting>
  <conditionalFormatting sqref="D95">
    <cfRule type="containsBlanks" dxfId="457" priority="479">
      <formula>LEN(TRIM(D95))=0</formula>
    </cfRule>
  </conditionalFormatting>
  <conditionalFormatting sqref="D118">
    <cfRule type="containsBlanks" dxfId="456" priority="477">
      <formula>LEN(TRIM(D118))=0</formula>
    </cfRule>
  </conditionalFormatting>
  <conditionalFormatting sqref="D118">
    <cfRule type="containsBlanks" dxfId="455" priority="476">
      <formula>LEN(TRIM(D118))=0</formula>
    </cfRule>
  </conditionalFormatting>
  <conditionalFormatting sqref="D249">
    <cfRule type="containsBlanks" dxfId="454" priority="474">
      <formula>LEN(TRIM(D249))=0</formula>
    </cfRule>
  </conditionalFormatting>
  <conditionalFormatting sqref="D249">
    <cfRule type="containsBlanks" dxfId="453" priority="475">
      <formula>LEN(TRIM(D249))=0</formula>
    </cfRule>
  </conditionalFormatting>
  <conditionalFormatting sqref="D250">
    <cfRule type="containsBlanks" dxfId="452" priority="472">
      <formula>LEN(TRIM(D250))=0</formula>
    </cfRule>
  </conditionalFormatting>
  <conditionalFormatting sqref="D250">
    <cfRule type="containsBlanks" dxfId="451" priority="473">
      <formula>LEN(TRIM(D250))=0</formula>
    </cfRule>
  </conditionalFormatting>
  <conditionalFormatting sqref="D283:D284">
    <cfRule type="containsBlanks" dxfId="450" priority="470">
      <formula>LEN(TRIM(D283))=0</formula>
    </cfRule>
  </conditionalFormatting>
  <conditionalFormatting sqref="D283:D284">
    <cfRule type="containsBlanks" dxfId="449" priority="471">
      <formula>LEN(TRIM(D283))=0</formula>
    </cfRule>
  </conditionalFormatting>
  <conditionalFormatting sqref="D708:D709">
    <cfRule type="containsBlanks" dxfId="448" priority="469">
      <formula>LEN(TRIM(D708))=0</formula>
    </cfRule>
  </conditionalFormatting>
  <conditionalFormatting sqref="D708:D709">
    <cfRule type="containsBlanks" dxfId="447" priority="468">
      <formula>LEN(TRIM(D708))=0</formula>
    </cfRule>
  </conditionalFormatting>
  <conditionalFormatting sqref="D710:D720">
    <cfRule type="containsBlanks" dxfId="446" priority="467">
      <formula>LEN(TRIM(D710))=0</formula>
    </cfRule>
  </conditionalFormatting>
  <conditionalFormatting sqref="D710:D720">
    <cfRule type="containsBlanks" dxfId="445" priority="466">
      <formula>LEN(TRIM(D710))=0</formula>
    </cfRule>
  </conditionalFormatting>
  <conditionalFormatting sqref="D741:D742 D747 D749:D750 D752:D753">
    <cfRule type="containsBlanks" dxfId="444" priority="465">
      <formula>LEN(TRIM(D741))=0</formula>
    </cfRule>
  </conditionalFormatting>
  <conditionalFormatting sqref="D741:D742 D747 D749:D750 D752:D753">
    <cfRule type="containsBlanks" dxfId="443" priority="464">
      <formula>LEN(TRIM(D741))=0</formula>
    </cfRule>
  </conditionalFormatting>
  <conditionalFormatting sqref="D768 D770">
    <cfRule type="containsBlanks" dxfId="442" priority="463">
      <formula>LEN(TRIM(D768))=0</formula>
    </cfRule>
  </conditionalFormatting>
  <conditionalFormatting sqref="D768 D770">
    <cfRule type="containsBlanks" dxfId="441" priority="462">
      <formula>LEN(TRIM(D768))=0</formula>
    </cfRule>
  </conditionalFormatting>
  <conditionalFormatting sqref="D802:D804">
    <cfRule type="containsBlanks" dxfId="440" priority="461">
      <formula>LEN(TRIM(D802))=0</formula>
    </cfRule>
  </conditionalFormatting>
  <conditionalFormatting sqref="D802:D804">
    <cfRule type="containsBlanks" dxfId="439" priority="460">
      <formula>LEN(TRIM(D802))=0</formula>
    </cfRule>
  </conditionalFormatting>
  <conditionalFormatting sqref="D816:D817">
    <cfRule type="containsBlanks" dxfId="438" priority="459">
      <formula>LEN(TRIM(D816))=0</formula>
    </cfRule>
  </conditionalFormatting>
  <conditionalFormatting sqref="D816:D817">
    <cfRule type="containsBlanks" dxfId="437" priority="458">
      <formula>LEN(TRIM(D816))=0</formula>
    </cfRule>
  </conditionalFormatting>
  <conditionalFormatting sqref="D820">
    <cfRule type="containsBlanks" dxfId="436" priority="456">
      <formula>LEN(TRIM(D820))=0</formula>
    </cfRule>
  </conditionalFormatting>
  <conditionalFormatting sqref="D820">
    <cfRule type="containsBlanks" dxfId="435" priority="457">
      <formula>LEN(TRIM(D820))=0</formula>
    </cfRule>
  </conditionalFormatting>
  <conditionalFormatting sqref="D256:D260 E257:P257">
    <cfRule type="containsBlanks" dxfId="434" priority="455">
      <formula>LEN(TRIM(D256))=0</formula>
    </cfRule>
  </conditionalFormatting>
  <conditionalFormatting sqref="D256:D260 E257:P257">
    <cfRule type="containsBlanks" dxfId="433" priority="454">
      <formula>LEN(TRIM(D256))=0</formula>
    </cfRule>
  </conditionalFormatting>
  <conditionalFormatting sqref="D256:D260 E257:P257">
    <cfRule type="containsBlanks" dxfId="432" priority="453">
      <formula>LEN(TRIM(D256))=0</formula>
    </cfRule>
  </conditionalFormatting>
  <conditionalFormatting sqref="D808 D811">
    <cfRule type="containsBlanks" dxfId="431" priority="451">
      <formula>LEN(TRIM(D808))=0</formula>
    </cfRule>
  </conditionalFormatting>
  <conditionalFormatting sqref="D808 D811">
    <cfRule type="containsBlanks" dxfId="430" priority="450">
      <formula>LEN(TRIM(D808))=0</formula>
    </cfRule>
  </conditionalFormatting>
  <conditionalFormatting sqref="D808 D811">
    <cfRule type="containsBlanks" dxfId="429" priority="452">
      <formula>LEN(TRIM(D808))=0</formula>
    </cfRule>
  </conditionalFormatting>
  <conditionalFormatting sqref="D789">
    <cfRule type="containsBlanks" dxfId="428" priority="449">
      <formula>LEN(TRIM(D789))=0</formula>
    </cfRule>
  </conditionalFormatting>
  <conditionalFormatting sqref="D789">
    <cfRule type="containsBlanks" dxfId="427" priority="448">
      <formula>LEN(TRIM(D789))=0</formula>
    </cfRule>
  </conditionalFormatting>
  <conditionalFormatting sqref="E821 E84 E340:E341 E71:E77 E810 E264 E815 E95:E96 E813 E128:E203 E87 E19:E40 E42:E59 E61:E63 E205:E255">
    <cfRule type="containsBlanks" dxfId="426" priority="447">
      <formula>LEN(TRIM(E19))=0</formula>
    </cfRule>
  </conditionalFormatting>
  <conditionalFormatting sqref="E261:E263 E812 E265 E79:E83 E88:E94 E64:E69 E816:E820 E814 E342:E349">
    <cfRule type="containsBlanks" dxfId="425" priority="446">
      <formula>LEN(TRIM(E64))=0</formula>
    </cfRule>
  </conditionalFormatting>
  <conditionalFormatting sqref="E20:E29 E251:E255 E812 E52 E79:E84 E265 E744:E745 E749:E750 E762 E818:E819 E64:E69 E54:E57 E814 E87:E94">
    <cfRule type="containsBlanks" dxfId="424" priority="445">
      <formula>LEN(TRIM(E20))=0</formula>
    </cfRule>
  </conditionalFormatting>
  <conditionalFormatting sqref="E79:E84 E87:E94">
    <cfRule type="containsBlanks" dxfId="423" priority="444">
      <formula>LEN(TRIM(E79))=0</formula>
    </cfRule>
  </conditionalFormatting>
  <conditionalFormatting sqref="E79:E84 E87:E94">
    <cfRule type="containsBlanks" dxfId="422" priority="443">
      <formula>LEN(TRIM(E79))=0</formula>
    </cfRule>
  </conditionalFormatting>
  <conditionalFormatting sqref="E343:E348">
    <cfRule type="containsBlanks" dxfId="421" priority="442">
      <formula>LEN(TRIM(E343))=0</formula>
    </cfRule>
  </conditionalFormatting>
  <conditionalFormatting sqref="E343:E348">
    <cfRule type="containsBlanks" dxfId="420" priority="441">
      <formula>LEN(TRIM(E343))=0</formula>
    </cfRule>
  </conditionalFormatting>
  <conditionalFormatting sqref="E818:E819">
    <cfRule type="containsBlanks" dxfId="419" priority="440">
      <formula>LEN(TRIM(E818))=0</formula>
    </cfRule>
  </conditionalFormatting>
  <conditionalFormatting sqref="E818:E819">
    <cfRule type="containsBlanks" dxfId="418" priority="439">
      <formula>LEN(TRIM(E818))=0</formula>
    </cfRule>
  </conditionalFormatting>
  <conditionalFormatting sqref="E755:E759">
    <cfRule type="containsBlanks" dxfId="417" priority="438">
      <formula>LEN(TRIM(E755))=0</formula>
    </cfRule>
  </conditionalFormatting>
  <conditionalFormatting sqref="E755:E759">
    <cfRule type="containsBlanks" dxfId="416" priority="437">
      <formula>LEN(TRIM(E755))=0</formula>
    </cfRule>
  </conditionalFormatting>
  <conditionalFormatting sqref="E772:E774">
    <cfRule type="containsBlanks" dxfId="415" priority="436">
      <formula>LEN(TRIM(E772))=0</formula>
    </cfRule>
  </conditionalFormatting>
  <conditionalFormatting sqref="E772:E774">
    <cfRule type="containsBlanks" dxfId="414" priority="435">
      <formula>LEN(TRIM(E772))=0</formula>
    </cfRule>
  </conditionalFormatting>
  <conditionalFormatting sqref="E265">
    <cfRule type="containsBlanks" dxfId="413" priority="434">
      <formula>LEN(TRIM(E265))=0</formula>
    </cfRule>
  </conditionalFormatting>
  <conditionalFormatting sqref="E265">
    <cfRule type="containsBlanks" dxfId="412" priority="433">
      <formula>LEN(TRIM(E265))=0</formula>
    </cfRule>
  </conditionalFormatting>
  <conditionalFormatting sqref="E342">
    <cfRule type="containsBlanks" dxfId="411" priority="432">
      <formula>LEN(TRIM(E342))=0</formula>
    </cfRule>
  </conditionalFormatting>
  <conditionalFormatting sqref="E342">
    <cfRule type="containsBlanks" dxfId="410" priority="431">
      <formula>LEN(TRIM(E342))=0</formula>
    </cfRule>
  </conditionalFormatting>
  <conditionalFormatting sqref="E51">
    <cfRule type="containsBlanks" dxfId="409" priority="430">
      <formula>LEN(TRIM(E51))=0</formula>
    </cfRule>
  </conditionalFormatting>
  <conditionalFormatting sqref="E51">
    <cfRule type="containsBlanks" dxfId="408" priority="429">
      <formula>LEN(TRIM(E51))=0</formula>
    </cfRule>
  </conditionalFormatting>
  <conditionalFormatting sqref="E71 E73:E77">
    <cfRule type="containsBlanks" dxfId="407" priority="427">
      <formula>LEN(TRIM(E71))=0</formula>
    </cfRule>
  </conditionalFormatting>
  <conditionalFormatting sqref="E71 E73:E77">
    <cfRule type="containsBlanks" dxfId="406" priority="428">
      <formula>LEN(TRIM(E71))=0</formula>
    </cfRule>
  </conditionalFormatting>
  <conditionalFormatting sqref="E95">
    <cfRule type="containsBlanks" dxfId="405" priority="425">
      <formula>LEN(TRIM(E95))=0</formula>
    </cfRule>
  </conditionalFormatting>
  <conditionalFormatting sqref="E95">
    <cfRule type="containsBlanks" dxfId="404" priority="426">
      <formula>LEN(TRIM(E95))=0</formula>
    </cfRule>
  </conditionalFormatting>
  <conditionalFormatting sqref="E118">
    <cfRule type="containsBlanks" dxfId="403" priority="424">
      <formula>LEN(TRIM(E118))=0</formula>
    </cfRule>
  </conditionalFormatting>
  <conditionalFormatting sqref="E118">
    <cfRule type="containsBlanks" dxfId="402" priority="423">
      <formula>LEN(TRIM(E118))=0</formula>
    </cfRule>
  </conditionalFormatting>
  <conditionalFormatting sqref="E249">
    <cfRule type="containsBlanks" dxfId="401" priority="421">
      <formula>LEN(TRIM(E249))=0</formula>
    </cfRule>
  </conditionalFormatting>
  <conditionalFormatting sqref="E249">
    <cfRule type="containsBlanks" dxfId="400" priority="422">
      <formula>LEN(TRIM(E249))=0</formula>
    </cfRule>
  </conditionalFormatting>
  <conditionalFormatting sqref="E250">
    <cfRule type="containsBlanks" dxfId="399" priority="419">
      <formula>LEN(TRIM(E250))=0</formula>
    </cfRule>
  </conditionalFormatting>
  <conditionalFormatting sqref="E250">
    <cfRule type="containsBlanks" dxfId="398" priority="420">
      <formula>LEN(TRIM(E250))=0</formula>
    </cfRule>
  </conditionalFormatting>
  <conditionalFormatting sqref="E283:E284">
    <cfRule type="containsBlanks" dxfId="397" priority="417">
      <formula>LEN(TRIM(E283))=0</formula>
    </cfRule>
  </conditionalFormatting>
  <conditionalFormatting sqref="E283:E284">
    <cfRule type="containsBlanks" dxfId="396" priority="418">
      <formula>LEN(TRIM(E283))=0</formula>
    </cfRule>
  </conditionalFormatting>
  <conditionalFormatting sqref="E708:E709">
    <cfRule type="containsBlanks" dxfId="395" priority="416">
      <formula>LEN(TRIM(E708))=0</formula>
    </cfRule>
  </conditionalFormatting>
  <conditionalFormatting sqref="E708:E709">
    <cfRule type="containsBlanks" dxfId="394" priority="415">
      <formula>LEN(TRIM(E708))=0</formula>
    </cfRule>
  </conditionalFormatting>
  <conditionalFormatting sqref="E710:E720">
    <cfRule type="containsBlanks" dxfId="393" priority="414">
      <formula>LEN(TRIM(E710))=0</formula>
    </cfRule>
  </conditionalFormatting>
  <conditionalFormatting sqref="E710:E720">
    <cfRule type="containsBlanks" dxfId="392" priority="413">
      <formula>LEN(TRIM(E710))=0</formula>
    </cfRule>
  </conditionalFormatting>
  <conditionalFormatting sqref="E741:E742 E747 E749:E750 E752:E753">
    <cfRule type="containsBlanks" dxfId="391" priority="412">
      <formula>LEN(TRIM(E741))=0</formula>
    </cfRule>
  </conditionalFormatting>
  <conditionalFormatting sqref="E741:E742 E747 E749:E750 E752:E753">
    <cfRule type="containsBlanks" dxfId="390" priority="411">
      <formula>LEN(TRIM(E741))=0</formula>
    </cfRule>
  </conditionalFormatting>
  <conditionalFormatting sqref="E768 E770">
    <cfRule type="containsBlanks" dxfId="389" priority="410">
      <formula>LEN(TRIM(E768))=0</formula>
    </cfRule>
  </conditionalFormatting>
  <conditionalFormatting sqref="E768 E770">
    <cfRule type="containsBlanks" dxfId="388" priority="409">
      <formula>LEN(TRIM(E768))=0</formula>
    </cfRule>
  </conditionalFormatting>
  <conditionalFormatting sqref="E802:E804">
    <cfRule type="containsBlanks" dxfId="387" priority="408">
      <formula>LEN(TRIM(E802))=0</formula>
    </cfRule>
  </conditionalFormatting>
  <conditionalFormatting sqref="E802:E804">
    <cfRule type="containsBlanks" dxfId="386" priority="407">
      <formula>LEN(TRIM(E802))=0</formula>
    </cfRule>
  </conditionalFormatting>
  <conditionalFormatting sqref="E816:E817">
    <cfRule type="containsBlanks" dxfId="385" priority="406">
      <formula>LEN(TRIM(E816))=0</formula>
    </cfRule>
  </conditionalFormatting>
  <conditionalFormatting sqref="E816:E817">
    <cfRule type="containsBlanks" dxfId="384" priority="405">
      <formula>LEN(TRIM(E816))=0</formula>
    </cfRule>
  </conditionalFormatting>
  <conditionalFormatting sqref="E820">
    <cfRule type="containsBlanks" dxfId="383" priority="403">
      <formula>LEN(TRIM(E820))=0</formula>
    </cfRule>
  </conditionalFormatting>
  <conditionalFormatting sqref="E820">
    <cfRule type="containsBlanks" dxfId="382" priority="404">
      <formula>LEN(TRIM(E820))=0</formula>
    </cfRule>
  </conditionalFormatting>
  <conditionalFormatting sqref="E789">
    <cfRule type="containsBlanks" dxfId="381" priority="395">
      <formula>LEN(TRIM(E789))=0</formula>
    </cfRule>
  </conditionalFormatting>
  <conditionalFormatting sqref="F65:F68 F86:F96 F260 F263 F284 F339 F422 F434 F530 F537 F555 F569 F571 F575 F585 F594 F598:F600 F639 F682 F719 F791 F819 F71:F77 F19:F40 F42:F59 F61:F63 F205:F255 F79:F84 F128:F203 F468 F504 F507 F518 F547 F643:F677 F836">
    <cfRule type="containsBlanks" dxfId="380" priority="394">
      <formula>LEN(TRIM(F19))=0</formula>
    </cfRule>
  </conditionalFormatting>
  <conditionalFormatting sqref="F64 F69">
    <cfRule type="containsBlanks" dxfId="379" priority="393">
      <formula>LEN(TRIM(F64))=0</formula>
    </cfRule>
  </conditionalFormatting>
  <conditionalFormatting sqref="F20:F29 F251:F255 F52 F84 F744:F745 F749:F750 F762 F64 F54:F57 F69">
    <cfRule type="containsBlanks" dxfId="378" priority="392">
      <formula>LEN(TRIM(F20))=0</formula>
    </cfRule>
  </conditionalFormatting>
  <conditionalFormatting sqref="F84">
    <cfRule type="containsBlanks" dxfId="377" priority="391">
      <formula>LEN(TRIM(F84))=0</formula>
    </cfRule>
  </conditionalFormatting>
  <conditionalFormatting sqref="F84">
    <cfRule type="containsBlanks" dxfId="376" priority="390">
      <formula>LEN(TRIM(F84))=0</formula>
    </cfRule>
  </conditionalFormatting>
  <conditionalFormatting sqref="F755:F759">
    <cfRule type="containsBlanks" dxfId="375" priority="389">
      <formula>LEN(TRIM(F755))=0</formula>
    </cfRule>
  </conditionalFormatting>
  <conditionalFormatting sqref="F755:F759">
    <cfRule type="containsBlanks" dxfId="374" priority="388">
      <formula>LEN(TRIM(F755))=0</formula>
    </cfRule>
  </conditionalFormatting>
  <conditionalFormatting sqref="F772:F774">
    <cfRule type="containsBlanks" dxfId="373" priority="387">
      <formula>LEN(TRIM(F772))=0</formula>
    </cfRule>
  </conditionalFormatting>
  <conditionalFormatting sqref="F772:F774">
    <cfRule type="containsBlanks" dxfId="372" priority="386">
      <formula>LEN(TRIM(F772))=0</formula>
    </cfRule>
  </conditionalFormatting>
  <conditionalFormatting sqref="F51">
    <cfRule type="containsBlanks" dxfId="371" priority="385">
      <formula>LEN(TRIM(F51))=0</formula>
    </cfRule>
  </conditionalFormatting>
  <conditionalFormatting sqref="F51">
    <cfRule type="containsBlanks" dxfId="370" priority="384">
      <formula>LEN(TRIM(F51))=0</formula>
    </cfRule>
  </conditionalFormatting>
  <conditionalFormatting sqref="F73:F75">
    <cfRule type="containsBlanks" dxfId="369" priority="382">
      <formula>LEN(TRIM(F73))=0</formula>
    </cfRule>
  </conditionalFormatting>
  <conditionalFormatting sqref="F73:F75">
    <cfRule type="containsBlanks" dxfId="368" priority="383">
      <formula>LEN(TRIM(F73))=0</formula>
    </cfRule>
  </conditionalFormatting>
  <conditionalFormatting sqref="F95">
    <cfRule type="containsBlanks" dxfId="367" priority="380">
      <formula>LEN(TRIM(F95))=0</formula>
    </cfRule>
  </conditionalFormatting>
  <conditionalFormatting sqref="F118">
    <cfRule type="containsBlanks" dxfId="366" priority="379">
      <formula>LEN(TRIM(F118))=0</formula>
    </cfRule>
  </conditionalFormatting>
  <conditionalFormatting sqref="F118">
    <cfRule type="containsBlanks" dxfId="365" priority="378">
      <formula>LEN(TRIM(F118))=0</formula>
    </cfRule>
  </conditionalFormatting>
  <conditionalFormatting sqref="F249">
    <cfRule type="containsBlanks" dxfId="364" priority="376">
      <formula>LEN(TRIM(F249))=0</formula>
    </cfRule>
  </conditionalFormatting>
  <conditionalFormatting sqref="F249">
    <cfRule type="containsBlanks" dxfId="363" priority="377">
      <formula>LEN(TRIM(F249))=0</formula>
    </cfRule>
  </conditionalFormatting>
  <conditionalFormatting sqref="F250">
    <cfRule type="containsBlanks" dxfId="362" priority="374">
      <formula>LEN(TRIM(F250))=0</formula>
    </cfRule>
  </conditionalFormatting>
  <conditionalFormatting sqref="F250">
    <cfRule type="containsBlanks" dxfId="361" priority="375">
      <formula>LEN(TRIM(F250))=0</formula>
    </cfRule>
  </conditionalFormatting>
  <conditionalFormatting sqref="F708:F709">
    <cfRule type="containsBlanks" dxfId="360" priority="373">
      <formula>LEN(TRIM(F708))=0</formula>
    </cfRule>
  </conditionalFormatting>
  <conditionalFormatting sqref="F708:F709">
    <cfRule type="containsBlanks" dxfId="359" priority="372">
      <formula>LEN(TRIM(F708))=0</formula>
    </cfRule>
  </conditionalFormatting>
  <conditionalFormatting sqref="F710:F718 F720">
    <cfRule type="containsBlanks" dxfId="358" priority="371">
      <formula>LEN(TRIM(F710))=0</formula>
    </cfRule>
  </conditionalFormatting>
  <conditionalFormatting sqref="F710:F718 F720">
    <cfRule type="containsBlanks" dxfId="357" priority="370">
      <formula>LEN(TRIM(F710))=0</formula>
    </cfRule>
  </conditionalFormatting>
  <conditionalFormatting sqref="F741:F742 F747 F749:F750 F752:F753">
    <cfRule type="containsBlanks" dxfId="356" priority="369">
      <formula>LEN(TRIM(F741))=0</formula>
    </cfRule>
  </conditionalFormatting>
  <conditionalFormatting sqref="F741:F742 F747 F749:F750 F752:F753">
    <cfRule type="containsBlanks" dxfId="355" priority="368">
      <formula>LEN(TRIM(F741))=0</formula>
    </cfRule>
  </conditionalFormatting>
  <conditionalFormatting sqref="F768 F770">
    <cfRule type="containsBlanks" dxfId="354" priority="367">
      <formula>LEN(TRIM(F768))=0</formula>
    </cfRule>
  </conditionalFormatting>
  <conditionalFormatting sqref="F768 F770">
    <cfRule type="containsBlanks" dxfId="353" priority="366">
      <formula>LEN(TRIM(F768))=0</formula>
    </cfRule>
  </conditionalFormatting>
  <conditionalFormatting sqref="F802:F803">
    <cfRule type="containsBlanks" dxfId="352" priority="365">
      <formula>LEN(TRIM(F802))=0</formula>
    </cfRule>
  </conditionalFormatting>
  <conditionalFormatting sqref="F802:F803">
    <cfRule type="containsBlanks" dxfId="351" priority="364">
      <formula>LEN(TRIM(F802))=0</formula>
    </cfRule>
  </conditionalFormatting>
  <conditionalFormatting sqref="F256 F258">
    <cfRule type="containsBlanks" dxfId="350" priority="363">
      <formula>LEN(TRIM(F256))=0</formula>
    </cfRule>
  </conditionalFormatting>
  <conditionalFormatting sqref="F256 F258">
    <cfRule type="containsBlanks" dxfId="349" priority="362">
      <formula>LEN(TRIM(F256))=0</formula>
    </cfRule>
  </conditionalFormatting>
  <conditionalFormatting sqref="F256 F258">
    <cfRule type="containsBlanks" dxfId="348" priority="361">
      <formula>LEN(TRIM(F256))=0</formula>
    </cfRule>
  </conditionalFormatting>
  <conditionalFormatting sqref="F789">
    <cfRule type="containsBlanks" dxfId="347" priority="360">
      <formula>LEN(TRIM(F789))=0</formula>
    </cfRule>
  </conditionalFormatting>
  <conditionalFormatting sqref="F789">
    <cfRule type="containsBlanks" dxfId="346" priority="359">
      <formula>LEN(TRIM(F789))=0</formula>
    </cfRule>
  </conditionalFormatting>
  <conditionalFormatting sqref="T128">
    <cfRule type="containsBlanks" dxfId="345" priority="358">
      <formula>LEN(TRIM(T128))=0</formula>
    </cfRule>
  </conditionalFormatting>
  <conditionalFormatting sqref="T187">
    <cfRule type="containsBlanks" dxfId="344" priority="357">
      <formula>LEN(TRIM(T187))=0</formula>
    </cfRule>
  </conditionalFormatting>
  <conditionalFormatting sqref="T196 T191:T192 T189">
    <cfRule type="containsBlanks" dxfId="343" priority="356">
      <formula>LEN(TRIM(T189))=0</formula>
    </cfRule>
  </conditionalFormatting>
  <conditionalFormatting sqref="T255">
    <cfRule type="containsBlanks" dxfId="342" priority="355">
      <formula>LEN(TRIM(T255))=0</formula>
    </cfRule>
  </conditionalFormatting>
  <conditionalFormatting sqref="T259">
    <cfRule type="containsBlanks" dxfId="341" priority="354">
      <formula>LEN(TRIM(T259))=0</formula>
    </cfRule>
  </conditionalFormatting>
  <conditionalFormatting sqref="T340 T342:T349">
    <cfRule type="containsBlanks" dxfId="340" priority="353">
      <formula>LEN(TRIM(T340))=0</formula>
    </cfRule>
  </conditionalFormatting>
  <conditionalFormatting sqref="T378 T352 T350">
    <cfRule type="containsBlanks" dxfId="339" priority="352">
      <formula>LEN(TRIM(T350))=0</formula>
    </cfRule>
  </conditionalFormatting>
  <conditionalFormatting sqref="T386 T393:T394">
    <cfRule type="containsBlanks" dxfId="338" priority="351">
      <formula>LEN(TRIM(T386))=0</formula>
    </cfRule>
  </conditionalFormatting>
  <conditionalFormatting sqref="T423 T420 T427:T431">
    <cfRule type="containsBlanks" dxfId="337" priority="350">
      <formula>LEN(TRIM(T420))=0</formula>
    </cfRule>
  </conditionalFormatting>
  <conditionalFormatting sqref="T536 T528:T529 T438">
    <cfRule type="containsBlanks" dxfId="336" priority="349">
      <formula>LEN(TRIM(T438))=0</formula>
    </cfRule>
  </conditionalFormatting>
  <conditionalFormatting sqref="T721 T708 T705">
    <cfRule type="containsBlanks" dxfId="335" priority="348">
      <formula>LEN(TRIM(T705))=0</formula>
    </cfRule>
  </conditionalFormatting>
  <conditionalFormatting sqref="T721 T708 T705">
    <cfRule type="containsBlanks" dxfId="334" priority="347">
      <formula>LEN(TRIM(T705))=0</formula>
    </cfRule>
  </conditionalFormatting>
  <conditionalFormatting sqref="T754:T756 T741:T742">
    <cfRule type="containsBlanks" dxfId="333" priority="346">
      <formula>LEN(TRIM(T741))=0</formula>
    </cfRule>
  </conditionalFormatting>
  <conditionalFormatting sqref="T754:T756 T751 T748 T741:T742">
    <cfRule type="containsBlanks" dxfId="332" priority="345">
      <formula>LEN(TRIM(T741))=0</formula>
    </cfRule>
  </conditionalFormatting>
  <conditionalFormatting sqref="T770:T771">
    <cfRule type="containsBlanks" dxfId="331" priority="344">
      <formula>LEN(TRIM(T770))=0</formula>
    </cfRule>
  </conditionalFormatting>
  <conditionalFormatting sqref="T770:T771">
    <cfRule type="containsBlanks" dxfId="330" priority="343">
      <formula>LEN(TRIM(T770))=0</formula>
    </cfRule>
  </conditionalFormatting>
  <conditionalFormatting sqref="T808:T815 T805:T806 T817">
    <cfRule type="containsBlanks" dxfId="329" priority="342">
      <formula>LEN(TRIM(T805))=0</formula>
    </cfRule>
  </conditionalFormatting>
  <conditionalFormatting sqref="T811:T815 T817">
    <cfRule type="containsBlanks" dxfId="328" priority="341">
      <formula>LEN(TRIM(T811))=0</formula>
    </cfRule>
  </conditionalFormatting>
  <conditionalFormatting sqref="T807">
    <cfRule type="containsBlanks" dxfId="327" priority="340">
      <formula>LEN(TRIM(T807))=0</formula>
    </cfRule>
  </conditionalFormatting>
  <conditionalFormatting sqref="T829 T826 T824 T820:T821">
    <cfRule type="containsBlanks" dxfId="326" priority="339">
      <formula>LEN(TRIM(T820))=0</formula>
    </cfRule>
  </conditionalFormatting>
  <conditionalFormatting sqref="T829 T826 T824 T820:T821">
    <cfRule type="containsBlanks" dxfId="325" priority="338">
      <formula>LEN(TRIM(T820))=0</formula>
    </cfRule>
  </conditionalFormatting>
  <conditionalFormatting sqref="T818">
    <cfRule type="containsBlanks" dxfId="324" priority="337">
      <formula>LEN(TRIM(T818))=0</formula>
    </cfRule>
  </conditionalFormatting>
  <conditionalFormatting sqref="T747">
    <cfRule type="containsBlanks" dxfId="323" priority="336">
      <formula>LEN(TRIM(T747))=0</formula>
    </cfRule>
  </conditionalFormatting>
  <conditionalFormatting sqref="T822">
    <cfRule type="containsBlanks" dxfId="322" priority="335">
      <formula>LEN(TRIM(T822))=0</formula>
    </cfRule>
  </conditionalFormatting>
  <conditionalFormatting sqref="T794:T795">
    <cfRule type="containsBlanks" dxfId="321" priority="334">
      <formula>LEN(TRIM(T794))=0</formula>
    </cfRule>
  </conditionalFormatting>
  <conditionalFormatting sqref="T832">
    <cfRule type="containsBlanks" dxfId="320" priority="333">
      <formula>LEN(TRIM(T832))=0</formula>
    </cfRule>
  </conditionalFormatting>
  <conditionalFormatting sqref="T702:T703">
    <cfRule type="containsBlanks" dxfId="319" priority="332">
      <formula>LEN(TRIM(T702))=0</formula>
    </cfRule>
  </conditionalFormatting>
  <conditionalFormatting sqref="T725">
    <cfRule type="containsBlanks" dxfId="318" priority="331">
      <formula>LEN(TRIM(T725))=0</formula>
    </cfRule>
  </conditionalFormatting>
  <conditionalFormatting sqref="T726:T729">
    <cfRule type="containsBlanks" dxfId="317" priority="330">
      <formula>LEN(TRIM(T726))=0</formula>
    </cfRule>
  </conditionalFormatting>
  <conditionalFormatting sqref="T761">
    <cfRule type="containsBlanks" dxfId="316" priority="329">
      <formula>LEN(TRIM(P755))=0</formula>
    </cfRule>
  </conditionalFormatting>
  <conditionalFormatting sqref="T763">
    <cfRule type="containsBlanks" dxfId="315" priority="328">
      <formula>LEN(TRIM(T763))=0</formula>
    </cfRule>
  </conditionalFormatting>
  <conditionalFormatting sqref="T769">
    <cfRule type="containsBlanks" dxfId="314" priority="327">
      <formula>LEN(TRIM(P762))=0</formula>
    </cfRule>
  </conditionalFormatting>
  <conditionalFormatting sqref="T769">
    <cfRule type="containsBlanks" dxfId="313" priority="326">
      <formula>LEN(TRIM(P762))=0</formula>
    </cfRule>
  </conditionalFormatting>
  <conditionalFormatting sqref="T773">
    <cfRule type="containsBlanks" dxfId="312" priority="324">
      <formula>LEN(TRIM(P770))=0</formula>
    </cfRule>
  </conditionalFormatting>
  <conditionalFormatting sqref="T773">
    <cfRule type="containsBlanks" dxfId="311" priority="325">
      <formula>LEN(TRIM(P770))=0</formula>
    </cfRule>
  </conditionalFormatting>
  <conditionalFormatting sqref="T718">
    <cfRule type="containsBlanks" dxfId="310" priority="323">
      <formula>LEN(TRIM(T718))=0</formula>
    </cfRule>
  </conditionalFormatting>
  <conditionalFormatting sqref="T719">
    <cfRule type="containsBlanks" dxfId="309" priority="322">
      <formula>LEN(TRIM(T719))=0</formula>
    </cfRule>
  </conditionalFormatting>
  <conditionalFormatting sqref="T720">
    <cfRule type="containsBlanks" dxfId="308" priority="321">
      <formula>LEN(TRIM(T720))=0</formula>
    </cfRule>
  </conditionalFormatting>
  <conditionalFormatting sqref="T723">
    <cfRule type="containsBlanks" dxfId="307" priority="320">
      <formula>LEN(TRIM(T723))=0</formula>
    </cfRule>
  </conditionalFormatting>
  <conditionalFormatting sqref="T724">
    <cfRule type="containsBlanks" dxfId="306" priority="319">
      <formula>LEN(TRIM(T724))=0</formula>
    </cfRule>
  </conditionalFormatting>
  <conditionalFormatting sqref="T762">
    <cfRule type="containsBlanks" dxfId="305" priority="318">
      <formula>LEN(TRIM(T762))=0</formula>
    </cfRule>
  </conditionalFormatting>
  <conditionalFormatting sqref="T765">
    <cfRule type="containsBlanks" dxfId="304" priority="317">
      <formula>LEN(TRIM(T765))=0</formula>
    </cfRule>
  </conditionalFormatting>
  <conditionalFormatting sqref="T772">
    <cfRule type="containsBlanks" dxfId="303" priority="316">
      <formula>LEN(TRIM(T772))=0</formula>
    </cfRule>
  </conditionalFormatting>
  <conditionalFormatting sqref="T772">
    <cfRule type="containsBlanks" dxfId="302" priority="315">
      <formula>LEN(TRIM(T772))=0</formula>
    </cfRule>
  </conditionalFormatting>
  <conditionalFormatting sqref="T834">
    <cfRule type="containsBlanks" dxfId="301" priority="313">
      <formula>LEN(TRIM(P816))=0</formula>
    </cfRule>
  </conditionalFormatting>
  <conditionalFormatting sqref="T834">
    <cfRule type="containsBlanks" dxfId="300" priority="314">
      <formula>LEN(TRIM(P816))=0</formula>
    </cfRule>
  </conditionalFormatting>
  <conditionalFormatting sqref="T93:T94">
    <cfRule type="containsBlanks" dxfId="299" priority="312">
      <formula>LEN(TRIM(T93))=0</formula>
    </cfRule>
  </conditionalFormatting>
  <conditionalFormatting sqref="T193">
    <cfRule type="containsBlanks" dxfId="298" priority="311">
      <formula>LEN(TRIM(T193))=0</formula>
    </cfRule>
  </conditionalFormatting>
  <conditionalFormatting sqref="T49:T51">
    <cfRule type="containsBlanks" dxfId="297" priority="310">
      <formula>LEN(TRIM(T49))=0</formula>
    </cfRule>
  </conditionalFormatting>
  <conditionalFormatting sqref="T49:T51">
    <cfRule type="containsBlanks" dxfId="296" priority="309">
      <formula>LEN(TRIM(T49))=0</formula>
    </cfRule>
  </conditionalFormatting>
  <conditionalFormatting sqref="T43">
    <cfRule type="containsBlanks" dxfId="295" priority="308">
      <formula>LEN(TRIM(T43))=0</formula>
    </cfRule>
  </conditionalFormatting>
  <conditionalFormatting sqref="T43">
    <cfRule type="containsBlanks" dxfId="294" priority="307">
      <formula>LEN(TRIM(T43))=0</formula>
    </cfRule>
  </conditionalFormatting>
  <conditionalFormatting sqref="T54">
    <cfRule type="containsBlanks" dxfId="293" priority="306">
      <formula>LEN(TRIM(T54))=0</formula>
    </cfRule>
  </conditionalFormatting>
  <conditionalFormatting sqref="T54">
    <cfRule type="containsBlanks" dxfId="292" priority="305">
      <formula>LEN(TRIM(T54))=0</formula>
    </cfRule>
  </conditionalFormatting>
  <conditionalFormatting sqref="T69:T70 T60 T58">
    <cfRule type="containsBlanks" dxfId="291" priority="304">
      <formula>LEN(TRIM(T58))=0</formula>
    </cfRule>
  </conditionalFormatting>
  <conditionalFormatting sqref="T69:T70 T60 T58">
    <cfRule type="containsBlanks" dxfId="290" priority="303">
      <formula>LEN(TRIM(T58))=0</formula>
    </cfRule>
  </conditionalFormatting>
  <conditionalFormatting sqref="T97 T86:T87 T78 T80">
    <cfRule type="containsBlanks" dxfId="289" priority="302">
      <formula>LEN(TRIM(T78))=0</formula>
    </cfRule>
  </conditionalFormatting>
  <conditionalFormatting sqref="T97 T86:T87 T78 T80">
    <cfRule type="containsBlanks" dxfId="288" priority="301">
      <formula>LEN(TRIM(T78))=0</formula>
    </cfRule>
  </conditionalFormatting>
  <conditionalFormatting sqref="T102:T104">
    <cfRule type="containsBlanks" dxfId="287" priority="300">
      <formula>LEN(TRIM(T102))=0</formula>
    </cfRule>
  </conditionalFormatting>
  <conditionalFormatting sqref="T102:T104">
    <cfRule type="containsBlanks" dxfId="286" priority="299">
      <formula>LEN(TRIM(T102))=0</formula>
    </cfRule>
  </conditionalFormatting>
  <conditionalFormatting sqref="T239:T245">
    <cfRule type="containsBlanks" dxfId="285" priority="298">
      <formula>LEN(TRIM(T239))=0</formula>
    </cfRule>
  </conditionalFormatting>
  <conditionalFormatting sqref="T441:T442">
    <cfRule type="containsBlanks" dxfId="284" priority="297">
      <formula>LEN(TRIM(T441))=0</formula>
    </cfRule>
  </conditionalFormatting>
  <conditionalFormatting sqref="T595:T601">
    <cfRule type="containsBlanks" dxfId="283" priority="296">
      <formula>LEN(TRIM(T595))=0</formula>
    </cfRule>
  </conditionalFormatting>
  <conditionalFormatting sqref="T608 T602:T606 T610:T611">
    <cfRule type="containsBlanks" dxfId="282" priority="295">
      <formula>LEN(TRIM(T602))=0</formula>
    </cfRule>
  </conditionalFormatting>
  <conditionalFormatting sqref="T338">
    <cfRule type="containsBlanks" dxfId="281" priority="294">
      <formula>LEN(TRIM(T338))=0</formula>
    </cfRule>
  </conditionalFormatting>
  <conditionalFormatting sqref="T783:T787">
    <cfRule type="containsBlanks" dxfId="280" priority="293">
      <formula>LEN(TRIM(T783))=0</formula>
    </cfRule>
  </conditionalFormatting>
  <conditionalFormatting sqref="T827 T833">
    <cfRule type="containsBlanks" dxfId="279" priority="292">
      <formula>LEN(TRIM(T827))=0</formula>
    </cfRule>
  </conditionalFormatting>
  <conditionalFormatting sqref="T816">
    <cfRule type="containsBlanks" dxfId="278" priority="291">
      <formula>LEN(TRIM(T816))=0</formula>
    </cfRule>
  </conditionalFormatting>
  <conditionalFormatting sqref="T692">
    <cfRule type="containsBlanks" dxfId="277" priority="288">
      <formula>LEN(TRIM(T692))=0</formula>
    </cfRule>
  </conditionalFormatting>
  <conditionalFormatting sqref="T692">
    <cfRule type="containsBlanks" dxfId="276" priority="289">
      <formula>LEN(TRIM(A673))=0</formula>
    </cfRule>
  </conditionalFormatting>
  <conditionalFormatting sqref="T692">
    <cfRule type="containsBlanks" dxfId="275" priority="287">
      <formula>LEN(TRIM(T692))=0</formula>
    </cfRule>
  </conditionalFormatting>
  <conditionalFormatting sqref="T692">
    <cfRule type="containsBlanks" dxfId="274" priority="290">
      <formula>LEN(TRIM(H681))=0</formula>
    </cfRule>
  </conditionalFormatting>
  <conditionalFormatting sqref="T695">
    <cfRule type="containsBlanks" dxfId="273" priority="284">
      <formula>LEN(TRIM(T695))=0</formula>
    </cfRule>
  </conditionalFormatting>
  <conditionalFormatting sqref="T695">
    <cfRule type="containsBlanks" dxfId="272" priority="285">
      <formula>LEN(TRIM(A680))=0</formula>
    </cfRule>
  </conditionalFormatting>
  <conditionalFormatting sqref="T695">
    <cfRule type="containsBlanks" dxfId="271" priority="283">
      <formula>LEN(TRIM(T695))=0</formula>
    </cfRule>
  </conditionalFormatting>
  <conditionalFormatting sqref="T695">
    <cfRule type="containsBlanks" dxfId="270" priority="286">
      <formula>LEN(TRIM(H684))=0</formula>
    </cfRule>
  </conditionalFormatting>
  <conditionalFormatting sqref="T696">
    <cfRule type="containsBlanks" dxfId="269" priority="280">
      <formula>LEN(TRIM(T696))=0</formula>
    </cfRule>
  </conditionalFormatting>
  <conditionalFormatting sqref="T696">
    <cfRule type="containsBlanks" dxfId="268" priority="281">
      <formula>LEN(TRIM(A681))=0</formula>
    </cfRule>
  </conditionalFormatting>
  <conditionalFormatting sqref="T696">
    <cfRule type="containsBlanks" dxfId="267" priority="279">
      <formula>LEN(TRIM(T696))=0</formula>
    </cfRule>
  </conditionalFormatting>
  <conditionalFormatting sqref="T696">
    <cfRule type="containsBlanks" dxfId="266" priority="282">
      <formula>LEN(TRIM(H685))=0</formula>
    </cfRule>
  </conditionalFormatting>
  <conditionalFormatting sqref="T776">
    <cfRule type="containsBlanks" dxfId="265" priority="276">
      <formula>LEN(TRIM(T776))=0</formula>
    </cfRule>
  </conditionalFormatting>
  <conditionalFormatting sqref="T776">
    <cfRule type="containsBlanks" dxfId="264" priority="277">
      <formula>LEN(TRIM(A706))=0</formula>
    </cfRule>
  </conditionalFormatting>
  <conditionalFormatting sqref="T776">
    <cfRule type="containsBlanks" dxfId="263" priority="275">
      <formula>LEN(TRIM(T776))=0</formula>
    </cfRule>
  </conditionalFormatting>
  <conditionalFormatting sqref="T776">
    <cfRule type="containsBlanks" dxfId="262" priority="278">
      <formula>LEN(TRIM(H710))=0</formula>
    </cfRule>
  </conditionalFormatting>
  <conditionalFormatting sqref="T777">
    <cfRule type="containsBlanks" dxfId="261" priority="272">
      <formula>LEN(TRIM(T777))=0</formula>
    </cfRule>
  </conditionalFormatting>
  <conditionalFormatting sqref="T777">
    <cfRule type="containsBlanks" dxfId="260" priority="273">
      <formula>LEN(TRIM(A707))=0</formula>
    </cfRule>
  </conditionalFormatting>
  <conditionalFormatting sqref="T777">
    <cfRule type="containsBlanks" dxfId="259" priority="271">
      <formula>LEN(TRIM(T777))=0</formula>
    </cfRule>
  </conditionalFormatting>
  <conditionalFormatting sqref="T777">
    <cfRule type="containsBlanks" dxfId="258" priority="274">
      <formula>LEN(TRIM(H711))=0</formula>
    </cfRule>
  </conditionalFormatting>
  <conditionalFormatting sqref="T779">
    <cfRule type="containsBlanks" dxfId="257" priority="268">
      <formula>LEN(TRIM(T779))=0</formula>
    </cfRule>
  </conditionalFormatting>
  <conditionalFormatting sqref="T779">
    <cfRule type="containsBlanks" dxfId="256" priority="269">
      <formula>LEN(TRIM(A709))=0</formula>
    </cfRule>
  </conditionalFormatting>
  <conditionalFormatting sqref="T779">
    <cfRule type="containsBlanks" dxfId="255" priority="267">
      <formula>LEN(TRIM(T779))=0</formula>
    </cfRule>
  </conditionalFormatting>
  <conditionalFormatting sqref="T779">
    <cfRule type="containsBlanks" dxfId="254" priority="270">
      <formula>LEN(TRIM(H713))=0</formula>
    </cfRule>
  </conditionalFormatting>
  <conditionalFormatting sqref="T706">
    <cfRule type="containsBlanks" dxfId="253" priority="266">
      <formula>LEN(TRIM(T706))=0</formula>
    </cfRule>
  </conditionalFormatting>
  <conditionalFormatting sqref="T713:T715">
    <cfRule type="containsBlanks" dxfId="252" priority="265">
      <formula>LEN(TRIM(T713))=0</formula>
    </cfRule>
  </conditionalFormatting>
  <conditionalFormatting sqref="T356">
    <cfRule type="containsBlanks" dxfId="251" priority="264">
      <formula>LEN(TRIM(T356))=0</formula>
    </cfRule>
  </conditionalFormatting>
  <conditionalFormatting sqref="T357:T359">
    <cfRule type="containsBlanks" dxfId="250" priority="263">
      <formula>LEN(TRIM(T357))=0</formula>
    </cfRule>
  </conditionalFormatting>
  <conditionalFormatting sqref="T360:T361">
    <cfRule type="containsBlanks" dxfId="249" priority="262">
      <formula>LEN(TRIM(T360))=0</formula>
    </cfRule>
  </conditionalFormatting>
  <conditionalFormatting sqref="T831">
    <cfRule type="containsBlanks" dxfId="248" priority="261">
      <formula>LEN(TRIM(T831))=0</formula>
    </cfRule>
  </conditionalFormatting>
  <conditionalFormatting sqref="T45">
    <cfRule type="containsBlanks" dxfId="247" priority="260">
      <formula>LEN(TRIM(T45))=0</formula>
    </cfRule>
  </conditionalFormatting>
  <conditionalFormatting sqref="T45">
    <cfRule type="containsBlanks" dxfId="246" priority="259">
      <formula>LEN(TRIM(T45))=0</formula>
    </cfRule>
  </conditionalFormatting>
  <conditionalFormatting sqref="T46">
    <cfRule type="containsBlanks" dxfId="245" priority="258">
      <formula>LEN(TRIM(T46))=0</formula>
    </cfRule>
  </conditionalFormatting>
  <conditionalFormatting sqref="T46">
    <cfRule type="containsBlanks" dxfId="244" priority="257">
      <formula>LEN(TRIM(T46))=0</formula>
    </cfRule>
  </conditionalFormatting>
  <conditionalFormatting sqref="T47">
    <cfRule type="containsBlanks" dxfId="243" priority="256">
      <formula>LEN(TRIM(T47))=0</formula>
    </cfRule>
  </conditionalFormatting>
  <conditionalFormatting sqref="T47">
    <cfRule type="containsBlanks" dxfId="242" priority="255">
      <formula>LEN(TRIM(T47))=0</formula>
    </cfRule>
  </conditionalFormatting>
  <conditionalFormatting sqref="T180">
    <cfRule type="containsBlanks" dxfId="241" priority="254">
      <formula>LEN(TRIM(T180))=0</formula>
    </cfRule>
  </conditionalFormatting>
  <conditionalFormatting sqref="T98">
    <cfRule type="containsBlanks" dxfId="240" priority="253">
      <formula>LEN(TRIM(T98))=0</formula>
    </cfRule>
  </conditionalFormatting>
  <conditionalFormatting sqref="T59">
    <cfRule type="containsBlanks" dxfId="239" priority="252">
      <formula>LEN(TRIM(T59))=0</formula>
    </cfRule>
  </conditionalFormatting>
  <conditionalFormatting sqref="T362">
    <cfRule type="containsBlanks" dxfId="238" priority="251">
      <formula>LEN(TRIM(T362))=0</formula>
    </cfRule>
  </conditionalFormatting>
  <conditionalFormatting sqref="T363:T366">
    <cfRule type="containsBlanks" dxfId="237" priority="250">
      <formula>LEN(TRIM(T363))=0</formula>
    </cfRule>
  </conditionalFormatting>
  <conditionalFormatting sqref="T367">
    <cfRule type="containsBlanks" dxfId="236" priority="249">
      <formula>LEN(TRIM(T367))=0</formula>
    </cfRule>
  </conditionalFormatting>
  <conditionalFormatting sqref="T368">
    <cfRule type="containsBlanks" dxfId="235" priority="248">
      <formula>LEN(TRIM(T368))=0</formula>
    </cfRule>
  </conditionalFormatting>
  <conditionalFormatting sqref="T369">
    <cfRule type="containsBlanks" dxfId="234" priority="247">
      <formula>LEN(TRIM(T369))=0</formula>
    </cfRule>
  </conditionalFormatting>
  <conditionalFormatting sqref="T373">
    <cfRule type="containsBlanks" dxfId="233" priority="246">
      <formula>LEN(TRIM(T373))=0</formula>
    </cfRule>
  </conditionalFormatting>
  <conditionalFormatting sqref="T379">
    <cfRule type="containsBlanks" dxfId="232" priority="245">
      <formula>LEN(TRIM(T379))=0</formula>
    </cfRule>
  </conditionalFormatting>
  <conditionalFormatting sqref="T379">
    <cfRule type="containsBlanks" dxfId="231" priority="244">
      <formula>LEN(TRIM(T379))=0</formula>
    </cfRule>
  </conditionalFormatting>
  <conditionalFormatting sqref="T380">
    <cfRule type="containsBlanks" dxfId="230" priority="243">
      <formula>LEN(TRIM(A352))=0</formula>
    </cfRule>
  </conditionalFormatting>
  <conditionalFormatting sqref="T384">
    <cfRule type="containsBlanks" dxfId="229" priority="242">
      <formula>LEN(TRIM(T381))=0</formula>
    </cfRule>
  </conditionalFormatting>
  <conditionalFormatting sqref="T384">
    <cfRule type="containsBlanks" dxfId="228" priority="241">
      <formula>LEN(TRIM(T381))=0</formula>
    </cfRule>
  </conditionalFormatting>
  <conditionalFormatting sqref="T389">
    <cfRule type="containsBlanks" dxfId="227" priority="240">
      <formula>LEN(TRIM(T389))=0</formula>
    </cfRule>
  </conditionalFormatting>
  <conditionalFormatting sqref="T401:T402">
    <cfRule type="containsBlanks" dxfId="226" priority="236">
      <formula>LEN(TRIM(T401))=0</formula>
    </cfRule>
  </conditionalFormatting>
  <conditionalFormatting sqref="T401:T402">
    <cfRule type="containsBlanks" dxfId="225" priority="235">
      <formula>LEN(TRIM(T401))=0</formula>
    </cfRule>
  </conditionalFormatting>
  <conditionalFormatting sqref="T395">
    <cfRule type="containsBlanks" dxfId="224" priority="234">
      <formula>LEN(TRIM(A367))=0</formula>
    </cfRule>
  </conditionalFormatting>
  <conditionalFormatting sqref="T398">
    <cfRule type="containsBlanks" dxfId="223" priority="231">
      <formula>LEN(TRIM(T395))=0</formula>
    </cfRule>
  </conditionalFormatting>
  <conditionalFormatting sqref="T398">
    <cfRule type="containsBlanks" dxfId="222" priority="232">
      <formula>LEN(TRIM(A362))=0</formula>
    </cfRule>
  </conditionalFormatting>
  <conditionalFormatting sqref="T398">
    <cfRule type="containsBlanks" dxfId="221" priority="233">
      <formula>LEN(TRIM(H366))=0</formula>
    </cfRule>
  </conditionalFormatting>
  <conditionalFormatting sqref="T412 T403:T407">
    <cfRule type="containsBlanks" dxfId="220" priority="230">
      <formula>LEN(TRIM(T403))=0</formula>
    </cfRule>
  </conditionalFormatting>
  <conditionalFormatting sqref="T405:T406 T403">
    <cfRule type="containsBlanks" dxfId="219" priority="229">
      <formula>LEN(TRIM(T403))=0</formula>
    </cfRule>
  </conditionalFormatting>
  <conditionalFormatting sqref="T414:T415">
    <cfRule type="containsBlanks" dxfId="218" priority="228">
      <formula>LEN(TRIM(T414))=0</formula>
    </cfRule>
  </conditionalFormatting>
  <conditionalFormatting sqref="T410">
    <cfRule type="containsBlanks" dxfId="217" priority="225">
      <formula>LEN(TRIM(T407))=0</formula>
    </cfRule>
  </conditionalFormatting>
  <conditionalFormatting sqref="T410">
    <cfRule type="containsBlanks" dxfId="216" priority="226">
      <formula>LEN(TRIM(A374))=0</formula>
    </cfRule>
  </conditionalFormatting>
  <conditionalFormatting sqref="T410">
    <cfRule type="containsBlanks" dxfId="215" priority="227">
      <formula>LEN(TRIM(H378))=0</formula>
    </cfRule>
  </conditionalFormatting>
  <conditionalFormatting sqref="T413">
    <cfRule type="containsBlanks" dxfId="214" priority="223">
      <formula>LEN(TRIM(T413))=0</formula>
    </cfRule>
  </conditionalFormatting>
  <conditionalFormatting sqref="T418">
    <cfRule type="containsBlanks" dxfId="213" priority="222">
      <formula>LEN(TRIM(T418))=0</formula>
    </cfRule>
  </conditionalFormatting>
  <conditionalFormatting sqref="T422">
    <cfRule type="containsBlanks" dxfId="212" priority="221">
      <formula>LEN(TRIM(T422))=0</formula>
    </cfRule>
  </conditionalFormatting>
  <conditionalFormatting sqref="T425">
    <cfRule type="containsBlanks" dxfId="211" priority="220">
      <formula>LEN(TRIM(T425))=0</formula>
    </cfRule>
  </conditionalFormatting>
  <conditionalFormatting sqref="T425">
    <cfRule type="containsBlanks" dxfId="210" priority="219">
      <formula>LEN(TRIM(T425))=0</formula>
    </cfRule>
  </conditionalFormatting>
  <conditionalFormatting sqref="T424">
    <cfRule type="containsBlanks" dxfId="209" priority="215">
      <formula>LEN(TRIM(T424))=0</formula>
    </cfRule>
  </conditionalFormatting>
  <conditionalFormatting sqref="T424">
    <cfRule type="containsBlanks" dxfId="208" priority="216">
      <formula>LEN(TRIM(A343))=0</formula>
    </cfRule>
  </conditionalFormatting>
  <conditionalFormatting sqref="T424">
    <cfRule type="containsBlanks" dxfId="207" priority="217">
      <formula>LEN(TRIM(G389))=0</formula>
    </cfRule>
  </conditionalFormatting>
  <conditionalFormatting sqref="T424">
    <cfRule type="containsBlanks" dxfId="206" priority="218">
      <formula>LEN(TRIM(H347))=0</formula>
    </cfRule>
  </conditionalFormatting>
  <conditionalFormatting sqref="T426">
    <cfRule type="containsBlanks" dxfId="205" priority="211">
      <formula>LEN(TRIM(T426))=0</formula>
    </cfRule>
  </conditionalFormatting>
  <conditionalFormatting sqref="T426">
    <cfRule type="containsBlanks" dxfId="204" priority="212">
      <formula>LEN(TRIM(A345))=0</formula>
    </cfRule>
  </conditionalFormatting>
  <conditionalFormatting sqref="T426">
    <cfRule type="containsBlanks" dxfId="203" priority="213">
      <formula>LEN(TRIM(G391))=0</formula>
    </cfRule>
  </conditionalFormatting>
  <conditionalFormatting sqref="T426">
    <cfRule type="containsBlanks" dxfId="202" priority="214">
      <formula>LEN(TRIM(H349))=0</formula>
    </cfRule>
  </conditionalFormatting>
  <conditionalFormatting sqref="T440">
    <cfRule type="containsBlanks" dxfId="201" priority="202">
      <formula>LEN(TRIM(T440))=0</formula>
    </cfRule>
  </conditionalFormatting>
  <conditionalFormatting sqref="T440">
    <cfRule type="containsBlanks" dxfId="200" priority="201">
      <formula>LEN(TRIM(T431))=0</formula>
    </cfRule>
  </conditionalFormatting>
  <conditionalFormatting sqref="T440">
    <cfRule type="containsBlanks" dxfId="199" priority="200">
      <formula>LEN(TRIM(T702))=0</formula>
    </cfRule>
  </conditionalFormatting>
  <conditionalFormatting sqref="T446:T456">
    <cfRule type="containsBlanks" dxfId="198" priority="199">
      <formula>LEN(TRIM(T446))=0</formula>
    </cfRule>
  </conditionalFormatting>
  <conditionalFormatting sqref="T444:T445">
    <cfRule type="containsBlanks" dxfId="197" priority="198">
      <formula>LEN(TRIM(T444))=0</formula>
    </cfRule>
  </conditionalFormatting>
  <conditionalFormatting sqref="T458:T466">
    <cfRule type="containsBlanks" dxfId="196" priority="197">
      <formula>LEN(TRIM(T458))=0</formula>
    </cfRule>
  </conditionalFormatting>
  <conditionalFormatting sqref="T469">
    <cfRule type="containsBlanks" dxfId="195" priority="196">
      <formula>LEN(TRIM(T469))=0</formula>
    </cfRule>
  </conditionalFormatting>
  <conditionalFormatting sqref="T467">
    <cfRule type="containsBlanks" dxfId="194" priority="192">
      <formula>LEN(TRIM(T467))=0</formula>
    </cfRule>
  </conditionalFormatting>
  <conditionalFormatting sqref="T467">
    <cfRule type="containsBlanks" dxfId="193" priority="193">
      <formula>LEN(TRIM(A343))=0</formula>
    </cfRule>
  </conditionalFormatting>
  <conditionalFormatting sqref="T467">
    <cfRule type="containsBlanks" dxfId="192" priority="194">
      <formula>LEN(TRIM(G389))=0</formula>
    </cfRule>
  </conditionalFormatting>
  <conditionalFormatting sqref="T467">
    <cfRule type="containsBlanks" dxfId="191" priority="195">
      <formula>LEN(TRIM(H347))=0</formula>
    </cfRule>
  </conditionalFormatting>
  <conditionalFormatting sqref="T468">
    <cfRule type="containsBlanks" dxfId="190" priority="188">
      <formula>LEN(TRIM(T468))=0</formula>
    </cfRule>
  </conditionalFormatting>
  <conditionalFormatting sqref="T468">
    <cfRule type="containsBlanks" dxfId="189" priority="189">
      <formula>LEN(TRIM(A344))=0</formula>
    </cfRule>
  </conditionalFormatting>
  <conditionalFormatting sqref="T468">
    <cfRule type="containsBlanks" dxfId="188" priority="190">
      <formula>LEN(TRIM(G390))=0</formula>
    </cfRule>
  </conditionalFormatting>
  <conditionalFormatting sqref="T468">
    <cfRule type="containsBlanks" dxfId="187" priority="191">
      <formula>LEN(TRIM(H348))=0</formula>
    </cfRule>
  </conditionalFormatting>
  <conditionalFormatting sqref="T470:T483">
    <cfRule type="containsBlanks" dxfId="186" priority="187">
      <formula>LEN(TRIM(T470))=0</formula>
    </cfRule>
  </conditionalFormatting>
  <conditionalFormatting sqref="T484">
    <cfRule type="containsBlanks" dxfId="185" priority="186">
      <formula>LEN(TRIM(T484))=0</formula>
    </cfRule>
  </conditionalFormatting>
  <conditionalFormatting sqref="T496">
    <cfRule type="containsBlanks" dxfId="184" priority="185">
      <formula>LEN(TRIM(T496))=0</formula>
    </cfRule>
  </conditionalFormatting>
  <conditionalFormatting sqref="T496">
    <cfRule type="containsBlanks" dxfId="183" priority="184">
      <formula>LEN(TRIM(T496))=0</formula>
    </cfRule>
  </conditionalFormatting>
  <conditionalFormatting sqref="T498">
    <cfRule type="containsBlanks" dxfId="182" priority="183">
      <formula>LEN(TRIM(T498))=0</formula>
    </cfRule>
  </conditionalFormatting>
  <conditionalFormatting sqref="T498">
    <cfRule type="containsBlanks" dxfId="181" priority="182">
      <formula>LEN(TRIM(T498))=0</formula>
    </cfRule>
  </conditionalFormatting>
  <conditionalFormatting sqref="T505">
    <cfRule type="containsBlanks" dxfId="180" priority="181">
      <formula>LEN(TRIM(H491))=0</formula>
    </cfRule>
  </conditionalFormatting>
  <conditionalFormatting sqref="T505">
    <cfRule type="containsBlanks" dxfId="179" priority="180">
      <formula>LEN(TRIM(A487))=0</formula>
    </cfRule>
  </conditionalFormatting>
  <conditionalFormatting sqref="T514:T516">
    <cfRule type="containsBlanks" dxfId="178" priority="179">
      <formula>LEN(TRIM(T514))=0</formula>
    </cfRule>
  </conditionalFormatting>
  <conditionalFormatting sqref="T510">
    <cfRule type="containsBlanks" dxfId="177" priority="178">
      <formula>LEN(TRIM(T510))=0</formula>
    </cfRule>
  </conditionalFormatting>
  <conditionalFormatting sqref="T511">
    <cfRule type="containsBlanks" dxfId="176" priority="177">
      <formula>LEN(TRIM(T511))=0</formula>
    </cfRule>
  </conditionalFormatting>
  <conditionalFormatting sqref="T511">
    <cfRule type="containsBlanks" dxfId="175" priority="176">
      <formula>LEN(TRIM(T511))=0</formula>
    </cfRule>
  </conditionalFormatting>
  <conditionalFormatting sqref="T512">
    <cfRule type="containsBlanks" dxfId="174" priority="175">
      <formula>LEN(TRIM(T512))=0</formula>
    </cfRule>
  </conditionalFormatting>
  <conditionalFormatting sqref="T512">
    <cfRule type="containsBlanks" dxfId="173" priority="174">
      <formula>LEN(TRIM(T512))=0</formula>
    </cfRule>
  </conditionalFormatting>
  <conditionalFormatting sqref="T509">
    <cfRule type="containsBlanks" dxfId="172" priority="173">
      <formula>LEN(TRIM(T509))=0</formula>
    </cfRule>
  </conditionalFormatting>
  <conditionalFormatting sqref="T509">
    <cfRule type="containsBlanks" dxfId="171" priority="172">
      <formula>LEN(TRIM(T509))=0</formula>
    </cfRule>
  </conditionalFormatting>
  <conditionalFormatting sqref="T513">
    <cfRule type="containsBlanks" dxfId="170" priority="171">
      <formula>LEN(TRIM(T513))=0</formula>
    </cfRule>
  </conditionalFormatting>
  <conditionalFormatting sqref="T525">
    <cfRule type="containsBlanks" dxfId="169" priority="170">
      <formula>LEN(TRIM(T525))=0</formula>
    </cfRule>
  </conditionalFormatting>
  <conditionalFormatting sqref="T526">
    <cfRule type="containsBlanks" dxfId="168" priority="169">
      <formula>LEN(TRIM(A490))=0</formula>
    </cfRule>
  </conditionalFormatting>
  <conditionalFormatting sqref="T530">
    <cfRule type="containsBlanks" dxfId="167" priority="168">
      <formula>LEN(TRIM(T530))=0</formula>
    </cfRule>
  </conditionalFormatting>
  <conditionalFormatting sqref="T535">
    <cfRule type="containsBlanks" dxfId="166" priority="167">
      <formula>LEN(TRIM(T535))=0</formula>
    </cfRule>
  </conditionalFormatting>
  <conditionalFormatting sqref="T534">
    <cfRule type="containsBlanks" dxfId="165" priority="166">
      <formula>LEN(TRIM(T534))=0</formula>
    </cfRule>
  </conditionalFormatting>
  <conditionalFormatting sqref="T539:T541 T545 T548:T551">
    <cfRule type="containsBlanks" dxfId="164" priority="165">
      <formula>LEN(TRIM(T539))=0</formula>
    </cfRule>
  </conditionalFormatting>
  <conditionalFormatting sqref="T549:T550">
    <cfRule type="containsBlanks" dxfId="163" priority="164">
      <formula>LEN(TRIM(T549))=0</formula>
    </cfRule>
  </conditionalFormatting>
  <conditionalFormatting sqref="T548">
    <cfRule type="containsBlanks" dxfId="162" priority="163">
      <formula>LEN(TRIM(T548))=0</formula>
    </cfRule>
  </conditionalFormatting>
  <conditionalFormatting sqref="T542:T543">
    <cfRule type="containsBlanks" dxfId="161" priority="162">
      <formula>LEN(TRIM(T542))=0</formula>
    </cfRule>
  </conditionalFormatting>
  <conditionalFormatting sqref="T551">
    <cfRule type="containsBlanks" dxfId="160" priority="161">
      <formula>LEN(TRIM(T551))=0</formula>
    </cfRule>
  </conditionalFormatting>
  <conditionalFormatting sqref="T546:T547">
    <cfRule type="containsBlanks" dxfId="159" priority="160">
      <formula>LEN(TRIM(T546))=0</formula>
    </cfRule>
  </conditionalFormatting>
  <conditionalFormatting sqref="T550:T551 T546:T547">
    <cfRule type="containsBlanks" dxfId="158" priority="159">
      <formula>LEN(TRIM(T546))=0</formula>
    </cfRule>
  </conditionalFormatting>
  <conditionalFormatting sqref="T538">
    <cfRule type="containsBlanks" dxfId="157" priority="158">
      <formula>LEN(TRIM(T538))=0</formula>
    </cfRule>
  </conditionalFormatting>
  <conditionalFormatting sqref="T544">
    <cfRule type="containsBlanks" dxfId="156" priority="157">
      <formula>LEN(TRIM(T544))=0</formula>
    </cfRule>
  </conditionalFormatting>
  <conditionalFormatting sqref="T558 T552:T553">
    <cfRule type="containsBlanks" dxfId="155" priority="156">
      <formula>LEN(TRIM(T552))=0</formula>
    </cfRule>
  </conditionalFormatting>
  <conditionalFormatting sqref="T553">
    <cfRule type="containsBlanks" dxfId="154" priority="155">
      <formula>LEN(TRIM(T553))=0</formula>
    </cfRule>
  </conditionalFormatting>
  <conditionalFormatting sqref="T558">
    <cfRule type="containsBlanks" dxfId="153" priority="154">
      <formula>LEN(TRIM(T558))=0</formula>
    </cfRule>
  </conditionalFormatting>
  <conditionalFormatting sqref="T552">
    <cfRule type="containsBlanks" dxfId="152" priority="153">
      <formula>LEN(TRIM(T552))=0</formula>
    </cfRule>
  </conditionalFormatting>
  <conditionalFormatting sqref="T553">
    <cfRule type="containsBlanks" dxfId="151" priority="152">
      <formula>LEN(TRIM(T553))=0</formula>
    </cfRule>
  </conditionalFormatting>
  <conditionalFormatting sqref="T556">
    <cfRule type="containsBlanks" dxfId="150" priority="151">
      <formula>LEN(TRIM(T556))=0</formula>
    </cfRule>
  </conditionalFormatting>
  <conditionalFormatting sqref="T562">
    <cfRule type="containsBlanks" dxfId="149" priority="150">
      <formula>LEN(TRIM(T562))=0</formula>
    </cfRule>
  </conditionalFormatting>
  <conditionalFormatting sqref="T552">
    <cfRule type="containsBlanks" dxfId="148" priority="149">
      <formula>LEN(TRIM(T552))=0</formula>
    </cfRule>
  </conditionalFormatting>
  <conditionalFormatting sqref="T557 T553">
    <cfRule type="containsBlanks" dxfId="147" priority="148">
      <formula>LEN(TRIM(T553))=0</formula>
    </cfRule>
  </conditionalFormatting>
  <conditionalFormatting sqref="T557">
    <cfRule type="containsBlanks" dxfId="146" priority="147">
      <formula>LEN(TRIM(T557))=0</formula>
    </cfRule>
  </conditionalFormatting>
  <conditionalFormatting sqref="T554:T555">
    <cfRule type="containsBlanks" dxfId="145" priority="146">
      <formula>LEN(TRIM(T554))=0</formula>
    </cfRule>
  </conditionalFormatting>
  <conditionalFormatting sqref="T554:T555">
    <cfRule type="containsBlanks" dxfId="144" priority="145">
      <formula>LEN(TRIM(T554))=0</formula>
    </cfRule>
  </conditionalFormatting>
  <conditionalFormatting sqref="T559">
    <cfRule type="containsBlanks" dxfId="143" priority="144">
      <formula>LEN(TRIM(T559))=0</formula>
    </cfRule>
  </conditionalFormatting>
  <conditionalFormatting sqref="T569:T575">
    <cfRule type="containsBlanks" dxfId="142" priority="143">
      <formula>LEN(TRIM(T569))=0</formula>
    </cfRule>
  </conditionalFormatting>
  <conditionalFormatting sqref="T569">
    <cfRule type="containsBlanks" dxfId="141" priority="142">
      <formula>LEN(TRIM(T569))=0</formula>
    </cfRule>
  </conditionalFormatting>
  <conditionalFormatting sqref="T573:T574 T570">
    <cfRule type="containsBlanks" dxfId="140" priority="141">
      <formula>LEN(TRIM(T570))=0</formula>
    </cfRule>
  </conditionalFormatting>
  <conditionalFormatting sqref="T568">
    <cfRule type="containsBlanks" dxfId="139" priority="140">
      <formula>LEN(TRIM(A491))=0</formula>
    </cfRule>
  </conditionalFormatting>
  <conditionalFormatting sqref="T583:T585 T576:T581">
    <cfRule type="containsBlanks" dxfId="138" priority="139">
      <formula>LEN(TRIM(T576))=0</formula>
    </cfRule>
  </conditionalFormatting>
  <conditionalFormatting sqref="T584:T585 T576 T578 T580">
    <cfRule type="containsBlanks" dxfId="137" priority="138">
      <formula>LEN(TRIM(T576))=0</formula>
    </cfRule>
  </conditionalFormatting>
  <conditionalFormatting sqref="T588">
    <cfRule type="containsBlanks" dxfId="136" priority="137">
      <formula>LEN(TRIM(T588))=0</formula>
    </cfRule>
  </conditionalFormatting>
  <conditionalFormatting sqref="T588">
    <cfRule type="containsBlanks" dxfId="135" priority="136">
      <formula>LEN(TRIM(T588))=0</formula>
    </cfRule>
  </conditionalFormatting>
  <conditionalFormatting sqref="T582">
    <cfRule type="containsBlanks" dxfId="134" priority="135">
      <formula>LEN(TRIM(T582))=0</formula>
    </cfRule>
  </conditionalFormatting>
  <conditionalFormatting sqref="T580:T581 T578">
    <cfRule type="containsBlanks" dxfId="133" priority="134">
      <formula>LEN(TRIM(T578))=0</formula>
    </cfRule>
  </conditionalFormatting>
  <conditionalFormatting sqref="T589 T585">
    <cfRule type="containsBlanks" dxfId="132" priority="133">
      <formula>LEN(TRIM(T585))=0</formula>
    </cfRule>
  </conditionalFormatting>
  <conditionalFormatting sqref="T589">
    <cfRule type="containsBlanks" dxfId="131" priority="132">
      <formula>LEN(TRIM(T589))=0</formula>
    </cfRule>
  </conditionalFormatting>
  <conditionalFormatting sqref="T577">
    <cfRule type="containsBlanks" dxfId="130" priority="131">
      <formula>LEN(TRIM(T577))=0</formula>
    </cfRule>
  </conditionalFormatting>
  <conditionalFormatting sqref="T586">
    <cfRule type="containsBlanks" dxfId="129" priority="130">
      <formula>LEN(TRIM(T586))=0</formula>
    </cfRule>
  </conditionalFormatting>
  <conditionalFormatting sqref="T592">
    <cfRule type="containsBlanks" dxfId="128" priority="129">
      <formula>LEN(TRIM(T592))=0</formula>
    </cfRule>
  </conditionalFormatting>
  <conditionalFormatting sqref="T591">
    <cfRule type="containsBlanks" dxfId="127" priority="128">
      <formula>LEN(TRIM(T591))=0</formula>
    </cfRule>
  </conditionalFormatting>
  <conditionalFormatting sqref="T591">
    <cfRule type="containsBlanks" dxfId="126" priority="127">
      <formula>LEN(TRIM(T591))=0</formula>
    </cfRule>
  </conditionalFormatting>
  <conditionalFormatting sqref="T594">
    <cfRule type="containsBlanks" dxfId="125" priority="126">
      <formula>LEN(TRIM(T594))=0</formula>
    </cfRule>
  </conditionalFormatting>
  <conditionalFormatting sqref="T594">
    <cfRule type="containsBlanks" dxfId="124" priority="125">
      <formula>LEN(TRIM(T594))=0</formula>
    </cfRule>
  </conditionalFormatting>
  <conditionalFormatting sqref="T607">
    <cfRule type="containsBlanks" dxfId="123" priority="124">
      <formula>LEN(TRIM(T607))=0</formula>
    </cfRule>
  </conditionalFormatting>
  <conditionalFormatting sqref="T607">
    <cfRule type="containsBlanks" dxfId="122" priority="123">
      <formula>LEN(TRIM(T607))=0</formula>
    </cfRule>
  </conditionalFormatting>
  <conditionalFormatting sqref="T613:T617">
    <cfRule type="containsBlanks" dxfId="121" priority="122">
      <formula>LEN(TRIM(T613))=0</formula>
    </cfRule>
  </conditionalFormatting>
  <conditionalFormatting sqref="T620:T625">
    <cfRule type="containsBlanks" dxfId="120" priority="121">
      <formula>LEN(TRIM(T620))=0</formula>
    </cfRule>
  </conditionalFormatting>
  <conditionalFormatting sqref="T618:T619">
    <cfRule type="containsBlanks" dxfId="119" priority="120">
      <formula>LEN(TRIM(T618))=0</formula>
    </cfRule>
  </conditionalFormatting>
  <conditionalFormatting sqref="T612">
    <cfRule type="containsBlanks" dxfId="118" priority="119">
      <formula>LEN(TRIM(T612))=0</formula>
    </cfRule>
  </conditionalFormatting>
  <conditionalFormatting sqref="T609">
    <cfRule type="containsBlanks" dxfId="117" priority="118">
      <formula>LEN(TRIM(T609))=0</formula>
    </cfRule>
  </conditionalFormatting>
  <conditionalFormatting sqref="T630 T635">
    <cfRule type="containsBlanks" dxfId="116" priority="117">
      <formula>LEN(TRIM(T630))=0</formula>
    </cfRule>
  </conditionalFormatting>
  <conditionalFormatting sqref="T636">
    <cfRule type="containsBlanks" dxfId="115" priority="116">
      <formula>LEN(TRIM(T636))=0</formula>
    </cfRule>
  </conditionalFormatting>
  <conditionalFormatting sqref="T626:T627">
    <cfRule type="containsBlanks" dxfId="114" priority="115">
      <formula>LEN(TRIM(T626))=0</formula>
    </cfRule>
  </conditionalFormatting>
  <conditionalFormatting sqref="T633:T634">
    <cfRule type="containsBlanks" dxfId="113" priority="114">
      <formula>LEN(TRIM(T633))=0</formula>
    </cfRule>
  </conditionalFormatting>
  <conditionalFormatting sqref="T637">
    <cfRule type="containsBlanks" dxfId="112" priority="113">
      <formula>LEN(TRIM(T637))=0</formula>
    </cfRule>
  </conditionalFormatting>
  <conditionalFormatting sqref="T631:T632">
    <cfRule type="containsBlanks" dxfId="111" priority="112">
      <formula>LEN(TRIM(T631))=0</formula>
    </cfRule>
  </conditionalFormatting>
  <conditionalFormatting sqref="T629">
    <cfRule type="containsBlanks" dxfId="110" priority="111">
      <formula>LEN(TRIM(T629))=0</formula>
    </cfRule>
  </conditionalFormatting>
  <conditionalFormatting sqref="T628">
    <cfRule type="containsBlanks" dxfId="109" priority="110">
      <formula>LEN(TRIM(T628))=0</formula>
    </cfRule>
  </conditionalFormatting>
  <conditionalFormatting sqref="T639">
    <cfRule type="containsBlanks" dxfId="108" priority="109">
      <formula>LEN(TRIM(T639))=0</formula>
    </cfRule>
  </conditionalFormatting>
  <conditionalFormatting sqref="T640 T638">
    <cfRule type="containsBlanks" dxfId="107" priority="108">
      <formula>LEN(TRIM(T638))=0</formula>
    </cfRule>
  </conditionalFormatting>
  <conditionalFormatting sqref="T643">
    <cfRule type="containsBlanks" dxfId="106" priority="107">
      <formula>LEN(TRIM(T643))=0</formula>
    </cfRule>
  </conditionalFormatting>
  <conditionalFormatting sqref="T644">
    <cfRule type="containsBlanks" dxfId="105" priority="106">
      <formula>LEN(TRIM(T644))=0</formula>
    </cfRule>
  </conditionalFormatting>
  <conditionalFormatting sqref="T642">
    <cfRule type="containsBlanks" dxfId="104" priority="105">
      <formula>LEN(TRIM(T642))=0</formula>
    </cfRule>
  </conditionalFormatting>
  <conditionalFormatting sqref="T647">
    <cfRule type="containsBlanks" dxfId="103" priority="104">
      <formula>LEN(TRIM(T647))=0</formula>
    </cfRule>
  </conditionalFormatting>
  <conditionalFormatting sqref="T654:T655">
    <cfRule type="containsBlanks" dxfId="102" priority="103">
      <formula>LEN(TRIM(T654))=0</formula>
    </cfRule>
  </conditionalFormatting>
  <conditionalFormatting sqref="T650:T653">
    <cfRule type="containsBlanks" dxfId="101" priority="102">
      <formula>LEN(TRIM(T650))=0</formula>
    </cfRule>
  </conditionalFormatting>
  <conditionalFormatting sqref="T650:T653">
    <cfRule type="containsBlanks" dxfId="100" priority="101">
      <formula>LEN(TRIM(T650))=0</formula>
    </cfRule>
  </conditionalFormatting>
  <conditionalFormatting sqref="T648:T649">
    <cfRule type="containsBlanks" dxfId="99" priority="100">
      <formula>LEN(TRIM(T648))=0</formula>
    </cfRule>
  </conditionalFormatting>
  <conditionalFormatting sqref="T646">
    <cfRule type="containsBlanks" dxfId="98" priority="99">
      <formula>LEN(TRIM(T646))=0</formula>
    </cfRule>
  </conditionalFormatting>
  <conditionalFormatting sqref="T645">
    <cfRule type="containsBlanks" dxfId="97" priority="98">
      <formula>LEN(TRIM(T645))=0</formula>
    </cfRule>
  </conditionalFormatting>
  <conditionalFormatting sqref="T656:T671">
    <cfRule type="containsBlanks" dxfId="96" priority="97">
      <formula>LEN(TRIM(T656))=0</formula>
    </cfRule>
  </conditionalFormatting>
  <conditionalFormatting sqref="T678">
    <cfRule type="containsBlanks" dxfId="95" priority="96">
      <formula>LEN(TRIM(T678))=0</formula>
    </cfRule>
  </conditionalFormatting>
  <conditionalFormatting sqref="T672">
    <cfRule type="containsBlanks" dxfId="94" priority="95">
      <formula>LEN(TRIM(T672))=0</formula>
    </cfRule>
  </conditionalFormatting>
  <conditionalFormatting sqref="T673:T677">
    <cfRule type="containsBlanks" dxfId="93" priority="94">
      <formula>LEN(TRIM(T673))=0</formula>
    </cfRule>
  </conditionalFormatting>
  <conditionalFormatting sqref="T287:T310">
    <cfRule type="containsBlanks" dxfId="92" priority="93">
      <formula>LEN(TRIM(T287))=0</formula>
    </cfRule>
  </conditionalFormatting>
  <conditionalFormatting sqref="T311:T337">
    <cfRule type="containsBlanks" dxfId="91" priority="92">
      <formula>LEN(TRIM(T311))=0</formula>
    </cfRule>
  </conditionalFormatting>
  <conditionalFormatting sqref="T782">
    <cfRule type="containsBlanks" dxfId="90" priority="91">
      <formula>LEN(TRIM(T782))=0</formula>
    </cfRule>
  </conditionalFormatting>
  <conditionalFormatting sqref="T40">
    <cfRule type="containsBlanks" dxfId="89" priority="90">
      <formula>LEN(TRIM(T40))=0</formula>
    </cfRule>
  </conditionalFormatting>
  <conditionalFormatting sqref="T40">
    <cfRule type="containsBlanks" dxfId="88" priority="89">
      <formula>LEN(TRIM(T40))=0</formula>
    </cfRule>
  </conditionalFormatting>
  <conditionalFormatting sqref="T52">
    <cfRule type="containsBlanks" dxfId="87" priority="88">
      <formula>LEN(TRIM(T52))=0</formula>
    </cfRule>
  </conditionalFormatting>
  <conditionalFormatting sqref="T52">
    <cfRule type="containsBlanks" dxfId="86" priority="87">
      <formula>LEN(TRIM(T52))=0</formula>
    </cfRule>
  </conditionalFormatting>
  <conditionalFormatting sqref="T53">
    <cfRule type="containsBlanks" dxfId="85" priority="86">
      <formula>LEN(TRIM(T53))=0</formula>
    </cfRule>
  </conditionalFormatting>
  <conditionalFormatting sqref="T53">
    <cfRule type="containsBlanks" dxfId="84" priority="85">
      <formula>LEN(TRIM(T53))=0</formula>
    </cfRule>
  </conditionalFormatting>
  <conditionalFormatting sqref="T55:T57">
    <cfRule type="containsBlanks" dxfId="83" priority="84">
      <formula>LEN(TRIM(T55))=0</formula>
    </cfRule>
  </conditionalFormatting>
  <conditionalFormatting sqref="T55:T57">
    <cfRule type="containsBlanks" dxfId="82" priority="83">
      <formula>LEN(TRIM(T55))=0</formula>
    </cfRule>
  </conditionalFormatting>
  <conditionalFormatting sqref="T61">
    <cfRule type="containsBlanks" dxfId="81" priority="82">
      <formula>LEN(TRIM(T61))=0</formula>
    </cfRule>
  </conditionalFormatting>
  <conditionalFormatting sqref="T61">
    <cfRule type="containsBlanks" dxfId="80" priority="81">
      <formula>LEN(TRIM(T61))=0</formula>
    </cfRule>
  </conditionalFormatting>
  <conditionalFormatting sqref="T62">
    <cfRule type="containsBlanks" dxfId="79" priority="80">
      <formula>LEN(TRIM(T62))=0</formula>
    </cfRule>
  </conditionalFormatting>
  <conditionalFormatting sqref="T62">
    <cfRule type="containsBlanks" dxfId="78" priority="79">
      <formula>LEN(TRIM(T62))=0</formula>
    </cfRule>
  </conditionalFormatting>
  <conditionalFormatting sqref="T63:T64">
    <cfRule type="containsBlanks" dxfId="77" priority="78">
      <formula>LEN(TRIM(T63))=0</formula>
    </cfRule>
  </conditionalFormatting>
  <conditionalFormatting sqref="T63:T64">
    <cfRule type="containsBlanks" dxfId="76" priority="77">
      <formula>LEN(TRIM(T63))=0</formula>
    </cfRule>
  </conditionalFormatting>
  <conditionalFormatting sqref="T67:T68">
    <cfRule type="containsBlanks" dxfId="75" priority="76">
      <formula>LEN(TRIM(T67))=0</formula>
    </cfRule>
  </conditionalFormatting>
  <conditionalFormatting sqref="T67:T68">
    <cfRule type="containsBlanks" dxfId="74" priority="75">
      <formula>LEN(TRIM(T67))=0</formula>
    </cfRule>
  </conditionalFormatting>
  <conditionalFormatting sqref="T65">
    <cfRule type="containsBlanks" dxfId="73" priority="74">
      <formula>LEN(TRIM(T65))=0</formula>
    </cfRule>
  </conditionalFormatting>
  <conditionalFormatting sqref="T65">
    <cfRule type="containsBlanks" dxfId="72" priority="73">
      <formula>LEN(TRIM(T65))=0</formula>
    </cfRule>
  </conditionalFormatting>
  <conditionalFormatting sqref="T66">
    <cfRule type="containsBlanks" dxfId="71" priority="72">
      <formula>LEN(TRIM(T66))=0</formula>
    </cfRule>
  </conditionalFormatting>
  <conditionalFormatting sqref="T71:T75">
    <cfRule type="containsBlanks" dxfId="70" priority="71">
      <formula>LEN(TRIM(T71))=0</formula>
    </cfRule>
  </conditionalFormatting>
  <conditionalFormatting sqref="T73:T75">
    <cfRule type="containsBlanks" dxfId="69" priority="70">
      <formula>LEN(TRIM(T73))=0</formula>
    </cfRule>
  </conditionalFormatting>
  <conditionalFormatting sqref="T71:T72">
    <cfRule type="containsBlanks" dxfId="68" priority="69">
      <formula>LEN(TRIM(T71))=0</formula>
    </cfRule>
  </conditionalFormatting>
  <conditionalFormatting sqref="T77">
    <cfRule type="containsBlanks" dxfId="67" priority="68">
      <formula>LEN(TRIM(T77))=0</formula>
    </cfRule>
  </conditionalFormatting>
  <conditionalFormatting sqref="T77">
    <cfRule type="containsBlanks" dxfId="66" priority="67">
      <formula>LEN(TRIM(T77))=0</formula>
    </cfRule>
  </conditionalFormatting>
  <conditionalFormatting sqref="T76">
    <cfRule type="expression" dxfId="65" priority="66">
      <formula>LEN(TRIM(T76))=0</formula>
    </cfRule>
  </conditionalFormatting>
  <conditionalFormatting sqref="T79">
    <cfRule type="containsBlanks" dxfId="64" priority="65">
      <formula>LEN(TRIM(T79))=0</formula>
    </cfRule>
  </conditionalFormatting>
  <conditionalFormatting sqref="T79">
    <cfRule type="containsBlanks" dxfId="63" priority="64">
      <formula>LEN(TRIM(T79))=0</formula>
    </cfRule>
  </conditionalFormatting>
  <conditionalFormatting sqref="T106">
    <cfRule type="expression" dxfId="62" priority="63">
      <formula>LEN(TRIM(T106))=0</formula>
    </cfRule>
  </conditionalFormatting>
  <conditionalFormatting sqref="T119 T127">
    <cfRule type="containsBlanks" dxfId="61" priority="62">
      <formula>LEN(TRIM(T119))=0</formula>
    </cfRule>
  </conditionalFormatting>
  <conditionalFormatting sqref="T127">
    <cfRule type="containsBlanks" dxfId="60" priority="61">
      <formula>LEN(TRIM(T127))=0</formula>
    </cfRule>
  </conditionalFormatting>
  <conditionalFormatting sqref="T109">
    <cfRule type="containsBlanks" dxfId="59" priority="60">
      <formula>LEN(TRIM(T109))=0</formula>
    </cfRule>
  </conditionalFormatting>
  <conditionalFormatting sqref="T111:T113">
    <cfRule type="containsBlanks" dxfId="58" priority="59">
      <formula>LEN(TRIM(T111))=0</formula>
    </cfRule>
  </conditionalFormatting>
  <conditionalFormatting sqref="T111:T113">
    <cfRule type="containsBlanks" dxfId="57" priority="58">
      <formula>LEN(TRIM(T111))=0</formula>
    </cfRule>
  </conditionalFormatting>
  <conditionalFormatting sqref="T116">
    <cfRule type="containsBlanks" dxfId="56" priority="57">
      <formula>LEN(TRIM(T116))=0</formula>
    </cfRule>
  </conditionalFormatting>
  <conditionalFormatting sqref="T126">
    <cfRule type="containsBlanks" dxfId="55" priority="56">
      <formula>LEN(TRIM(T126))=0</formula>
    </cfRule>
  </conditionalFormatting>
  <conditionalFormatting sqref="T126">
    <cfRule type="containsBlanks" dxfId="54" priority="55">
      <formula>LEN(TRIM(T126))=0</formula>
    </cfRule>
  </conditionalFormatting>
  <conditionalFormatting sqref="T107">
    <cfRule type="expression" dxfId="53" priority="54">
      <formula>LEN(TRIM(T107))=0</formula>
    </cfRule>
  </conditionalFormatting>
  <conditionalFormatting sqref="T123">
    <cfRule type="expression" dxfId="52" priority="53">
      <formula>LEN(TRIM(#REF!))=0</formula>
    </cfRule>
  </conditionalFormatting>
  <conditionalFormatting sqref="T124">
    <cfRule type="expression" dxfId="51" priority="52">
      <formula>LEN(TRIM(T118))=0</formula>
    </cfRule>
  </conditionalFormatting>
  <conditionalFormatting sqref="T114">
    <cfRule type="containsBlanks" dxfId="50" priority="51">
      <formula>LEN(TRIM(T114))=0</formula>
    </cfRule>
  </conditionalFormatting>
  <conditionalFormatting sqref="T114">
    <cfRule type="containsBlanks" dxfId="49" priority="50">
      <formula>LEN(TRIM(T114))=0</formula>
    </cfRule>
  </conditionalFormatting>
  <conditionalFormatting sqref="T117">
    <cfRule type="containsBlanks" dxfId="48" priority="49">
      <formula>LEN(TRIM(P100))=0</formula>
    </cfRule>
  </conditionalFormatting>
  <conditionalFormatting sqref="T117">
    <cfRule type="containsBlanks" dxfId="47" priority="48">
      <formula>LEN(TRIM(P113))=0</formula>
    </cfRule>
  </conditionalFormatting>
  <conditionalFormatting sqref="T115">
    <cfRule type="containsBlanks" dxfId="46" priority="46">
      <formula>LEN(TRIM(T115))=0</formula>
    </cfRule>
  </conditionalFormatting>
  <conditionalFormatting sqref="T115">
    <cfRule type="containsBlanks" dxfId="45" priority="47">
      <formula>LEN(TRIM(T115))=0</formula>
    </cfRule>
  </conditionalFormatting>
  <conditionalFormatting sqref="T130">
    <cfRule type="containsBlanks" dxfId="44" priority="45">
      <formula>LEN(TRIM(T130))=0</formula>
    </cfRule>
  </conditionalFormatting>
  <conditionalFormatting sqref="T131:T142 T144:T149">
    <cfRule type="containsBlanks" dxfId="43" priority="44">
      <formula>LEN(TRIM(T131))=0</formula>
    </cfRule>
  </conditionalFormatting>
  <conditionalFormatting sqref="T136 T138:T139">
    <cfRule type="containsBlanks" dxfId="42" priority="43">
      <formula>LEN(TRIM(T136))=0</formula>
    </cfRule>
  </conditionalFormatting>
  <conditionalFormatting sqref="T141:T142 T144">
    <cfRule type="containsBlanks" dxfId="41" priority="42">
      <formula>LEN(TRIM(T141))=0</formula>
    </cfRule>
  </conditionalFormatting>
  <conditionalFormatting sqref="T143">
    <cfRule type="containsBlanks" dxfId="40" priority="41">
      <formula>LEN(TRIM(T143))=0</formula>
    </cfRule>
  </conditionalFormatting>
  <conditionalFormatting sqref="T143">
    <cfRule type="containsBlanks" dxfId="39" priority="40">
      <formula>LEN(TRIM(T143))=0</formula>
    </cfRule>
  </conditionalFormatting>
  <conditionalFormatting sqref="T153">
    <cfRule type="containsBlanks" dxfId="38" priority="39">
      <formula>LEN(TRIM(T153))=0</formula>
    </cfRule>
  </conditionalFormatting>
  <conditionalFormatting sqref="T154:T163 T173:T176 T165:T171 T178:T179">
    <cfRule type="containsBlanks" dxfId="37" priority="38">
      <formula>LEN(TRIM(T154))=0</formula>
    </cfRule>
  </conditionalFormatting>
  <conditionalFormatting sqref="T161:T163 T165:T167">
    <cfRule type="containsBlanks" dxfId="36" priority="37">
      <formula>LEN(TRIM(T161))=0</formula>
    </cfRule>
  </conditionalFormatting>
  <conditionalFormatting sqref="T170:T171 T168">
    <cfRule type="containsBlanks" dxfId="35" priority="36">
      <formula>LEN(TRIM(T168))=0</formula>
    </cfRule>
  </conditionalFormatting>
  <conditionalFormatting sqref="T172">
    <cfRule type="containsBlanks" dxfId="34" priority="35">
      <formula>LEN(TRIM(T172))=0</formula>
    </cfRule>
  </conditionalFormatting>
  <conditionalFormatting sqref="T164">
    <cfRule type="containsBlanks" dxfId="33" priority="34">
      <formula>LEN(TRIM(T164))=0</formula>
    </cfRule>
  </conditionalFormatting>
  <conditionalFormatting sqref="T164">
    <cfRule type="containsBlanks" dxfId="32" priority="33">
      <formula>LEN(TRIM(T164))=0</formula>
    </cfRule>
  </conditionalFormatting>
  <conditionalFormatting sqref="T177">
    <cfRule type="containsBlanks" dxfId="31" priority="32">
      <formula>LEN(TRIM(T177))=0</formula>
    </cfRule>
  </conditionalFormatting>
  <conditionalFormatting sqref="T181:T182">
    <cfRule type="containsBlanks" dxfId="30" priority="31">
      <formula>LEN(TRIM(T181))=0</formula>
    </cfRule>
  </conditionalFormatting>
  <conditionalFormatting sqref="T194:T195">
    <cfRule type="containsBlanks" dxfId="29" priority="30">
      <formula>LEN(TRIM(T194))=0</formula>
    </cfRule>
  </conditionalFormatting>
  <conditionalFormatting sqref="T194:T195">
    <cfRule type="containsBlanks" dxfId="28" priority="29">
      <formula>LEN(TRIM(T194))=0</formula>
    </cfRule>
  </conditionalFormatting>
  <conditionalFormatting sqref="T202">
    <cfRule type="containsBlanks" dxfId="27" priority="28">
      <formula>LEN(TRIM(T202))=0</formula>
    </cfRule>
  </conditionalFormatting>
  <conditionalFormatting sqref="T197">
    <cfRule type="containsBlanks" dxfId="26" priority="27">
      <formula>LEN(TRIM(T197))=0</formula>
    </cfRule>
  </conditionalFormatting>
  <conditionalFormatting sqref="T199">
    <cfRule type="containsBlanks" dxfId="25" priority="26">
      <formula>LEN(TRIM(T199))=0</formula>
    </cfRule>
  </conditionalFormatting>
  <conditionalFormatting sqref="T200">
    <cfRule type="containsBlanks" dxfId="24" priority="25">
      <formula>LEN(TRIM(T200))=0</formula>
    </cfRule>
  </conditionalFormatting>
  <conditionalFormatting sqref="T201">
    <cfRule type="containsBlanks" dxfId="23" priority="24">
      <formula>LEN(TRIM(T201))=0</formula>
    </cfRule>
  </conditionalFormatting>
  <conditionalFormatting sqref="T198">
    <cfRule type="containsBlanks" dxfId="22" priority="23">
      <formula>LEN(TRIM(T198))=0</formula>
    </cfRule>
  </conditionalFormatting>
  <conditionalFormatting sqref="T205:T210 T223:T231">
    <cfRule type="containsBlanks" dxfId="21" priority="22">
      <formula>LEN(TRIM(T205))=0</formula>
    </cfRule>
  </conditionalFormatting>
  <conditionalFormatting sqref="T208:T209 T205:T206">
    <cfRule type="containsBlanks" dxfId="20" priority="21">
      <formula>LEN(TRIM(T205))=0</formula>
    </cfRule>
  </conditionalFormatting>
  <conditionalFormatting sqref="T231 T228:T229 T223:T226">
    <cfRule type="containsBlanks" dxfId="19" priority="20">
      <formula>LEN(TRIM(T223))=0</formula>
    </cfRule>
  </conditionalFormatting>
  <conditionalFormatting sqref="T232:T238">
    <cfRule type="containsBlanks" dxfId="18" priority="19">
      <formula>LEN(TRIM(T232))=0</formula>
    </cfRule>
  </conditionalFormatting>
  <conditionalFormatting sqref="T211:T222">
    <cfRule type="containsBlanks" dxfId="17" priority="18">
      <formula>LEN(TRIM(T211))=0</formula>
    </cfRule>
  </conditionalFormatting>
  <conditionalFormatting sqref="T230">
    <cfRule type="containsBlanks" dxfId="16" priority="17">
      <formula>LEN(TRIM(T230))=0</formula>
    </cfRule>
  </conditionalFormatting>
  <conditionalFormatting sqref="T250:T254">
    <cfRule type="containsBlanks" dxfId="15" priority="16">
      <formula>LEN(TRIM(T250))=0</formula>
    </cfRule>
  </conditionalFormatting>
  <conditionalFormatting sqref="T251:T252">
    <cfRule type="containsBlanks" dxfId="14" priority="15">
      <formula>LEN(TRIM(T251))=0</formula>
    </cfRule>
  </conditionalFormatting>
  <conditionalFormatting sqref="T246:T249">
    <cfRule type="containsBlanks" dxfId="13" priority="14">
      <formula>LEN(TRIM(T246))=0</formula>
    </cfRule>
  </conditionalFormatting>
  <conditionalFormatting sqref="T260:T268 T274 T278 T282:T285">
    <cfRule type="containsBlanks" dxfId="12" priority="13">
      <formula>LEN(TRIM(T260))=0</formula>
    </cfRule>
  </conditionalFormatting>
  <conditionalFormatting sqref="T261">
    <cfRule type="containsBlanks" dxfId="11" priority="12">
      <formula>LEN(TRIM(T261))=0</formula>
    </cfRule>
  </conditionalFormatting>
  <conditionalFormatting sqref="T285 T283">
    <cfRule type="containsBlanks" dxfId="10" priority="11">
      <formula>LEN(TRIM(T283))=0</formula>
    </cfRule>
  </conditionalFormatting>
  <conditionalFormatting sqref="T286">
    <cfRule type="containsBlanks" dxfId="9" priority="10">
      <formula>LEN(TRIM(T286))=0</formula>
    </cfRule>
  </conditionalFormatting>
  <conditionalFormatting sqref="T280">
    <cfRule type="containsBlanks" dxfId="8" priority="9">
      <formula>LEN(TRIM(T280))=0</formula>
    </cfRule>
  </conditionalFormatting>
  <conditionalFormatting sqref="T341">
    <cfRule type="containsBlanks" dxfId="7" priority="8">
      <formula>LEN(TRIM(T341))=0</formula>
    </cfRule>
  </conditionalFormatting>
  <conditionalFormatting sqref="T341">
    <cfRule type="containsBlanks" dxfId="6" priority="7">
      <formula>LEN(TRIM(T341))=0</formula>
    </cfRule>
  </conditionalFormatting>
  <conditionalFormatting sqref="T416">
    <cfRule type="containsBlanks" dxfId="5" priority="6">
      <formula>LEN(TRIM(T416))=0</formula>
    </cfRule>
  </conditionalFormatting>
  <conditionalFormatting sqref="T417">
    <cfRule type="containsBlanks" dxfId="4" priority="5">
      <formula>LEN(TRIM(T417))=0</formula>
    </cfRule>
  </conditionalFormatting>
  <conditionalFormatting sqref="T432">
    <cfRule type="containsBlanks" dxfId="3" priority="1">
      <formula>LEN(TRIM(T432))=0</formula>
    </cfRule>
  </conditionalFormatting>
  <conditionalFormatting sqref="T432">
    <cfRule type="containsBlanks" dxfId="2" priority="2">
      <formula>LEN(TRIM(A351))=0</formula>
    </cfRule>
  </conditionalFormatting>
  <conditionalFormatting sqref="T432">
    <cfRule type="containsBlanks" dxfId="1" priority="3">
      <formula>LEN(TRIM(G397))=0</formula>
    </cfRule>
  </conditionalFormatting>
  <conditionalFormatting sqref="T432">
    <cfRule type="containsBlanks" dxfId="0" priority="4">
      <formula>LEN(TRIM(H355))=0</formula>
    </cfRule>
  </conditionalFormatting>
  <pageMargins left="0.35433070866141736" right="0.19685039370078738" top="0.78740157480314954" bottom="0.78740157480314954" header="0.51181102362204722" footer="0.51181102362204722"/>
  <pageSetup paperSize="9" scale="25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2025-08-13T07:05:27Z</dcterms:created>
  <dcterms:modified xsi:type="dcterms:W3CDTF">2025-08-13T09:08:02Z</dcterms:modified>
</cp:coreProperties>
</file>