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gk33srv803.dgk.ru\Exchange\СП ХТЭЦ-2\Производственно-технический отдел\-=Обмен=-\2024\Отчеты\Раскрытие информации ... газа\2026_раскрытие\Приложение 4 (Формы с 1 по 5)\РИ за 05.2026г (Приложение 4)\"/>
    </mc:Choice>
  </mc:AlternateContent>
  <bookViews>
    <workbookView xWindow="0" yWindow="0" windowWidth="37650" windowHeight="15555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DR18" i="1" l="1"/>
  <c r="A9" i="3" l="1"/>
  <c r="CI7" i="3"/>
  <c r="DA18" i="1" l="1"/>
  <c r="EL18" i="1" s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<sst xmlns="http://schemas.openxmlformats.org/spreadsheetml/2006/main" count="136" uniqueCount="75">
  <si>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</si>
  <si>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</si>
  <si>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</si>
  <si>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</si>
  <si>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</si>
  <si>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</si>
  <si>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</si>
  <si>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</si>
  <si>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</si>
  <si>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</si>
  <si>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</si>
  <si>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</si>
  <si>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</si>
  <si>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</si>
  <si>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</si>
  <si>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</si>
  <si>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</si>
  <si>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</si>
  <si>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</si>
  <si>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</si>
  <si>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</si>
  <si>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</si>
  <si>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</si>
  <si>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</si>
  <si>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</si>
  <si>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</si>
  <si>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</si>
  <si>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</si>
  <si>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</si>
  <si>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</si>
  <si>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</si>
  <si>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</si>
  <si>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</si>
  <si>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</si>
  <si>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</si>
  <si>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</si>
  <si>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</si>
  <si>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</si>
  <si>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</si>
  <si>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</si>
  <si>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</si>
  <si>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</si>
  <si>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</si>
  <si>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</si>
  <si>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</si>
  <si>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</si>
  <si>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</si>
  <si>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</si>
  <si>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</si>
  <si>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</si>
  <si>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</si>
  <si>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</si>
  <si>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</si>
  <si>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</si>
  <si>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</si>
  <si>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</si>
  <si>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</si>
  <si>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</si>
  <si>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</si>
  <si>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</si>
  <si>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</si>
  <si>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</si>
  <si>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</si>
  <si>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</si>
  <si>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</si>
  <si>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</si>
  <si>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</si>
  <si>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</si>
  <si>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</si>
  <si>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</si>
  <si>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</si>
  <si>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</si>
  <si>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26</t>
  </si>
  <si>
    <t>Май</t>
  </si>
  <si>
    <t>1-31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</si>
</sst>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5" fontId="6" fillId="19" borderId="3" xfId="0" applyNumberFormat="1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1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18" borderId="6" xfId="0" applyFont="1" applyFill="1" applyBorder="1" applyAlignment="1">
      <alignment horizontal="center" vertical="top" wrapText="1"/>
    </xf>
    <xf numFmtId="0" fontId="6" fillId="18" borderId="7" xfId="0" applyFont="1" applyFill="1" applyBorder="1" applyAlignment="1">
      <alignment horizontal="center" vertical="top"/>
    </xf>
    <xf numFmtId="0" fontId="6" fillId="18" borderId="8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E18"/>
  <sheetViews>
    <sheetView zoomScale="85" zoomScaleNormal="85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7" t="s">
        <v>5</v>
      </c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8" t="s">
        <v>6</v>
      </c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</row>
    <row r="11" spans="1:161" s="8" customFormat="1" ht="15" customHeight="1" x14ac:dyDescent="0.25">
      <c r="BY11" s="9" t="s">
        <v>7</v>
      </c>
      <c r="BZ11" s="39" t="s">
        <v>73</v>
      </c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40">
        <v>20</v>
      </c>
      <c r="CS11" s="40"/>
      <c r="CT11" s="40"/>
      <c r="CU11" s="40"/>
      <c r="CV11" s="41" t="s">
        <v>72</v>
      </c>
      <c r="CW11" s="41"/>
      <c r="CX11" s="41"/>
      <c r="CY11" s="41"/>
      <c r="CZ11" s="12" t="s">
        <v>8</v>
      </c>
      <c r="DA11" s="12"/>
      <c r="DB11" s="12"/>
      <c r="DC11" s="12"/>
    </row>
    <row r="12" spans="1:161" s="13" customFormat="1" ht="11.25" x14ac:dyDescent="0.2">
      <c r="BZ12" s="34" t="s">
        <v>9</v>
      </c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</row>
    <row r="13" spans="1:161" x14ac:dyDescent="0.25">
      <c r="A13" s="35" t="s">
        <v>74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61" s="13" customFormat="1" ht="11.25" x14ac:dyDescent="0.2">
      <c r="A14" s="34" t="s">
        <v>10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61" s="13" customFormat="1" ht="11.25" x14ac:dyDescent="0.2"/>
    <row r="16" spans="1:161" s="10" customFormat="1" ht="67.5" customHeight="1" x14ac:dyDescent="0.2">
      <c r="A16" s="29" t="s">
        <v>11</v>
      </c>
      <c r="B16" s="29"/>
      <c r="C16" s="29"/>
      <c r="D16" s="29"/>
      <c r="E16" s="29"/>
      <c r="F16" s="29" t="s">
        <v>12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 t="s">
        <v>13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 t="s">
        <v>14</v>
      </c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 t="s">
        <v>15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 t="s">
        <v>16</v>
      </c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 t="s">
        <v>17</v>
      </c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 t="s">
        <v>18</v>
      </c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 t="s">
        <v>19</v>
      </c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 t="s">
        <v>20</v>
      </c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  <row r="17" spans="1:161" s="14" customFormat="1" ht="12" x14ac:dyDescent="0.2">
      <c r="A17" s="30">
        <v>1</v>
      </c>
      <c r="B17" s="31"/>
      <c r="C17" s="31"/>
      <c r="D17" s="31"/>
      <c r="E17" s="32"/>
      <c r="F17" s="33">
        <v>2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>
        <v>3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>
        <v>4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>
        <v>5</v>
      </c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>
        <v>6</v>
      </c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>
        <v>7</v>
      </c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>
        <v>8</v>
      </c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>
        <v>9</v>
      </c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>
        <v>10</v>
      </c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15" customFormat="1" ht="381" customHeight="1" x14ac:dyDescent="0.2">
      <c r="A18" s="21"/>
      <c r="B18" s="22"/>
      <c r="C18" s="22"/>
      <c r="D18" s="22"/>
      <c r="E18" s="23"/>
      <c r="F18" s="24" t="s">
        <v>21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  <c r="W18" s="24" t="s">
        <v>22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6"/>
      <c r="AN18" s="27" t="s">
        <v>21</v>
      </c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0" t="s">
        <v>23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1.0380000000000001E-3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9">
        <f>CJ18</f>
        <v>1.0380000000000001E-3</v>
      </c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20">
        <f>0.011*24*31</f>
        <v>8.1840000000000011</v>
      </c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19">
        <f>DR18-DA18-1.505214+0.002703</f>
        <v>6.6804510000000015</v>
      </c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E14"/>
  <sheetViews>
    <sheetView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Y7" s="9" t="s">
        <v>26</v>
      </c>
      <c r="BZ7" s="48" t="str">
        <f>стр.1!BZ11</f>
        <v>Май</v>
      </c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0">
        <v>20</v>
      </c>
      <c r="CS7" s="40"/>
      <c r="CT7" s="40"/>
      <c r="CU7" s="40"/>
      <c r="CV7" s="49" t="str">
        <f>стр.1!CV11</f>
        <v>26</v>
      </c>
      <c r="CW7" s="49"/>
      <c r="CX7" s="49"/>
      <c r="CY7" s="49"/>
      <c r="CZ7" s="12" t="s">
        <v>8</v>
      </c>
      <c r="DA7" s="12"/>
      <c r="DB7" s="12"/>
      <c r="DC7" s="12"/>
    </row>
    <row r="8" spans="1:161" s="13" customFormat="1" ht="11.25" x14ac:dyDescent="0.2">
      <c r="BZ8" s="34" t="s">
        <v>9</v>
      </c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</row>
    <row r="9" spans="1:161" x14ac:dyDescent="0.25">
      <c r="A9" s="47" t="str">
        <f>стр.1!A13</f>
        <v>1-31 мая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48.75" customHeight="1" x14ac:dyDescent="0.2">
      <c r="A12" s="29" t="s">
        <v>11</v>
      </c>
      <c r="B12" s="29"/>
      <c r="C12" s="29"/>
      <c r="D12" s="29"/>
      <c r="E12" s="29"/>
      <c r="F12" s="29" t="s">
        <v>27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13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 t="s">
        <v>28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 t="s">
        <v>29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 t="s">
        <v>30</v>
      </c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 t="s">
        <v>17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 t="s">
        <v>18</v>
      </c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 t="s">
        <v>31</v>
      </c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 t="s">
        <v>32</v>
      </c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0">
        <v>1</v>
      </c>
      <c r="B13" s="31"/>
      <c r="C13" s="31"/>
      <c r="D13" s="31"/>
      <c r="E13" s="32"/>
      <c r="F13" s="33">
        <v>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3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>
        <v>4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>
        <v>5</v>
      </c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>
        <v>6</v>
      </c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>
        <v>7</v>
      </c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>
        <v>8</v>
      </c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>
        <v>9</v>
      </c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>
        <v>10</v>
      </c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59.25" customHeight="1" x14ac:dyDescent="0.2">
      <c r="A14" s="21"/>
      <c r="B14" s="22"/>
      <c r="C14" s="22"/>
      <c r="D14" s="22"/>
      <c r="E14" s="23"/>
      <c r="F14" s="44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44" t="str">
        <f>стр.1!W18</f>
        <v>Газопровод-отвод к предприятию ОАО «СК «Агроэнерго»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28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 t="s">
        <v>33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42" t="s">
        <v>34</v>
      </c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20">
        <f>стр.1!CJ18</f>
        <v>1.0380000000000001E-3</v>
      </c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43">
        <f>стр.1!DA18</f>
        <v>1.0380000000000001E-3</v>
      </c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20">
        <f>стр.1!DR18</f>
        <v>8.1840000000000011</v>
      </c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43">
        <f>стр.1!EL18</f>
        <v>6.6804510000000015</v>
      </c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E16"/>
  <sheetViews>
    <sheetView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CH7" s="9" t="s">
        <v>36</v>
      </c>
      <c r="CI7" s="48" t="str">
        <f>стр.1!BZ11</f>
        <v>Май</v>
      </c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0">
        <v>20</v>
      </c>
      <c r="DB7" s="40"/>
      <c r="DC7" s="40"/>
      <c r="DD7" s="40"/>
      <c r="DE7" s="41" t="s">
        <v>72</v>
      </c>
      <c r="DF7" s="41"/>
      <c r="DG7" s="41"/>
      <c r="DH7" s="41"/>
      <c r="DI7" s="12" t="s">
        <v>8</v>
      </c>
      <c r="DJ7" s="12"/>
      <c r="DK7" s="12"/>
      <c r="DL7" s="12"/>
    </row>
    <row r="8" spans="1:161" s="13" customFormat="1" ht="11.25" x14ac:dyDescent="0.2">
      <c r="CI8" s="34" t="s">
        <v>9</v>
      </c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61" x14ac:dyDescent="0.25">
      <c r="A9" s="47" t="str">
        <f>стр.1!A13</f>
        <v>1-31 мая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12.75" customHeight="1" x14ac:dyDescent="0.2">
      <c r="A12" s="29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 t="s">
        <v>27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 t="s">
        <v>38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0" customFormat="1" ht="13.5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55">
        <v>1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7"/>
      <c r="BH13" s="55">
        <v>2</v>
      </c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7"/>
      <c r="CP13" s="55">
        <v>3</v>
      </c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7"/>
      <c r="DX13" s="29" t="s">
        <v>39</v>
      </c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0" customFormat="1" ht="13.5" customHeight="1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55" t="s">
        <v>40</v>
      </c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7"/>
      <c r="BH14" s="55" t="s">
        <v>41</v>
      </c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7"/>
      <c r="CP14" s="55" t="s">
        <v>42</v>
      </c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7"/>
      <c r="DX14" s="29" t="s">
        <v>39</v>
      </c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</row>
    <row r="15" spans="1:161" s="10" customFormat="1" ht="46.5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43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 t="s">
        <v>44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 t="s">
        <v>45</v>
      </c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 t="s">
        <v>44</v>
      </c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 t="s">
        <v>45</v>
      </c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 t="s">
        <v>44</v>
      </c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 t="s">
        <v>45</v>
      </c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 t="s">
        <v>44</v>
      </c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</row>
    <row r="16" spans="1:161" s="14" customFormat="1" ht="74.25" customHeight="1" x14ac:dyDescent="0.2">
      <c r="A16" s="50" t="s">
        <v>46</v>
      </c>
      <c r="B16" s="51"/>
      <c r="C16" s="51"/>
      <c r="D16" s="51"/>
      <c r="E16" s="51"/>
      <c r="F16" s="51"/>
      <c r="G16" s="51"/>
      <c r="H16" s="51"/>
      <c r="I16" s="51"/>
      <c r="J16" s="16"/>
      <c r="K16" s="29" t="str">
        <f>стр.2!W14</f>
        <v>Газопровод-отвод к предприятию ОАО «СК «Агроэнерго»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52">
        <f>стр.1!EL18</f>
        <v>6.6804510000000015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4"/>
      <c r="AP16" s="33" t="s">
        <v>47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29" t="s">
        <v>47</v>
      </c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33" t="s">
        <v>47</v>
      </c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 t="s">
        <v>47</v>
      </c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 t="s">
        <v>47</v>
      </c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 t="s">
        <v>47</v>
      </c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 t="s">
        <v>47</v>
      </c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E15"/>
  <sheetViews>
    <sheetView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Q7" s="9" t="s">
        <v>49</v>
      </c>
      <c r="BR7" s="48" t="str">
        <f>стр.1!BZ11</f>
        <v>Май</v>
      </c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0">
        <v>20</v>
      </c>
      <c r="CK7" s="40"/>
      <c r="CL7" s="40"/>
      <c r="CM7" s="40"/>
      <c r="CN7" s="49" t="str">
        <f>стр.1!CV11</f>
        <v>26</v>
      </c>
      <c r="CO7" s="49"/>
      <c r="CP7" s="49"/>
      <c r="CQ7" s="49"/>
      <c r="CR7" s="12" t="s">
        <v>8</v>
      </c>
      <c r="CV7" s="12"/>
      <c r="CW7" s="12"/>
      <c r="CX7" s="12"/>
    </row>
    <row r="8" spans="1:161" s="13" customFormat="1" ht="11.25" x14ac:dyDescent="0.2">
      <c r="BR8" s="34" t="s">
        <v>9</v>
      </c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</row>
    <row r="9" spans="1:161" x14ac:dyDescent="0.25">
      <c r="A9" s="47" t="str">
        <f>стр.1!A13</f>
        <v>1-31 мая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37.5" customHeight="1" x14ac:dyDescent="0.2">
      <c r="A12" s="29" t="s">
        <v>50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51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 t="s">
        <v>52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 t="s">
        <v>53</v>
      </c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 t="s">
        <v>54</v>
      </c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 t="s">
        <v>55</v>
      </c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3">
        <v>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2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>
        <v>3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>
        <v>4</v>
      </c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>
        <v>5</v>
      </c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>
        <v>6</v>
      </c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2" t="s">
        <v>34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20">
        <f>стр.1!CJ18</f>
        <v>1.0380000000000001E-3</v>
      </c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43">
        <f>BO14</f>
        <v>1.0380000000000001E-3</v>
      </c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20">
        <f>стр.1!EL18</f>
        <v>6.6804510000000015</v>
      </c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</row>
    <row r="15" spans="1:161" s="15" customFormat="1" ht="16.5" customHeight="1" x14ac:dyDescent="0.2">
      <c r="A15" s="28" t="s">
        <v>58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E9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3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/>
    <row r="6" spans="1:161" s="15" customFormat="1" ht="64.5" customHeight="1" x14ac:dyDescent="0.2">
      <c r="A6" s="27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 t="s">
        <v>62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 t="s">
        <v>63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 t="s">
        <v>64</v>
      </c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 t="s">
        <v>65</v>
      </c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 t="s">
        <v>66</v>
      </c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 t="s">
        <v>67</v>
      </c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 t="s">
        <v>68</v>
      </c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</row>
    <row r="7" spans="1:161" s="14" customFormat="1" ht="12" x14ac:dyDescent="0.2">
      <c r="A7" s="33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>
        <v>2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>
        <v>3</v>
      </c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>
        <v>4</v>
      </c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>
        <v>5</v>
      </c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>
        <v>6</v>
      </c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>
        <v>7</v>
      </c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>
        <v>8</v>
      </c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</row>
    <row r="8" spans="1:161" s="15" customFormat="1" ht="12" x14ac:dyDescent="0.2">
      <c r="A8" s="27" t="s">
        <v>69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 t="s">
        <v>70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3">
        <f>стр.1!DR18-стр.1!EL18</f>
        <v>1.5035489999999996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20">
        <f>0.0296129+3.86255</f>
        <v>3.8921629000000002</v>
      </c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>
        <f>AN8-CD8</f>
        <v>7.1078370999999994</v>
      </c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61" t="s">
        <v>47</v>
      </c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27" t="s">
        <v>47</v>
      </c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</row>
    <row r="9" spans="1:161" s="15" customFormat="1" ht="12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2026-06-05T04:06:07Z</dcterms:modified>
</cp:coreProperties>
</file>