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<sst xmlns="http://schemas.openxmlformats.org/spreadsheetml/2006/main" count="10160" uniqueCount="2746">
  <si>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</si>
  <si>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</si>
  <si>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</si>
  <si>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</si>
  <si>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</si>
  <si>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</si>
  <si>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</si>
  <si>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</si>
  <si>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</si>
  <si>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</si>
  <si>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</si>
  <si>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</si>
  <si>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</si>
  <si>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</si>
  <si>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</si>
  <si>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</si>
  <si>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</si>
  <si>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</si>
  <si>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</si>
  <si>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</si>
  <si>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</si>
  <si>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</si>
  <si>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</si>
  <si>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</si>
  <si>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</si>
  <si>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</si>
  <si>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</si>
  <si>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</si>
  <si>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</si>
  <si>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</si>
  <si>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</si>
  <si>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</si>
  <si>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</si>
  <si>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</si>
  <si>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</si>
  <si>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</si>
  <si>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</si>
  <si>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</si>
  <si>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</si>
  <si>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</si>
  <si>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</si>
  <si>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10/1-П</t>
  </si>
  <si>
    <t>Наименование органа регулирования, принявшего решение об утверждении тарифов</t>
  </si>
  <si>
    <t>Департамент тарифов и цен Правительства Еврейской автономной области</t>
  </si>
  <si>
    <t>Источник официального опубликования решения</t>
  </si>
  <si>
    <t>Официальный портал органов государственной власти Еврейской автономной области https://www.eao.ru/dokumenty/elektronnoe-ofitsialnoe-opublikovanie/prikazy-oiv-eao/, 27.03.2026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</si>
  <si>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</si>
  <si>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</si>
  <si>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</si>
  <si>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</si>
  <si>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</si>
  <si>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</si>
  <si>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</si>
  <si>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</si>
  <si>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</si>
  <si>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</si>
  <si>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</si>
  <si>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</si>
  <si>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</si>
  <si>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</si>
  <si>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</si>
  <si>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</si>
  <si>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</si>
  <si>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</si>
  <si>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</si>
  <si>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</si>
  <si>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</si>
  <si>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</si>
  <si>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</si>
  <si>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</si>
  <si>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</si>
  <si>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</si>
  <si>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</si>
  <si>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</si>
  <si>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</si>
  <si>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</si>
  <si>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</si>
  <si>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Турыгина Оксана Юрьевна</t>
  </si>
  <si>
    <t>Должность</t>
  </si>
  <si>
    <t>Инженер ПТО СП "Биробиджанская ТЭЦ"</t>
  </si>
  <si>
    <t>Контактный телефон</t>
  </si>
  <si>
    <t>8(42622) 9-27-00 доб.3-70-67</t>
  </si>
  <si>
    <t>E-mail</t>
  </si>
  <si>
    <t>turygina-oy@dgk.ru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</si>
  <si>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</si>
  <si>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</si>
  <si>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</si>
  <si>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</si>
  <si>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</si>
  <si>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</si>
  <si>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</si>
  <si>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</si>
  <si>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</si>
  <si>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</si>
  <si>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</si>
  <si>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</si>
  <si>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</si>
  <si>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</si>
  <si>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</si>
  <si>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</si>
  <si>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</si>
  <si>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</si>
  <si>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</si>
  <si>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</si>
  <si>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</si>
  <si>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</si>
  <si>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</si>
  <si>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</si>
  <si>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</si>
  <si>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</si>
  <si>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</si>
  <si>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</si>
  <si>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</si>
  <si>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</si>
  <si>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</si>
  <si>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</si>
  <si>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</si>
  <si>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</si>
  <si>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</si>
  <si>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</si>
  <si>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</si>
  <si>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</si>
  <si>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</si>
  <si>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</si>
  <si>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</si>
  <si>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</si>
  <si>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</si>
  <si>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</si>
  <si>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</si>
  <si>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</si>
  <si>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</si>
  <si>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</si>
  <si>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</si>
  <si>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</si>
  <si>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</si>
  <si>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</si>
  <si>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</si>
  <si>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</si>
  <si>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</si>
  <si>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</si>
  <si>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</si>
  <si>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</si>
  <si>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</si>
  <si>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</si>
  <si>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</si>
  <si>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</si>
  <si>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</si>
  <si>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</si>
  <si>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</si>
  <si>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</si>
  <si>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</si>
  <si>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</si>
  <si>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</si>
  <si>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</si>
  <si>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</si>
  <si>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</si>
  <si>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</si>
  <si>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</si>
  <si>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</si>
  <si>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</si>
  <si>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</si>
  <si>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</si>
  <si>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</si>
  <si>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</si>
  <si>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</si>
  <si>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</si>
  <si>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</si>
  <si>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</si>
  <si>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</si>
  <si>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</si>
  <si>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</si>
  <si>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</si>
  <si>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</si>
  <si>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</si>
  <si>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</si>
  <si>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</si>
  <si>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</si>
  <si>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</si>
  <si>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</si>
  <si>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</si>
  <si>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</si>
  <si>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</si>
  <si>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</si>
  <si>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</si>
  <si>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</si>
  <si>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</si>
  <si>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</si>
  <si>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</si>
  <si>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</si>
  <si>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</si>
  <si>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</si>
  <si>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</si>
  <si>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</si>
  <si>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</si>
  <si>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</si>
  <si>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</si>
  <si>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</si>
  <si>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</si>
  <si>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</si>
  <si>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</si>
  <si>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</si>
  <si>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</si>
  <si>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</si>
  <si>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</si>
  <si>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(технологическое присоединение) объекта капитального строительства "Жилой дом средней этажности "Скрипач на крыше", расположенного по адресу: ЕАО, г.Биробиджан, ул.Шолом-Алейхема, д.57 с тепловой нагрузкой 0,814095 Гкал/час к системе теплоснабжения АО "ДГК" в индивидуальном порядке</t>
  </si>
  <si>
    <t>Биробиджанская ТЭЦ</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</si>
  <si>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</si>
  <si>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</si>
  <si>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</si>
  <si>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</si>
  <si>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</si>
  <si>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</si>
  <si>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</si>
  <si>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</si>
  <si>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</si>
  <si>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</si>
  <si>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</si>
  <si>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</si>
  <si>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</si>
  <si>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</si>
  <si>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</si>
  <si>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</si>
  <si>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</si>
  <si>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</si>
  <si>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</si>
  <si>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</si>
  <si>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</si>
  <si>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</si>
  <si>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</si>
  <si>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</si>
  <si>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</si>
  <si>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</si>
  <si>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</si>
  <si>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</si>
  <si>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</si>
  <si>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</si>
  <si>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</si>
  <si>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</si>
  <si>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</si>
  <si>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</si>
  <si>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</si>
  <si>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</si>
  <si>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</si>
  <si>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</si>
  <si>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</si>
  <si>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</si>
  <si>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</si>
  <si>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</si>
  <si>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</si>
  <si>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</si>
  <si>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</si>
  <si>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</si>
  <si>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</si>
  <si>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</si>
  <si>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</si>
  <si>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</si>
  <si>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</si>
  <si>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</si>
  <si>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</si>
  <si>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</si>
  <si>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</si>
  <si>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</si>
  <si>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</si>
  <si>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</si>
  <si>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</si>
  <si>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</si>
  <si>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</si>
  <si>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</si>
  <si>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</si>
  <si>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</si>
  <si>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</si>
  <si>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</si>
  <si>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</si>
  <si>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</si>
  <si>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</si>
  <si>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</si>
  <si>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</si>
  <si>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</si>
  <si>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</si>
  <si>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</si>
  <si>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</si>
  <si>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</si>
  <si>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</si>
  <si>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</si>
  <si>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</si>
  <si>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</si>
  <si>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</si>
  <si>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</si>
  <si>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</si>
  <si>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</si>
  <si>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</si>
  <si>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</si>
  <si>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</si>
  <si>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</si>
  <si>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</si>
  <si>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</si>
  <si>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</si>
  <si>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</si>
  <si>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</si>
  <si>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</si>
  <si>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</si>
  <si>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</si>
  <si>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</si>
  <si>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</si>
  <si>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</si>
  <si>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</si>
  <si>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</si>
  <si>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</si>
  <si>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</si>
  <si>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</si>
  <si>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</si>
  <si>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</si>
  <si>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</si>
  <si>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</si>
  <si>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</si>
  <si>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</si>
  <si>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</si>
  <si>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</si>
  <si>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</si>
  <si>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</si>
  <si>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</si>
  <si>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</si>
  <si>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</si>
  <si>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</si>
  <si>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</si>
  <si>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</si>
  <si>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</si>
  <si>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</si>
  <si>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</si>
  <si>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</si>
  <si>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</si>
  <si>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</si>
  <si>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</si>
  <si>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</si>
  <si>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</si>
  <si>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</si>
  <si>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</si>
  <si>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</si>
  <si>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</si>
  <si>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</si>
  <si>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</si>
  <si>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</si>
  <si>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</si>
  <si>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</si>
  <si>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</si>
  <si>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</si>
  <si>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</si>
  <si>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</si>
  <si>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</si>
  <si>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</si>
  <si>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</si>
  <si>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</si>
  <si>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</si>
  <si>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</si>
  <si>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</si>
  <si>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</si>
  <si>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</si>
  <si>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</si>
  <si>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</si>
  <si>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</si>
  <si>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</si>
  <si>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</si>
  <si>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</si>
  <si>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</si>
  <si>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</si>
  <si>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</si>
  <si>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</si>
  <si>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</si>
  <si>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</si>
  <si>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</si>
  <si>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</si>
  <si>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</si>
  <si>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</si>
  <si>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</si>
  <si>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</si>
  <si>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</si>
  <si>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</si>
  <si>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</si>
  <si>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</si>
  <si>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</si>
  <si>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</si>
  <si>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</si>
  <si>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</si>
  <si>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</si>
  <si>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</si>
  <si>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</si>
  <si>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</si>
  <si>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</si>
  <si>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</si>
  <si>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</si>
  <si>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</si>
  <si>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</si>
  <si>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</si>
  <si>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</si>
  <si>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</si>
  <si>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</si>
  <si>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</si>
  <si>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</si>
  <si>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</si>
  <si>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</si>
  <si>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</si>
  <si>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</si>
  <si>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</si>
  <si>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</si>
  <si>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</si>
  <si>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</si>
  <si>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</si>
  <si>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</si>
  <si>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</si>
  <si>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</si>
  <si>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</si>
  <si>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</si>
  <si>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</si>
  <si>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</si>
  <si>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</si>
  <si>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</si>
  <si>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</si>
  <si>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</si>
  <si>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</si>
  <si>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</si>
  <si>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</si>
  <si>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</si>
  <si>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</si>
  <si>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</si>
  <si>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</si>
  <si>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</si>
  <si>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</si>
  <si>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</si>
  <si>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</si>
  <si>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</si>
  <si>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</si>
  <si>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</si>
  <si>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</si>
  <si>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</si>
  <si>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</si>
  <si>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</si>
  <si>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</si>
  <si>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</si>
  <si>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</si>
  <si>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</si>
  <si>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</si>
  <si>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</si>
  <si>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</si>
  <si>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</si>
  <si>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</si>
  <si>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</si>
  <si>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</si>
  <si>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</si>
  <si>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</si>
  <si>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</si>
  <si>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</si>
  <si>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</si>
  <si>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</si>
  <si>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</si>
  <si>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</si>
  <si>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</si>
  <si>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</si>
  <si>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</si>
  <si>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</si>
  <si>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</si>
  <si>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</si>
  <si>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</si>
  <si>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</si>
  <si>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</si>
  <si>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</si>
  <si>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</si>
  <si>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</si>
  <si>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</si>
  <si>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</si>
  <si>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</si>
  <si>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</si>
  <si>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</si>
  <si>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</si>
  <si>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</si>
  <si>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</si>
  <si>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</si>
  <si>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</si>
  <si>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</si>
  <si>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</si>
  <si>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</si>
  <si>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</si>
  <si>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</si>
  <si>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</si>
  <si>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</si>
  <si>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</si>
  <si>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</si>
  <si>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</si>
  <si>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</si>
  <si>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</si>
  <si>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</si>
  <si>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</si>
  <si>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</si>
  <si>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</si>
  <si>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</si>
  <si>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</si>
  <si>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</si>
  <si>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</si>
  <si>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</si>
  <si>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</si>
  <si>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</si>
  <si>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</si>
  <si>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</si>
  <si>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</si>
  <si>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</si>
  <si>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ГП ЕАО Облэнергоремонт Плюс</t>
  </si>
  <si>
    <t>Жилой дом средней этажности, ул. Шолом-Алейхема, д. 57</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</si>
  <si>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</si>
  <si>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</si>
  <si>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</si>
  <si>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</si>
  <si>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</si>
  <si>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</si>
  <si>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</si>
  <si>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</si>
  <si>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</si>
  <si>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</si>
  <si>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</si>
  <si>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</si>
  <si>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</si>
  <si>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</si>
  <si>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</si>
  <si>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</si>
  <si>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</si>
  <si>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</si>
  <si>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</si>
  <si>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</si>
  <si>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</si>
  <si>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</si>
  <si>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</si>
  <si>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</si>
  <si>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</si>
  <si>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</si>
  <si>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</si>
  <si>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</si>
  <si>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</si>
  <si>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</si>
  <si>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</si>
  <si>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</si>
  <si>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</si>
  <si>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</si>
  <si>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</si>
  <si>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</si>
  <si>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</si>
  <si>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</si>
  <si>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</si>
  <si>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</si>
  <si>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</si>
  <si>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</si>
  <si>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</si>
  <si>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</si>
  <si>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</si>
  <si>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</si>
  <si>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</si>
  <si>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</si>
  <si>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</si>
  <si>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</si>
  <si>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</si>
  <si>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</si>
  <si>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</si>
  <si>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</si>
  <si>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</si>
  <si>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</si>
  <si>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</si>
  <si>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</si>
  <si>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</si>
  <si>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</si>
  <si>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</si>
  <si>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</si>
  <si>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</si>
  <si>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</si>
  <si>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</si>
  <si>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</si>
  <si>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</si>
  <si>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</si>
  <si>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</si>
  <si>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</si>
  <si>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</si>
  <si>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</si>
  <si>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</si>
  <si>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</si>
  <si>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</si>
  <si>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</si>
  <si>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</si>
  <si>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</si>
  <si>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</si>
  <si>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</si>
  <si>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</si>
  <si>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</si>
  <si>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</si>
  <si>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</si>
  <si>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</si>
  <si>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</si>
  <si>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</si>
  <si>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</si>
  <si>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</si>
  <si>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</si>
  <si>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</si>
  <si>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</si>
  <si>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</si>
  <si>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</si>
  <si>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</si>
  <si>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</si>
  <si>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</si>
  <si>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</si>
  <si>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</si>
  <si>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</si>
  <si>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</si>
  <si>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</si>
  <si>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</si>
  <si>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</si>
  <si>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</si>
  <si>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</si>
  <si>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</si>
  <si>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</si>
  <si>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</si>
  <si>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</si>
  <si>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</si>
  <si>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</si>
  <si>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</si>
  <si>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</si>
  <si>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</si>
  <si>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</si>
  <si>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</si>
  <si>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</si>
  <si>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</si>
  <si>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</si>
  <si>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</si>
  <si>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</si>
  <si>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</si>
  <si>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</si>
  <si>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</si>
  <si>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</si>
  <si>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</si>
  <si>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</si>
  <si>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</si>
  <si>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</si>
  <si>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</si>
  <si>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</si>
  <si>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</si>
  <si>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</si>
  <si>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</si>
  <si>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</si>
  <si>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</si>
  <si>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</si>
  <si>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</si>
  <si>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</si>
  <si>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</si>
  <si>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</si>
  <si>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</si>
  <si>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</si>
  <si>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</si>
  <si>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</si>
  <si>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</si>
  <si>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</si>
  <si>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</si>
  <si>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</si>
  <si>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</si>
  <si>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</si>
  <si>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</si>
  <si>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</si>
  <si>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</si>
  <si>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</si>
  <si>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</si>
  <si>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</si>
  <si>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</si>
  <si>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</si>
  <si>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</si>
  <si>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</si>
  <si>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</si>
  <si>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</si>
  <si>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</si>
  <si>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</si>
  <si>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</si>
  <si>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</si>
  <si>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</si>
  <si>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</si>
  <si>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</si>
  <si>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</si>
  <si>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</si>
  <si>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</si>
  <si>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</si>
  <si>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</si>
  <si>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</si>
  <si>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</si>
  <si>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</si>
  <si>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</si>
  <si>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</si>
  <si>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</si>
  <si>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</si>
  <si>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</si>
  <si>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</si>
  <si>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</si>
  <si>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</si>
  <si>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</si>
  <si>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</si>
  <si>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</si>
  <si>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</si>
  <si>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</si>
  <si>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</si>
  <si>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</si>
  <si>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</si>
  <si>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</si>
  <si>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</si>
  <si>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</si>
  <si>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</si>
  <si>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</si>
  <si>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</si>
  <si>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</si>
  <si>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</si>
  <si>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</si>
  <si>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</si>
  <si>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</si>
  <si>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</si>
  <si>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</si>
  <si>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</si>
  <si>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</si>
  <si>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</si>
  <si>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</si>
  <si>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</si>
  <si>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</si>
  <si>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</si>
  <si>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</si>
  <si>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</si>
  <si>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</si>
  <si>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</si>
  <si>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</si>
  <si>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</si>
  <si>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</si>
  <si>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</si>
  <si>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</si>
  <si>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</si>
  <si>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</si>
  <si>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</si>
  <si>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</si>
  <si>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</si>
  <si>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</si>
  <si>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</si>
  <si>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</si>
  <si>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</si>
  <si>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</si>
  <si>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</si>
  <si>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</si>
  <si>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</si>
  <si>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</si>
  <si>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</si>
  <si>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</si>
  <si>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</si>
  <si>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</si>
  <si>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</si>
  <si>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</si>
  <si>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</si>
  <si>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</si>
  <si>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</si>
  <si>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</si>
  <si>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</si>
  <si>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</si>
  <si>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</si>
  <si>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</si>
  <si>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</si>
  <si>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</si>
  <si>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</si>
  <si>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</si>
  <si>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</si>
  <si>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</si>
  <si>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</si>
  <si>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</si>
  <si>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</si>
  <si>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</si>
  <si>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</si>
  <si>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</si>
  <si>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</si>
  <si>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</si>
  <si>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</si>
  <si>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</si>
  <si>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</si>
  <si>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</si>
  <si>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</si>
  <si>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</si>
  <si>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</si>
  <si>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</si>
  <si>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</si>
  <si>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</si>
  <si>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</si>
  <si>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</si>
  <si>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</si>
  <si>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</si>
  <si>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</si>
  <si>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</si>
  <si>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</si>
  <si>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</si>
  <si>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</si>
  <si>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</si>
  <si>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</si>
  <si>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</si>
  <si>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</si>
  <si>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</si>
  <si>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</si>
  <si>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</si>
  <si>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</si>
  <si>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</si>
  <si>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</si>
  <si>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</si>
  <si>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</si>
  <si>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</si>
  <si>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</si>
  <si>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</si>
  <si>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</si>
  <si>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</si>
  <si>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</si>
  <si>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</si>
  <si>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</si>
  <si>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</si>
  <si>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</si>
  <si>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</si>
  <si>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</si>
  <si>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</si>
  <si>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</si>
  <si>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</si>
  <si>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</si>
  <si>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</si>
  <si>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</si>
  <si>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</si>
  <si>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</si>
  <si>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</si>
  <si>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</si>
  <si>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</si>
  <si>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</si>
  <si>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</si>
  <si>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</si>
  <si>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</si>
  <si>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</si>
  <si>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</si>
  <si>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</si>
  <si>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</si>
  <si>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</si>
  <si>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</si>
  <si>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</si>
  <si>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</si>
  <si>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</si>
  <si>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</si>
  <si>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</si>
  <si>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</si>
  <si>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</si>
  <si>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</si>
  <si>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</si>
  <si>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</si>
  <si>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</si>
  <si>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</si>
  <si>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</si>
  <si>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</si>
  <si>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</si>
  <si>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</si>
  <si>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</si>
  <si>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</si>
  <si>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</si>
  <si>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</si>
  <si>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</si>
  <si>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</si>
  <si>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</si>
  <si>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</si>
  <si>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</si>
  <si>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</si>
  <si>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</si>
  <si>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</si>
  <si>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</si>
  <si>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</si>
  <si>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</si>
  <si>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</si>
  <si>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</si>
  <si>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</si>
  <si>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</si>
  <si>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</si>
  <si>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</si>
  <si>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</si>
  <si>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</si>
  <si>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</si>
  <si>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</si>
  <si>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</si>
  <si>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</si>
  <si>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</si>
  <si>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</si>
  <si>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</si>
  <si>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</si>
  <si>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</si>
  <si>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</si>
  <si>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</si>
  <si>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</si>
  <si>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</si>
  <si>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</si>
  <si>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</si>
  <si>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</si>
  <si>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</si>
  <si>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</si>
  <si>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</si>
  <si>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</si>
  <si>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</si>
  <si>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</si>
  <si>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</si>
  <si>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</si>
  <si>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</si>
  <si>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</si>
  <si>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</si>
  <si>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</si>
  <si>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</si>
  <si>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</si>
  <si>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</si>
  <si>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</si>
  <si>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</si>
  <si>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</si>
  <si>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</si>
  <si>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</si>
  <si>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</si>
  <si>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</si>
  <si>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</si>
  <si>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</si>
  <si>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</si>
  <si>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</si>
  <si>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</si>
  <si>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</si>
  <si>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</si>
  <si>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</si>
  <si>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</si>
  <si>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</si>
  <si>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</si>
  <si>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</si>
  <si>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</si>
  <si>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</si>
  <si>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</si>
  <si>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</si>
  <si>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</si>
  <si>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</si>
  <si>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</si>
  <si>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</si>
  <si>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</si>
  <si>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</si>
  <si>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</si>
  <si>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</si>
  <si>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</si>
  <si>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</si>
  <si>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</si>
  <si>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</si>
  <si>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</si>
  <si>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</si>
  <si>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</si>
  <si>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</si>
  <si>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</si>
  <si>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</si>
  <si>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</si>
  <si>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</si>
  <si>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</si>
  <si>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</si>
  <si>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</si>
  <si>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</si>
  <si>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</si>
  <si>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</si>
  <si>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</si>
  <si>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</si>
  <si>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</si>
  <si>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</si>
  <si>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</si>
  <si>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</si>
  <si>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</si>
  <si>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</si>
  <si>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</si>
  <si>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</si>
  <si>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</si>
  <si>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</si>
  <si>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</si>
  <si>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</si>
  <si>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</si>
  <si>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</si>
  <si>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</si>
  <si>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</si>
  <si>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</si>
  <si>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</si>
  <si>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</si>
  <si>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</si>
  <si>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</si>
  <si>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</si>
  <si>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</si>
  <si>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</si>
  <si>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</si>
  <si>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</si>
  <si>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</si>
  <si>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</si>
  <si>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</si>
  <si>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</si>
  <si>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</si>
  <si>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</si>
  <si>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</si>
  <si>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</si>
  <si>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</si>
  <si>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</si>
  <si>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</si>
  <si>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</si>
  <si>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</si>
  <si>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</si>
  <si>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</si>
  <si>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</si>
  <si>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</si>
  <si>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</si>
  <si>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</si>
  <si>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</si>
  <si>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</si>
  <si>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</si>
  <si>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</si>
  <si>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</si>
  <si>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</si>
  <si>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</si>
  <si>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</si>
  <si>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</si>
  <si>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</si>
  <si>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</si>
  <si>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</si>
  <si>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</si>
  <si>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</si>
  <si>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</si>
  <si>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</si>
  <si>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</si>
  <si>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</si>
  <si>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</si>
  <si>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</si>
  <si>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</si>
  <si>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</si>
  <si>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</si>
  <si>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</si>
  <si>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</si>
  <si>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</si>
  <si>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</si>
  <si>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</si>
  <si>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</si>
  <si>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</si>
  <si>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</si>
  <si>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</si>
  <si>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</si>
  <si>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</si>
  <si>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</si>
  <si>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</si>
  <si>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</si>
  <si>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</si>
  <si>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</si>
  <si>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</si>
  <si>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</si>
  <si>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</si>
  <si>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</si>
  <si>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</si>
  <si>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</si>
  <si>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</si>
  <si>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</si>
  <si>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</si>
  <si>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</si>
  <si>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</si>
  <si>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</si>
  <si>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</si>
  <si>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</si>
  <si>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</si>
  <si>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</si>
  <si>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</si>
  <si>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</si>
  <si>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</si>
  <si>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</si>
  <si>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</si>
  <si>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</si>
  <si>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</si>
  <si>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</si>
  <si>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</si>
  <si>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</si>
  <si>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</si>
  <si>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</si>
  <si>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</si>
  <si>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</si>
  <si>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</si>
  <si>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</si>
  <si>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</si>
  <si>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</si>
  <si>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</si>
  <si>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</si>
  <si>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</si>
  <si>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</si>
  <si>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</si>
  <si>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</si>
  <si>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</si>
  <si>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</si>
  <si>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</si>
  <si>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</si>
  <si>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</si>
  <si>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</si>
  <si>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</si>
  <si>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</si>
  <si>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</si>
  <si>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</si>
  <si>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</si>
  <si>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</si>
  <si>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</si>
  <si>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</si>
  <si>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</si>
  <si>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</si>
  <si>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</si>
  <si>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</si>
  <si>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</si>
  <si>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</si>
  <si>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</si>
  <si>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</si>
  <si>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</si>
  <si>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</si>
  <si>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</si>
  <si>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</si>
  <si>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</si>
  <si>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</si>
  <si>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</si>
  <si>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</si>
  <si>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</si>
  <si>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</si>
  <si>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</si>
  <si>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</si>
  <si>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</si>
  <si>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</si>
  <si>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</si>
  <si>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</si>
  <si>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</si>
  <si>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</si>
  <si>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</si>
  <si>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</si>
  <si>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</si>
  <si>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</si>
  <si>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</si>
  <si>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</si>
  <si>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</si>
  <si>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</si>
  <si>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</si>
  <si>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</si>
  <si>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</si>
  <si>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</si>
  <si>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</si>
  <si>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</si>
  <si>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</si>
  <si>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</si>
  <si>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</si>
  <si>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</si>
  <si>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</si>
  <si>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</si>
  <si>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</si>
  <si>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</si>
  <si>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</si>
  <si>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</si>
  <si>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 xml:space="preserve">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</si>
  <si>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</si>
  <si>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</si>
  <si>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</si>
  <si>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</si>
  <si>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</si>
  <si>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</si>
  <si>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</si>
  <si>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</si>
  <si>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</si>
  <si>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8(42622)9-27-09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</si>
  <si>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</si>
  <si>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</si>
  <si>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679014, г. Биробиджан, ул. Шолом-Алейхема 60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</si>
  <si>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</si>
  <si>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</si>
  <si>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</si>
  <si>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</si>
  <si>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</si>
  <si>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</si>
  <si>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</si>
  <si>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</si>
  <si>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</si>
  <si>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</si>
  <si>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</si>
  <si>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</si>
  <si>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</si>
  <si>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</si>
  <si>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</si>
  <si>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</si>
  <si>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</si>
  <si>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</si>
  <si>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</si>
  <si>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</si>
  <si>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</si>
  <si>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</si>
  <si>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</si>
  <si>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</si>
  <si>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</si>
  <si>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</si>
  <si>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</si>
  <si>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</si>
  <si>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</si>
  <si>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</si>
  <si>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</si>
  <si>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</si>
  <si>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</si>
  <si>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</si>
  <si>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</si>
  <si>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</si>
  <si>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</si>
  <si>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</si>
  <si>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</si>
  <si>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</si>
  <si>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</si>
  <si>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</si>
  <si>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</si>
  <si>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</si>
  <si>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</si>
  <si>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</si>
  <si>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</si>
  <si>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</si>
  <si>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</si>
  <si>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</si>
  <si>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</si>
  <si>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</si>
  <si>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</si>
  <si>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</si>
  <si>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</si>
  <si>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</si>
  <si>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</si>
  <si>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</si>
  <si>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</si>
  <si>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</si>
  <si>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</si>
  <si>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</si>
  <si>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</si>
  <si>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</si>
  <si>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</si>
  <si>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</si>
  <si>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</si>
  <si>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</si>
  <si>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</si>
  <si>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</si>
  <si>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</si>
  <si>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</si>
  <si>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</si>
  <si>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</si>
  <si>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</si>
  <si>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</si>
  <si>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</si>
  <si>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</si>
  <si>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</si>
  <si>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</si>
  <si>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</si>
  <si>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</si>
  <si>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</si>
  <si>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</si>
  <si>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</si>
  <si>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</si>
  <si>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</si>
  <si>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</si>
  <si>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</si>
  <si>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</si>
  <si>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</si>
  <si>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</si>
  <si>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</si>
  <si>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</si>
  <si>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</si>
  <si>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</si>
  <si>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</si>
  <si>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</si>
  <si>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</si>
  <si>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</si>
  <si>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</si>
  <si>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</si>
  <si>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</si>
  <si>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</si>
  <si>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</si>
  <si>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</si>
  <si>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</si>
  <si>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</si>
  <si>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</si>
  <si>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</si>
  <si>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</si>
  <si>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</si>
  <si>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</si>
  <si>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</si>
  <si>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</si>
  <si>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</si>
  <si>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</si>
  <si>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</si>
  <si>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</si>
  <si>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</si>
  <si>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</si>
  <si>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</si>
  <si>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</si>
  <si>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</si>
  <si>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</si>
  <si>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</si>
  <si>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</si>
  <si>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</si>
  <si>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</si>
  <si>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</si>
  <si>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</si>
  <si>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</si>
  <si>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</si>
  <si>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</si>
  <si>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</si>
  <si>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</si>
  <si>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</si>
  <si>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</si>
  <si>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</si>
  <si>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</si>
  <si>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</si>
  <si>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</si>
  <si>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</si>
  <si>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</si>
  <si>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</si>
  <si>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</si>
  <si>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</si>
  <si>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</si>
  <si>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</si>
  <si>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</si>
  <si>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</si>
  <si>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</si>
  <si>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</si>
  <si>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</si>
  <si>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</si>
  <si>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</si>
  <si>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</si>
  <si>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</si>
  <si>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</si>
  <si>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</si>
  <si>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</si>
  <si>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</si>
  <si>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</si>
  <si>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</si>
  <si>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</si>
  <si>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</si>
  <si>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</si>
  <si>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</si>
  <si>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</si>
  <si>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</si>
  <si>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</si>
  <si>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</si>
  <si>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</si>
  <si>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</si>
  <si>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</si>
  <si>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</si>
  <si>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</si>
  <si>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</si>
  <si>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</si>
  <si>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</si>
  <si>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</si>
  <si>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</si>
  <si>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</si>
  <si>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</si>
  <si>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</si>
  <si>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</si>
  <si>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</si>
  <si>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</si>
  <si>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</si>
  <si>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</si>
  <si>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</si>
  <si>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</si>
  <si>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</si>
  <si>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</si>
  <si>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</si>
  <si>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</si>
  <si>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</si>
  <si>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</si>
  <si>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</si>
  <si>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</si>
  <si>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</si>
  <si>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</si>
  <si>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</si>
  <si>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</si>
  <si>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</si>
  <si>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</si>
  <si>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</si>
  <si>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</si>
  <si>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</si>
  <si>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</si>
  <si>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</si>
  <si>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</si>
  <si>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</si>
  <si>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</si>
  <si>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</si>
  <si>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</si>
  <si>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</si>
  <si>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</si>
  <si>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</si>
  <si>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</si>
  <si>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</si>
  <si>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</si>
  <si>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</si>
  <si>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</si>
  <si>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</si>
  <si>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</si>
  <si>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</si>
  <si>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</si>
  <si>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</si>
  <si>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</si>
  <si>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</si>
  <si>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</si>
  <si>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</si>
  <si>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</si>
  <si>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</si>
  <si>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</si>
  <si>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</si>
  <si>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</si>
  <si>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</si>
  <si>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</si>
  <si>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</si>
  <si>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</si>
  <si>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</si>
  <si>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</si>
  <si>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</si>
  <si>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</si>
  <si>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</si>
  <si>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</si>
  <si>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</si>
  <si>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</si>
  <si>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</si>
  <si>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</si>
  <si>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</si>
  <si>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</si>
  <si>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</si>
  <si>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</si>
  <si>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</si>
  <si>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</si>
  <si>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</si>
  <si>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</si>
  <si>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</si>
  <si>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</si>
  <si>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</si>
  <si>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</si>
  <si>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</si>
  <si>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</si>
  <si>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</si>
  <si>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</si>
  <si>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</si>
  <si>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</si>
  <si>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</si>
  <si>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</si>
  <si>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</si>
  <si>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</si>
  <si>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</si>
  <si>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</si>
  <si>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</si>
  <si>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</si>
  <si>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</si>
  <si>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</si>
  <si>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</si>
  <si>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</si>
  <si>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</si>
  <si>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</si>
  <si>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</si>
  <si>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</si>
  <si>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</si>
  <si>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</si>
  <si>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</si>
  <si>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</si>
  <si>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</si>
  <si>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</si>
  <si>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</si>
  <si>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</si>
  <si>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</si>
  <si>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</si>
  <si>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</si>
  <si>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</si>
  <si>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</si>
  <si>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</si>
  <si>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</si>
  <si>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</si>
  <si>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</si>
  <si>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</si>
  <si>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</si>
  <si>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</si>
  <si>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</si>
  <si>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</si>
  <si>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</si>
  <si>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</si>
  <si>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</si>
  <si>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</si>
  <si>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</si>
  <si>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</si>
  <si>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</si>
  <si>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</si>
  <si>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</si>
  <si>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</si>
  <si>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</si>
  <si>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</si>
  <si>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</si>
  <si>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</si>
  <si>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</si>
  <si>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</si>
  <si>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</si>
  <si>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</si>
  <si>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</si>
  <si>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</si>
  <si>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</si>
  <si>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</si>
  <si>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</si>
  <si>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</si>
  <si>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</si>
  <si>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</si>
  <si>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</si>
  <si>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</si>
  <si>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</si>
  <si>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</si>
  <si>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</si>
  <si>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</si>
  <si>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</si>
  <si>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</si>
  <si>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</si>
  <si>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</si>
  <si>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</si>
  <si>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</si>
  <si>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</si>
  <si>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</si>
  <si>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</si>
  <si>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</si>
  <si>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</si>
  <si>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</si>
  <si>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</si>
  <si>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</si>
  <si>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</si>
  <si>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</si>
  <si>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</si>
  <si>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</si>
  <si>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</si>
  <si>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</si>
  <si>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</si>
  <si>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</si>
  <si>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</si>
  <si>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</si>
  <si>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</si>
  <si>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</si>
  <si>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</si>
  <si>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</si>
  <si>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</si>
  <si>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</si>
  <si>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</si>
  <si>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</si>
  <si>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</si>
  <si>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</si>
  <si>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</si>
  <si>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</si>
  <si>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</si>
  <si>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</si>
  <si>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</si>
  <si>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</si>
  <si>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</si>
  <si>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</si>
  <si>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</si>
  <si>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</si>
  <si>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</si>
  <si>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</si>
  <si>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</si>
  <si>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</si>
  <si>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</si>
  <si>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</si>
  <si>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</si>
  <si>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</si>
  <si>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</si>
  <si>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</si>
  <si>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</si>
  <si>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</si>
  <si>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</si>
  <si>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</si>
  <si>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</si>
  <si>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</si>
  <si>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</si>
  <si>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</si>
  <si>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</si>
  <si>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</si>
  <si>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</si>
  <si>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</si>
  <si>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</si>
  <si>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</si>
  <si>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</si>
  <si>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</si>
  <si>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</si>
  <si>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</si>
  <si>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</si>
  <si>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</si>
  <si>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</si>
  <si>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</si>
  <si>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</si>
  <si>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</si>
  <si>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</si>
  <si>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</si>
  <si>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</si>
  <si>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</si>
  <si>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</si>
  <si>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</si>
  <si>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</si>
  <si>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</si>
  <si>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</si>
  <si>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</si>
  <si>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</si>
  <si>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</si>
  <si>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</si>
  <si>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</si>
  <si>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</si>
  <si>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</si>
  <si>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</si>
  <si>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</si>
  <si>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</si>
  <si>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</si>
  <si>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</si>
  <si>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</si>
  <si>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</si>
  <si>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</si>
  <si>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</si>
  <si>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</si>
  <si>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</si>
  <si>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</si>
  <si>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</si>
  <si>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</si>
  <si>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</si>
  <si>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</si>
  <si>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</si>
  <si>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</si>
  <si>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</si>
  <si>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</si>
  <si>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</si>
  <si>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</si>
  <si>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</si>
  <si>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</si>
  <si>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</si>
  <si>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</si>
  <si>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</si>
  <si>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</si>
  <si>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</si>
  <si>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</si>
  <si>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</si>
  <si>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</si>
  <si>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</si>
  <si>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</si>
  <si>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</si>
  <si>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</si>
  <si>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</si>
  <si>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</si>
  <si>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</si>
  <si>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</si>
  <si>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</si>
  <si>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</si>
  <si>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</si>
  <si>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</si>
  <si>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</si>
  <si>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</si>
  <si>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</si>
  <si>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</si>
  <si>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</si>
  <si>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</si>
  <si>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</si>
  <si>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</si>
  <si>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</si>
  <si>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</si>
  <si>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</si>
  <si>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</si>
  <si>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</si>
  <si>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</si>
  <si>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</si>
  <si>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</si>
  <si>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</si>
  <si>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</si>
  <si>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</si>
  <si>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</si>
  <si>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</si>
  <si>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</si>
  <si>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</si>
  <si>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</si>
  <si>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</si>
  <si>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</si>
  <si>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</si>
  <si>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</si>
  <si>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</si>
  <si>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</si>
  <si>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</si>
  <si>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</si>
  <si>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</si>
  <si>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</si>
  <si>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</si>
  <si>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</si>
  <si>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</si>
  <si>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</si>
  <si>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</si>
  <si>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</si>
  <si>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</si>
  <si>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</si>
  <si>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</si>
  <si>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</si>
  <si>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</si>
  <si>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</si>
  <si>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</si>
  <si>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</si>
  <si>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</si>
  <si>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</si>
  <si>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</si>
  <si>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</si>
  <si>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</si>
  <si>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</si>
  <si>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</si>
  <si>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</si>
  <si>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</si>
  <si>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</si>
  <si>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</si>
  <si>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</si>
  <si>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</si>
  <si>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</si>
  <si>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</si>
  <si>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</si>
  <si>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</si>
  <si>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</si>
  <si>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</si>
  <si>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</si>
  <si>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</si>
  <si>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</si>
  <si>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</si>
  <si>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</si>
  <si>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</si>
  <si>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</si>
  <si>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</si>
  <si>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</si>
  <si>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</si>
  <si>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</si>
  <si>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</si>
  <si>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</si>
  <si>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</si>
  <si>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</si>
  <si>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</si>
  <si>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</si>
  <si>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</si>
  <si>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</si>
  <si>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</si>
  <si>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</si>
  <si>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</si>
  <si>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</si>
  <si>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</si>
  <si>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</si>
  <si>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</si>
  <si>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</si>
  <si>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</si>
  <si>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</si>
  <si>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</si>
  <si>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</si>
  <si>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</si>
  <si>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</si>
  <si>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</si>
  <si>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</si>
  <si>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</si>
  <si>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</si>
  <si>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</si>
  <si>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</si>
  <si>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</si>
  <si>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</si>
  <si>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</si>
  <si>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</si>
  <si>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</si>
  <si>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</si>
  <si>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</si>
  <si>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</si>
  <si>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</si>
  <si>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</si>
  <si>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</si>
  <si>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</si>
  <si>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</si>
  <si>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</si>
  <si>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</si>
  <si>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</si>
  <si>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</si>
  <si>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</si>
  <si>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</si>
  <si>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</si>
  <si>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</si>
  <si>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</si>
  <si>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</si>
  <si>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</si>
  <si>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</si>
  <si>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</si>
  <si>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</si>
  <si>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</si>
  <si>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</si>
  <si>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</si>
  <si>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</si>
  <si>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</si>
  <si>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</si>
  <si>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</si>
  <si>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</si>
  <si>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</si>
  <si>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</si>
  <si>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</si>
  <si>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</si>
  <si>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</si>
  <si>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</si>
  <si>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</si>
  <si>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</si>
  <si>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</si>
  <si>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</si>
  <si>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</si>
  <si>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</si>
  <si>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</si>
  <si>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</si>
  <si>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</si>
  <si>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</si>
  <si>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</si>
  <si>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</si>
  <si>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</si>
  <si>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</si>
  <si>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</si>
  <si>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</si>
  <si>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</si>
  <si>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</si>
  <si>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</si>
  <si>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</si>
  <si>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</si>
  <si>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</si>
  <si>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</si>
  <si>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</si>
  <si>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</si>
  <si>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</si>
  <si>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</si>
  <si>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</si>
  <si>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</si>
  <si>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</si>
  <si>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</si>
  <si>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</si>
  <si>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</si>
  <si>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</si>
  <si>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</si>
  <si>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</si>
  <si>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</si>
  <si>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</si>
  <si>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</si>
  <si>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</si>
  <si>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</si>
  <si>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</si>
  <si>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</si>
  <si>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</si>
  <si>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</si>
  <si>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</si>
  <si>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</si>
  <si>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</si>
  <si>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</si>
  <si>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</si>
  <si>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</si>
  <si>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</si>
  <si>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</si>
  <si>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</si>
  <si>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</si>
  <si>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</si>
  <si>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</si>
  <si>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</si>
  <si>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</si>
  <si>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</si>
  <si>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</si>
  <si>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</si>
  <si>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</si>
  <si>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</si>
  <si>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</si>
  <si>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</si>
  <si>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</si>
  <si>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</si>
  <si>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</si>
  <si>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</si>
  <si>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</si>
  <si>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</si>
  <si>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</si>
  <si>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</si>
  <si>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</si>
  <si>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</si>
  <si>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</si>
  <si>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</si>
  <si>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</si>
  <si>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</si>
  <si>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</si>
  <si>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</si>
  <si>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</si>
  <si>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</si>
  <si>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</si>
  <si>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</si>
  <si>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</si>
  <si>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</si>
  <si>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</si>
  <si>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</si>
  <si>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</si>
  <si>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</si>
  <si>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</si>
  <si>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</si>
  <si>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</si>
  <si>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</si>
  <si>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</si>
  <si>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</si>
  <si>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</si>
  <si>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</si>
  <si>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</si>
  <si>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</si>
  <si>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</si>
  <si>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</si>
  <si>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</si>
  <si>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</si>
  <si>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</si>
  <si>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</si>
  <si>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</si>
  <si>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</si>
  <si>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</si>
  <si>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</si>
  <si>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</si>
  <si>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</si>
  <si>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</si>
  <si>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</si>
  <si>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</si>
  <si>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</si>
  <si>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</si>
  <si>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</si>
  <si>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</si>
  <si>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</si>
  <si>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</si>
  <si>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</si>
  <si>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</si>
  <si>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</si>
  <si>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</si>
  <si>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</si>
  <si>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</si>
  <si>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</si>
  <si>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</si>
  <si>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</si>
  <si>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</si>
  <si>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</si>
  <si>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</si>
  <si>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</si>
  <si>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</si>
  <si>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</si>
  <si>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</si>
  <si>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</si>
  <si>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</si>
  <si>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</si>
  <si>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</si>
  <si>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</si>
  <si>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</si>
  <si>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</si>
  <si>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</si>
  <si>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</si>
  <si>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</si>
  <si>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</si>
  <si>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</si>
  <si>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</si>
  <si>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</si>
  <si>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</si>
  <si>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</si>
  <si>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</si>
  <si>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</si>
  <si>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</si>
  <si>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</si>
  <si>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</si>
  <si>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</si>
  <si>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</si>
  <si>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</si>
  <si>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</si>
  <si>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</si>
  <si>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</si>
  <si>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</si>
  <si>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</si>
  <si>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</si>
  <si>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</si>
  <si>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</si>
  <si>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</si>
  <si>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</si>
  <si>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</si>
  <si>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</si>
  <si>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</si>
  <si>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</si>
  <si>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</si>
  <si>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</si>
  <si>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</si>
  <si>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</si>
  <si>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</si>
  <si>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</si>
  <si>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</si>
  <si>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</si>
  <si>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</si>
  <si>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</si>
  <si>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</si>
  <si>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</si>
  <si>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</si>
  <si>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</si>
  <si>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</si>
  <si>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</si>
  <si>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</si>
  <si>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</si>
  <si>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</si>
  <si>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</si>
  <si>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</si>
  <si>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</si>
  <si>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</si>
  <si>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</si>
  <si>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</si>
  <si>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</si>
  <si>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</si>
  <si>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</si>
  <si>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</si>
  <si>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</si>
  <si>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</si>
  <si>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</si>
  <si>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</si>
  <si>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</si>
  <si>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</si>
  <si>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</si>
  <si>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</si>
  <si>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</si>
  <si>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</si>
  <si>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</si>
  <si>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</si>
  <si>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</si>
  <si>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</si>
  <si>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</si>
  <si>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</si>
  <si>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</si>
  <si>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</si>
  <si>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</si>
  <si>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</si>
  <si>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</si>
  <si>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</si>
  <si>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</si>
  <si>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</si>
  <si>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</si>
  <si>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</si>
  <si>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</si>
  <si>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</si>
  <si>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</si>
  <si>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</si>
  <si>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</si>
  <si>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</si>
  <si>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</si>
  <si>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</si>
  <si>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</si>
  <si>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</si>
  <si>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</si>
  <si>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</si>
  <si>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</si>
  <si>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</si>
  <si>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</si>
  <si>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</si>
  <si>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</si>
  <si>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</si>
  <si>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</si>
  <si>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</si>
  <si>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</si>
  <si>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</si>
  <si>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</si>
  <si>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</si>
  <si>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</si>
  <si>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</si>
  <si>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</si>
  <si>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</si>
  <si>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</si>
  <si>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</si>
  <si>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</si>
  <si>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</si>
  <si>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</si>
  <si>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</si>
  <si>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</si>
  <si>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</si>
  <si>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</si>
  <si>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</si>
  <si>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</si>
  <si>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</si>
  <si>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</si>
  <si>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</si>
  <si>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</si>
  <si>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</si>
  <si>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</si>
  <si>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</si>
  <si>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</si>
  <si>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</si>
  <si>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</si>
  <si>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</si>
  <si>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</si>
  <si>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</si>
  <si>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</si>
  <si>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</si>
  <si>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</si>
  <si>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</si>
  <si>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</si>
  <si>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</si>
  <si>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</si>
  <si>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</si>
  <si>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</si>
  <si>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</si>
  <si>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</si>
  <si>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</si>
  <si>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</si>
  <si>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</si>
  <si>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</si>
  <si>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</si>
  <si>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</si>
  <si>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</si>
  <si>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</si>
  <si>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</si>
  <si>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</si>
  <si>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</si>
  <si>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</si>
  <si>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</si>
  <si>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</si>
  <si>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</si>
  <si>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</si>
  <si>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</si>
  <si>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</si>
  <si>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</si>
  <si>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</si>
  <si>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</si>
  <si>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</si>
  <si>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</si>
  <si>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</si>
  <si>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</si>
  <si>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</si>
  <si>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</si>
  <si>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</si>
  <si>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</si>
  <si>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</si>
  <si>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</si>
  <si>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</si>
  <si>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</si>
  <si>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</si>
  <si>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</si>
  <si>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</si>
  <si>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</si>
  <si>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</si>
  <si>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</si>
  <si>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</si>
  <si>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</si>
  <si>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</si>
  <si>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</si>
  <si>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</si>
  <si>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</si>
  <si>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</si>
  <si>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</si>
  <si>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</si>
  <si>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</si>
  <si>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</si>
  <si>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</si>
  <si>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</si>
  <si>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</si>
  <si>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</si>
  <si>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</si>
  <si>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</si>
  <si>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</si>
  <si>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</si>
  <si>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</si>
  <si>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</si>
  <si>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</si>
  <si>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</si>
  <si>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</si>
  <si>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</si>
  <si>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</si>
  <si>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</si>
  <si>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</si>
  <si>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</si>
  <si>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</si>
  <si>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</si>
  <si>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</si>
  <si>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</si>
  <si>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</si>
  <si>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</si>
  <si>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</si>
  <si>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</si>
  <si>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</si>
  <si>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</si>
  <si>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</si>
  <si>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</si>
  <si>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</si>
  <si>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</si>
  <si>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</si>
  <si>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</si>
  <si>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</si>
  <si>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</si>
  <si>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</si>
  <si>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</si>
  <si>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</si>
  <si>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</si>
  <si>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</si>
  <si>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</si>
  <si>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</si>
  <si>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</si>
  <si>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</si>
  <si>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</si>
  <si>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</si>
  <si>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</si>
  <si>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</si>
  <si>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</si>
  <si>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</si>
  <si>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</si>
  <si>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</si>
  <si>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</si>
  <si>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</si>
  <si>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</si>
  <si>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</si>
  <si>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</si>
  <si>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</si>
  <si>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</si>
  <si>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</si>
  <si>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</si>
  <si>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</si>
  <si>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</si>
  <si>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</si>
  <si>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</si>
  <si>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</si>
  <si>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</si>
  <si>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</si>
  <si>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</si>
  <si>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</si>
  <si>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</si>
  <si>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</si>
  <si>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</si>
  <si>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</si>
  <si>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</si>
  <si>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</si>
  <si>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</si>
  <si>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</si>
  <si>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</si>
  <si>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</si>
  <si>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</si>
  <si>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</si>
  <si>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</si>
  <si>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</si>
  <si>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</si>
  <si>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</si>
  <si>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</si>
  <si>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</si>
  <si>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</si>
  <si>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</si>
  <si>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</si>
  <si>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</si>
  <si>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</si>
  <si>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</si>
  <si>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</si>
  <si>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</si>
  <si>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</si>
  <si>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</si>
  <si>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</si>
  <si>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</si>
  <si>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</si>
  <si>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</si>
  <si>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</si>
  <si>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</si>
  <si>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</si>
  <si>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</si>
  <si>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</si>
  <si>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</si>
  <si>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</si>
  <si>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</si>
  <si>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</si>
  <si>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</si>
  <si>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</si>
  <si>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</si>
  <si>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</si>
  <si>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</si>
  <si>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</si>
  <si>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</si>
  <si>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</si>
  <si>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</si>
  <si>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</si>
  <si>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</si>
  <si>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</si>
  <si>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</si>
  <si>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</si>
  <si>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</si>
  <si>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</si>
  <si>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</si>
  <si>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</si>
  <si>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</si>
  <si>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</si>
  <si>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</si>
  <si>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</si>
  <si>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</si>
  <si>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</si>
  <si>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</si>
  <si>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</si>
  <si>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</si>
  <si>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</si>
  <si>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</si>
  <si>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</si>
  <si>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</si>
  <si>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</si>
  <si>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</si>
  <si>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</si>
  <si>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</si>
  <si>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</si>
  <si>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</si>
  <si>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</si>
  <si>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</si>
  <si>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</si>
  <si>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</si>
  <si>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</si>
  <si>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</si>
  <si>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</si>
  <si>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</si>
  <si>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</si>
  <si>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</si>
  <si>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</si>
  <si>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</si>
  <si>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</si>
  <si>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</si>
  <si>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</si>
  <si>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</si>
  <si>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</si>
  <si>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</si>
  <si>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</si>
  <si>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</si>
  <si>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</si>
  <si>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</si>
  <si>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</si>
  <si>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</si>
  <si>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</si>
  <si>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</si>
  <si>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</si>
  <si>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</si>
  <si>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</si>
  <si>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</si>
  <si>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</si>
  <si>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</si>
  <si>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</si>
  <si>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</si>
  <si>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</si>
  <si>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</si>
  <si>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</si>
  <si>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</si>
  <si>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</si>
  <si>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</si>
  <si>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</si>
  <si>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</si>
  <si>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</si>
  <si>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</si>
  <si>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</si>
  <si>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</si>
  <si>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</si>
  <si>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</si>
  <si>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</si>
  <si>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</si>
  <si>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</si>
  <si>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</si>
  <si>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</si>
  <si>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</si>
  <si>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</si>
  <si>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</si>
  <si>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</si>
  <si>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</si>
  <si>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</si>
  <si>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</si>
  <si>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</si>
  <si>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</si>
  <si>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</si>
  <si>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</si>
  <si>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</si>
  <si>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</si>
  <si>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</si>
  <si>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</si>
  <si>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</si>
  <si>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</si>
  <si>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</si>
  <si>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</si>
  <si>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</si>
  <si>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</si>
  <si>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</si>
  <si>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</si>
  <si>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</si>
  <si>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</si>
  <si>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</si>
  <si>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</si>
  <si>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</si>
  <si>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</si>
  <si>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</si>
  <si>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</si>
  <si>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</si>
  <si>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</si>
  <si>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</si>
  <si>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</si>
  <si>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</si>
  <si>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</si>
  <si>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</si>
  <si>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</si>
  <si>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</si>
  <si>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</si>
  <si>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</si>
  <si>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</si>
  <si>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</si>
  <si>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</si>
  <si>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</si>
  <si>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</si>
  <si>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</si>
  <si>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</si>
  <si>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</si>
  <si>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</si>
  <si>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</si>
  <si>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</si>
  <si>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</si>
  <si>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</si>
  <si>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</si>
  <si>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</si>
  <si>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</si>
  <si>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</si>
  <si>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</si>
  <si>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</si>
  <si>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</si>
  <si>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</si>
  <si>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</si>
  <si>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</si>
  <si>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</si>
  <si>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</si>
  <si>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</si>
  <si>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</si>
  <si>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</si>
  <si>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</si>
  <si>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</si>
  <si>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</si>
  <si>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</si>
  <si>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</si>
  <si>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31352540</t>
  </si>
  <si>
    <t>ООО "Источник ДВ"</t>
  </si>
  <si>
    <t>2721243765</t>
  </si>
  <si>
    <t>272124376</t>
  </si>
  <si>
    <t>11-02-2026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</si>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</sst>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urygina-o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DFE59-CC1E-D389-BB7F-0.9EFC3B9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9123E-0BAA-55E3-BF5F-0.515DC94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394</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306</v>
      </c>
      <c r="F7" s="2209"/>
      <c r="G7" s="2210"/>
      <c r="H7" s="2210"/>
      <c r="I7" s="2210"/>
      <c r="J7" s="2210"/>
      <c r="K7" s="2210"/>
      <c r="L7" s="2224" t="s">
        <v>307</v>
      </c>
      <c r="W7" s="448">
        <v>14</v>
      </c>
    </row>
    <row customHeight="1" ht="48.29999999999999">
      <c r="D8" s="451"/>
      <c r="E8" s="474" t="s">
        <v>90</v>
      </c>
      <c r="F8" s="824"/>
      <c r="G8" s="466" t="s">
        <v>88</v>
      </c>
      <c r="H8" s="466" t="s">
        <v>89</v>
      </c>
      <c r="I8" s="415" t="s">
        <v>87</v>
      </c>
      <c r="J8" s="415" t="s">
        <v>395</v>
      </c>
      <c r="K8" s="415" t="s">
        <v>396</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397</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398</v>
      </c>
      <c r="Q12" s="517" t="s">
        <v>399</v>
      </c>
      <c r="R12" s="518" t="s">
        <v>400</v>
      </c>
      <c r="S12" s="512" t="s">
        <v>401</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63CCA-BBA8-27E9-218F-0.0994A72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06"/>
      <c r="R6" s="357"/>
      <c r="S6" s="1310">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10">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46107.44405092593</v>
      </c>
      <c r="W30" s="2265"/>
      <c r="X30" s="2265"/>
      <c r="Y30" s="2265"/>
      <c r="Z30" s="2265"/>
      <c r="AA30" s="2265"/>
      <c r="AB30" s="2265"/>
      <c r="AC30" s="327"/>
      <c r="AD30" s="2265" t="str">
        <f>IF(TITLE_DATE_PR_CHANGE="",IF(TITLE_DATE_PR="","",TITLE_DATE_PR),TITLE_DATE_PR_CHANGE)</f>
        <v>46107.44405092593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10/1-П</v>
      </c>
      <c r="W31" s="2252"/>
      <c r="X31" s="2252"/>
      <c r="Y31" s="2252"/>
      <c r="Z31" s="2252"/>
      <c r="AA31" s="2252"/>
      <c r="AB31" s="2252"/>
      <c r="AC31" s="327"/>
      <c r="AD31" s="2252" t="str">
        <f>IF(TITLE_NUMBER_PR_CHANGE="",IF(TITLE_NUMBER_PR="","",TITLE_NUMBER_PR),TITLE_NUMBER_PR_CHANGE)</f>
        <v>10/1-П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46107.44405092593</v>
      </c>
      <c r="W34" s="2265"/>
      <c r="X34" s="2265"/>
      <c r="Y34" s="2265"/>
      <c r="Z34" s="2265"/>
      <c r="AA34" s="2265"/>
      <c r="AB34" s="2265"/>
      <c r="AC34" s="327"/>
      <c r="AD34" s="2265" t="str">
        <f>IF(TITLE_DATE_PR_CHANGE="",IF(TITLE_DATE_PR="","",TITLE_DATE_PR),TITLE_DATE_PR_CHANGE)</f>
        <v>46107.44405092593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10/1-П</v>
      </c>
      <c r="W35" s="2252"/>
      <c r="X35" s="2252"/>
      <c r="Y35" s="2252"/>
      <c r="Z35" s="2252"/>
      <c r="AA35" s="2252"/>
      <c r="AB35" s="2252"/>
      <c r="AC35" s="327"/>
      <c r="AD35" s="2252" t="str">
        <f>IF(TITLE_NUMBER_PR_CHANGE="",IF(TITLE_NUMBER_PR="","",TITLE_NUMBER_PR),TITLE_NUMBER_PR_CHANGE)</f>
        <v>10/1-П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409</v>
      </c>
      <c r="P47" s="2258">
        <v>1</v>
      </c>
      <c r="Q47" s="1221"/>
      <c r="R47" s="357"/>
      <c r="S47" s="1225"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412</v>
      </c>
      <c r="P48" s="2258"/>
      <c r="Q48" s="2258">
        <v>1</v>
      </c>
      <c r="R48" s="358"/>
      <c r="S48" s="1225"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415</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7359-D485-829E-20B4-0.816C45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46107.44405092593</v>
      </c>
      <c r="W30" s="2265"/>
      <c r="X30" s="2265"/>
      <c r="Y30" s="2265"/>
      <c r="Z30" s="2265"/>
      <c r="AA30" s="2265"/>
      <c r="AB30" s="2265"/>
      <c r="AC30" s="327"/>
      <c r="AD30" s="2265" t="str">
        <f>IF(TITLE_DATE_PR_CHANGE="",IF(TITLE_DATE_PR="","",TITLE_DATE_PR),TITLE_DATE_PR_CHANGE)</f>
        <v>46107.44405092593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10/1-П</v>
      </c>
      <c r="W31" s="2252"/>
      <c r="X31" s="2252"/>
      <c r="Y31" s="2252"/>
      <c r="Z31" s="2252"/>
      <c r="AA31" s="2252"/>
      <c r="AB31" s="2252"/>
      <c r="AC31" s="327"/>
      <c r="AD31" s="2252" t="str">
        <f>IF(TITLE_NUMBER_PR_CHANGE="",IF(TITLE_NUMBER_PR="","",TITLE_NUMBER_PR),TITLE_NUMBER_PR_CHANGE)</f>
        <v>10/1-П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46107.44405092593</v>
      </c>
      <c r="W34" s="2265"/>
      <c r="X34" s="2265"/>
      <c r="Y34" s="2265"/>
      <c r="Z34" s="2265"/>
      <c r="AA34" s="2265"/>
      <c r="AB34" s="2265"/>
      <c r="AC34" s="327"/>
      <c r="AD34" s="2265" t="str">
        <f>IF(TITLE_DATE_PR_CHANGE="",IF(TITLE_DATE_PR="","",TITLE_DATE_PR),TITLE_DATE_PR_CHANGE)</f>
        <v>46107.44405092593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10/1-П</v>
      </c>
      <c r="W35" s="2252"/>
      <c r="X35" s="2252"/>
      <c r="Y35" s="2252"/>
      <c r="Z35" s="2252"/>
      <c r="AA35" s="2252"/>
      <c r="AB35" s="2252"/>
      <c r="AC35" s="327"/>
      <c r="AD35" s="2252" t="str">
        <f>IF(TITLE_NUMBER_PR_CHANGE="",IF(TITLE_NUMBER_PR="","",TITLE_NUMBER_PR),TITLE_NUMBER_PR_CHANGE)</f>
        <v>10/1-П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415</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FAF34-072F-0434-BFBA-0.DB919A4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1636"/>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46107.44405092593</v>
      </c>
      <c r="W30" s="2265"/>
      <c r="X30" s="2265"/>
      <c r="Y30" s="2265"/>
      <c r="Z30" s="2265"/>
      <c r="AA30" s="2265"/>
      <c r="AB30" s="2265"/>
      <c r="AC30" s="1636"/>
      <c r="AD30" s="2265" t="str">
        <f>IF(TITLE_DATE_PR_CHANGE="",IF(TITLE_DATE_PR="","",TITLE_DATE_PR),TITLE_DATE_PR_CHANGE)</f>
        <v>46107.44405092593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10/1-П</v>
      </c>
      <c r="W31" s="2252"/>
      <c r="X31" s="2252"/>
      <c r="Y31" s="2252"/>
      <c r="Z31" s="2252"/>
      <c r="AA31" s="2252"/>
      <c r="AB31" s="2252"/>
      <c r="AC31" s="1636"/>
      <c r="AD31" s="2252" t="str">
        <f>IF(TITLE_NUMBER_PR_CHANGE="",IF(TITLE_NUMBER_PR="","",TITLE_NUMBER_PR),TITLE_NUMBER_PR_CHANGE)</f>
        <v>10/1-П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2" s="2252"/>
      <c r="X32" s="2252"/>
      <c r="Y32" s="2252"/>
      <c r="Z32" s="2252"/>
      <c r="AA32" s="2252"/>
      <c r="AB32" s="2252"/>
      <c r="AC32" s="1636"/>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46107.44405092593</v>
      </c>
      <c r="W34" s="2265"/>
      <c r="X34" s="2265"/>
      <c r="Y34" s="2265"/>
      <c r="Z34" s="2265"/>
      <c r="AA34" s="2265"/>
      <c r="AB34" s="2265"/>
      <c r="AC34" s="1636"/>
      <c r="AD34" s="2265" t="str">
        <f>IF(TITLE_DATE_PR_CHANGE="",IF(TITLE_DATE_PR="","",TITLE_DATE_PR),TITLE_DATE_PR_CHANGE)</f>
        <v>46107.44405092593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10/1-П</v>
      </c>
      <c r="W35" s="2252"/>
      <c r="X35" s="2252"/>
      <c r="Y35" s="2252"/>
      <c r="Z35" s="2252"/>
      <c r="AA35" s="2252"/>
      <c r="AB35" s="2252"/>
      <c r="AC35" s="1636"/>
      <c r="AD35" s="2252" t="str">
        <f>IF(TITLE_NUMBER_PR_CHANGE="",IF(TITLE_NUMBER_PR="","",TITLE_NUMBER_PR),TITLE_NUMBER_PR_CHANGE)</f>
        <v>10/1-П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218</v>
      </c>
      <c r="B54" s="1376" t="s">
        <v>219</v>
      </c>
      <c r="C54" s="1376" t="s">
        <v>220</v>
      </c>
      <c r="D54" s="1375"/>
      <c r="E54" s="2291"/>
      <c r="F54" s="2291"/>
      <c r="G54" s="2290"/>
      <c r="H54" s="1375"/>
      <c r="I54" s="1375"/>
      <c r="J54" s="1375"/>
      <c r="K54" s="1375"/>
      <c r="L54" s="1378"/>
      <c r="M54" s="1379"/>
      <c r="N54" s="1379"/>
      <c r="O54" s="352"/>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218</v>
      </c>
      <c r="B55" s="1376" t="s">
        <v>219</v>
      </c>
      <c r="C55" s="1375"/>
      <c r="D55" s="1375"/>
      <c r="E55" s="2291"/>
      <c r="F55" s="2290"/>
      <c r="G55" s="1375"/>
      <c r="H55" s="1375"/>
      <c r="I55" s="1375"/>
      <c r="J55" s="1375"/>
      <c r="K55" s="1375"/>
      <c r="L55" s="1378"/>
      <c r="M55" s="1380"/>
      <c r="N55" s="1380"/>
      <c r="O55" s="35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218</v>
      </c>
      <c r="B56" s="1376"/>
      <c r="C56" s="1376"/>
      <c r="D56" s="1376"/>
      <c r="E56" s="2290"/>
      <c r="F56" s="1376"/>
      <c r="G56" s="1376"/>
      <c r="H56" s="1376"/>
      <c r="I56" s="1376"/>
      <c r="J56" s="1376"/>
      <c r="K56" s="1376"/>
      <c r="L56" s="1382"/>
      <c r="M56" s="1380"/>
      <c r="N56" s="1380"/>
      <c r="O56" s="352"/>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ED6BF-0924-F51B-AC87-0.50CBAB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409</v>
      </c>
      <c r="M6" s="1636"/>
      <c r="P6" s="2258">
        <v>1</v>
      </c>
      <c r="Q6" s="1955"/>
      <c r="R6" s="357"/>
      <c r="S6" s="1959">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412</v>
      </c>
      <c r="M7" s="1636"/>
      <c r="N7" s="1632"/>
      <c r="P7" s="2258"/>
      <c r="Q7" s="2258">
        <v>1</v>
      </c>
      <c r="R7" s="358"/>
      <c r="S7" s="1959">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415</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417</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418</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419</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1636"/>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46107.44405092593</v>
      </c>
      <c r="W30" s="2265"/>
      <c r="X30" s="2265"/>
      <c r="Y30" s="2265"/>
      <c r="Z30" s="2265"/>
      <c r="AA30" s="2265"/>
      <c r="AB30" s="2265"/>
      <c r="AC30" s="1636"/>
      <c r="AD30" s="2265" t="str">
        <f>IF(TITLE_DATE_PR_CHANGE="",IF(TITLE_DATE_PR="","",TITLE_DATE_PR),TITLE_DATE_PR_CHANGE)</f>
        <v>46107.44405092593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10/1-П</v>
      </c>
      <c r="W31" s="2252"/>
      <c r="X31" s="2252"/>
      <c r="Y31" s="2252"/>
      <c r="Z31" s="2252"/>
      <c r="AA31" s="2252"/>
      <c r="AB31" s="2252"/>
      <c r="AC31" s="1636"/>
      <c r="AD31" s="2252" t="str">
        <f>IF(TITLE_NUMBER_PR_CHANGE="",IF(TITLE_NUMBER_PR="","",TITLE_NUMBER_PR),TITLE_NUMBER_PR_CHANGE)</f>
        <v>10/1-П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2" s="2252"/>
      <c r="X32" s="2252"/>
      <c r="Y32" s="2252"/>
      <c r="Z32" s="2252"/>
      <c r="AA32" s="2252"/>
      <c r="AB32" s="2252"/>
      <c r="AC32" s="1636"/>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46107.44405092593</v>
      </c>
      <c r="W34" s="2265"/>
      <c r="X34" s="2265"/>
      <c r="Y34" s="2265"/>
      <c r="Z34" s="2265"/>
      <c r="AA34" s="2265"/>
      <c r="AB34" s="2265"/>
      <c r="AC34" s="1636"/>
      <c r="AD34" s="2265" t="str">
        <f>IF(TITLE_DATE_PR_CHANGE="",IF(TITLE_DATE_PR="","",TITLE_DATE_PR),TITLE_DATE_PR_CHANGE)</f>
        <v>46107.44405092593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10/1-П</v>
      </c>
      <c r="W35" s="2252"/>
      <c r="X35" s="2252"/>
      <c r="Y35" s="2252"/>
      <c r="Z35" s="2252"/>
      <c r="AA35" s="2252"/>
      <c r="AB35" s="2252"/>
      <c r="AC35" s="1636"/>
      <c r="AD35" s="2252" t="str">
        <f>IF(TITLE_NUMBER_PR_CHANGE="",IF(TITLE_NUMBER_PR="","",TITLE_NUMBER_PR),TITLE_NUMBER_PR_CHANGE)</f>
        <v>10/1-П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136</v>
      </c>
      <c r="C41" s="1267" t="s">
        <v>137</v>
      </c>
      <c r="D41" s="1267" t="s">
        <v>138</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218</v>
      </c>
      <c r="B44" s="1268" t="s">
        <v>219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1625"/>
      <c r="AP44" s="1625" t="str">
        <f>IF(T44="","",T44)</f>
        <v>Территория действия тарифа</v>
      </c>
      <c r="AQ44" s="1625"/>
      <c r="AR44" s="1625"/>
      <c r="AS44" s="1632">
        <v>21</v>
      </c>
    </row>
    <row customHeight="1" ht="24">
      <c r="A45" s="1268" t="s">
        <v>218</v>
      </c>
      <c r="B45" s="1268" t="s">
        <v>219</v>
      </c>
      <c r="C45" s="1268" t="s">
        <v>220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1625"/>
      <c r="AP45" s="1625" t="str">
        <f>IF(T45="","",T45)</f>
        <v>Наименование системы теплоснабжения </v>
      </c>
      <c r="AQ45" s="1625"/>
      <c r="AR45" s="1625"/>
      <c r="AS45" s="1632">
        <v>23</v>
      </c>
    </row>
    <row customHeight="1" ht="22.049999999999997">
      <c r="A46" s="1268" t="s">
        <v>218</v>
      </c>
      <c r="B46" s="1268" t="s">
        <v>219</v>
      </c>
      <c r="C46" s="1268" t="s">
        <v>220</v>
      </c>
      <c r="D46" s="1268" t="s">
        <v>221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1625"/>
      <c r="AP46" s="1625" t="str">
        <f>IF(T46="","",T46)</f>
        <v>Источник тепловой энергии  </v>
      </c>
      <c r="AQ46" s="1625"/>
      <c r="AR46" s="1625"/>
      <c r="AS46" s="1632">
        <v>21</v>
      </c>
    </row>
    <row customHeight="1" ht="49.5">
      <c r="A47" s="1268" t="s">
        <v>218</v>
      </c>
      <c r="B47" s="1268" t="s">
        <v>219</v>
      </c>
      <c r="C47" s="1268" t="s">
        <v>220</v>
      </c>
      <c r="D47" s="1268" t="s">
        <v>221</v>
      </c>
      <c r="E47" s="2291"/>
      <c r="F47" s="2291"/>
      <c r="G47" s="2291"/>
      <c r="H47" s="2291"/>
      <c r="I47" s="2128" t="str">
        <f>S46&amp;".1"</f>
        <v>....1</v>
      </c>
      <c r="J47" s="1268"/>
      <c r="K47" s="1268"/>
      <c r="L47" s="1311" t="s">
        <v>409</v>
      </c>
      <c r="P47" s="2258">
        <v>1</v>
      </c>
      <c r="Q47" s="1955"/>
      <c r="R47" s="357"/>
      <c r="S47" s="1959"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218</v>
      </c>
      <c r="B48" s="1268" t="s">
        <v>219</v>
      </c>
      <c r="C48" s="1268" t="s">
        <v>220</v>
      </c>
      <c r="D48" s="1268" t="s">
        <v>221</v>
      </c>
      <c r="E48" s="2291"/>
      <c r="F48" s="2291"/>
      <c r="G48" s="2291"/>
      <c r="H48" s="2291"/>
      <c r="I48" s="2102"/>
      <c r="J48" s="2128" t="str">
        <f>I47&amp;".1"</f>
        <v>....1.1</v>
      </c>
      <c r="K48" s="1268"/>
      <c r="L48" s="1311" t="s">
        <v>412</v>
      </c>
      <c r="P48" s="2258"/>
      <c r="Q48" s="2258">
        <v>1</v>
      </c>
      <c r="R48" s="358"/>
      <c r="S48" s="1959"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1625"/>
      <c r="AP48" s="1625" t="str">
        <f>IF(T48="","",T48)</f>
        <v>Группа потребителей</v>
      </c>
      <c r="AQ48" s="1625"/>
      <c r="AR48" s="1625"/>
      <c r="AS48" s="1632">
        <v>21</v>
      </c>
    </row>
    <row customHeight="1" ht="22.049999999999997">
      <c r="A49" s="1268" t="s">
        <v>218</v>
      </c>
      <c r="B49" s="1268" t="s">
        <v>219</v>
      </c>
      <c r="C49" s="1268" t="s">
        <v>220</v>
      </c>
      <c r="D49" s="1268" t="s">
        <v>221</v>
      </c>
      <c r="E49" s="2291"/>
      <c r="F49" s="2291"/>
      <c r="G49" s="2291"/>
      <c r="H49" s="2291"/>
      <c r="I49" s="2102"/>
      <c r="J49" s="2102"/>
      <c r="K49" s="2128" t="str">
        <f>J48&amp;".1"</f>
        <v>....1.1.1</v>
      </c>
      <c r="L49" s="1311" t="s">
        <v>415</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416</v>
      </c>
      <c r="AN49" s="1637">
        <f>STRCHECKDATE(V50:AL50)</f>
      </c>
      <c r="AO49" s="1625"/>
      <c r="AP49" s="1625" t="str">
        <f>IF(T49="","",T49)</f>
        <v/>
      </c>
      <c r="AQ49" s="1625"/>
      <c r="AR49" s="1625"/>
      <c r="AS49" s="1632">
        <v>21</v>
      </c>
    </row>
    <row customHeight="1" ht="1.05">
      <c r="A50" s="1268" t="s">
        <v>218</v>
      </c>
      <c r="B50" s="1268" t="s">
        <v>219</v>
      </c>
      <c r="C50" s="1268" t="s">
        <v>220</v>
      </c>
      <c r="D50" s="1268" t="s">
        <v>221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218</v>
      </c>
      <c r="B51" s="1268" t="s">
        <v>219</v>
      </c>
      <c r="C51" s="1268" t="s">
        <v>220</v>
      </c>
      <c r="D51" s="1268" t="s">
        <v>221</v>
      </c>
      <c r="E51" s="2291"/>
      <c r="F51" s="2291"/>
      <c r="G51" s="2291"/>
      <c r="H51" s="2291"/>
      <c r="I51" s="2102"/>
      <c r="J51" s="2128"/>
      <c r="K51" s="1268"/>
      <c r="L51" s="1311"/>
      <c r="P51" s="2258"/>
      <c r="Q51" s="2258"/>
      <c r="R51" s="357"/>
      <c r="S51" s="1279"/>
      <c r="T51" s="289" t="s">
        <v>417</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218</v>
      </c>
      <c r="B52" s="1268" t="s">
        <v>219</v>
      </c>
      <c r="C52" s="1268" t="s">
        <v>220</v>
      </c>
      <c r="D52" s="1268" t="s">
        <v>221</v>
      </c>
      <c r="E52" s="2291"/>
      <c r="F52" s="2291"/>
      <c r="G52" s="2291"/>
      <c r="H52" s="2291"/>
      <c r="I52" s="2128"/>
      <c r="J52" s="1268"/>
      <c r="K52" s="1268"/>
      <c r="L52" s="1311"/>
      <c r="P52" s="2258"/>
      <c r="Q52" s="1955"/>
      <c r="R52" s="357"/>
      <c r="S52" s="1279"/>
      <c r="T52" s="288" t="s">
        <v>418</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218</v>
      </c>
      <c r="B53" s="1268" t="s">
        <v>219</v>
      </c>
      <c r="C53" s="1268" t="s">
        <v>220</v>
      </c>
      <c r="D53" s="1268" t="s">
        <v>221</v>
      </c>
      <c r="E53" s="2291"/>
      <c r="F53" s="2291"/>
      <c r="G53" s="2291"/>
      <c r="H53" s="2290"/>
      <c r="I53" s="1268"/>
      <c r="J53" s="1268"/>
      <c r="K53" s="1268"/>
      <c r="L53" s="1311"/>
      <c r="M53" s="1611"/>
      <c r="N53" s="1611"/>
      <c r="O53" s="1636"/>
      <c r="P53" s="361"/>
      <c r="Q53" s="376"/>
      <c r="R53" s="356"/>
      <c r="S53" s="1279"/>
      <c r="T53" s="366" t="s">
        <v>419</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218</v>
      </c>
      <c r="B54" s="1268" t="s">
        <v>219</v>
      </c>
      <c r="C54" s="1268" t="s">
        <v>220</v>
      </c>
      <c r="D54" s="1975"/>
      <c r="E54" s="2291"/>
      <c r="F54" s="2291"/>
      <c r="G54" s="2290"/>
      <c r="H54" s="1975"/>
      <c r="I54" s="1975"/>
      <c r="J54" s="1975"/>
      <c r="K54" s="1975"/>
      <c r="L54" s="1381"/>
      <c r="M54" s="1611"/>
      <c r="N54" s="1611"/>
      <c r="O54" s="163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218</v>
      </c>
      <c r="B55" s="1268" t="s">
        <v>219</v>
      </c>
      <c r="C55" s="1975"/>
      <c r="D55" s="1975"/>
      <c r="E55" s="2291"/>
      <c r="F55" s="2290"/>
      <c r="G55" s="1975"/>
      <c r="H55" s="1975"/>
      <c r="I55" s="1975"/>
      <c r="J55" s="1975"/>
      <c r="K55" s="1975"/>
      <c r="L55" s="1381"/>
      <c r="M55" s="1976"/>
      <c r="N55" s="1976"/>
      <c r="O55" s="1636"/>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218</v>
      </c>
      <c r="B56" s="1268"/>
      <c r="C56" s="1268"/>
      <c r="D56" s="1268"/>
      <c r="E56" s="2290"/>
      <c r="F56" s="1268"/>
      <c r="G56" s="1268"/>
      <c r="H56" s="1268"/>
      <c r="I56" s="1268"/>
      <c r="J56" s="1268"/>
      <c r="K56" s="1268"/>
      <c r="L56" s="1311"/>
      <c r="M56" s="1976"/>
      <c r="N56" s="1976"/>
      <c r="O56" s="1636"/>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1834A-F9A4-DE74-28FB-0.07B949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409</v>
      </c>
      <c r="M6" s="538"/>
      <c r="P6" s="2258">
        <v>1</v>
      </c>
      <c r="Q6" s="1332"/>
      <c r="R6" s="357"/>
      <c r="S6" s="1337">
        <f>$I6</f>
      </c>
      <c r="T6" s="286" t="s">
        <v>410</v>
      </c>
      <c r="U6" s="301"/>
      <c r="V6" s="2246"/>
      <c r="W6" s="2247"/>
      <c r="X6" s="2247"/>
      <c r="Y6" s="2247"/>
      <c r="Z6" s="2247"/>
      <c r="AA6" s="2247"/>
      <c r="AB6" s="2247"/>
      <c r="AC6" s="2248"/>
      <c r="AD6" s="2246"/>
      <c r="AE6" s="2247"/>
      <c r="AF6" s="2247"/>
      <c r="AG6" s="2247"/>
      <c r="AH6" s="2247"/>
      <c r="AI6" s="2247"/>
      <c r="AJ6" s="2247"/>
      <c r="AK6" s="2247"/>
      <c r="AL6" s="2248"/>
      <c r="AM6" s="1259" t="s">
        <v>411</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419</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46107.44405092593</v>
      </c>
      <c r="W30" s="2265"/>
      <c r="X30" s="2265"/>
      <c r="Y30" s="2265"/>
      <c r="Z30" s="2265"/>
      <c r="AA30" s="2265"/>
      <c r="AB30" s="2265"/>
      <c r="AC30" s="327"/>
      <c r="AD30" s="2265" t="str">
        <f>IF(TITLE_DATE_PR_CHANGE="",IF(TITLE_DATE_PR="","",TITLE_DATE_PR),TITLE_DATE_PR_CHANGE)</f>
        <v>46107.44405092593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10/1-П</v>
      </c>
      <c r="W31" s="2252"/>
      <c r="X31" s="2252"/>
      <c r="Y31" s="2252"/>
      <c r="Z31" s="2252"/>
      <c r="AA31" s="2252"/>
      <c r="AB31" s="2252"/>
      <c r="AC31" s="327"/>
      <c r="AD31" s="2252" t="str">
        <f>IF(TITLE_NUMBER_PR_CHANGE="",IF(TITLE_NUMBER_PR="","",TITLE_NUMBER_PR),TITLE_NUMBER_PR_CHANGE)</f>
        <v>10/1-П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46107.44405092593</v>
      </c>
      <c r="W34" s="2265"/>
      <c r="X34" s="2265"/>
      <c r="Y34" s="2265"/>
      <c r="Z34" s="2265"/>
      <c r="AA34" s="2265"/>
      <c r="AB34" s="2265"/>
      <c r="AC34" s="327"/>
      <c r="AD34" s="2265" t="str">
        <f>IF(TITLE_DATE_PR_CHANGE="",IF(TITLE_DATE_PR="","",TITLE_DATE_PR),TITLE_DATE_PR_CHANGE)</f>
        <v>46107.44405092593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10/1-П</v>
      </c>
      <c r="W35" s="2252"/>
      <c r="X35" s="2252"/>
      <c r="Y35" s="2252"/>
      <c r="Z35" s="2252"/>
      <c r="AA35" s="2252"/>
      <c r="AB35" s="2252"/>
      <c r="AC35" s="327"/>
      <c r="AD35" s="2252" t="str">
        <f>IF(TITLE_NUMBER_PR_CHANGE="",IF(TITLE_NUMBER_PR="","",TITLE_NUMBER_PR),TITLE_NUMBER_PR_CHANGE)</f>
        <v>10/1-П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409</v>
      </c>
      <c r="P47" s="2258">
        <v>1</v>
      </c>
      <c r="Q47" s="1332"/>
      <c r="R47" s="357"/>
      <c r="S47" s="1337" t="str">
        <f>$I47</f>
        <v>....1</v>
      </c>
      <c r="T47" s="286" t="s">
        <v>410</v>
      </c>
      <c r="U47" s="301"/>
      <c r="V47" s="2246"/>
      <c r="W47" s="2247"/>
      <c r="X47" s="2247"/>
      <c r="Y47" s="2247"/>
      <c r="Z47" s="2247"/>
      <c r="AA47" s="2247"/>
      <c r="AB47" s="2247"/>
      <c r="AC47" s="2248"/>
      <c r="AD47" s="2246"/>
      <c r="AE47" s="2247"/>
      <c r="AF47" s="2247"/>
      <c r="AG47" s="2247"/>
      <c r="AH47" s="2247"/>
      <c r="AI47" s="2247"/>
      <c r="AJ47" s="2247"/>
      <c r="AK47" s="2247"/>
      <c r="AL47" s="2248"/>
      <c r="AM47" s="1259" t="s">
        <v>411</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412</v>
      </c>
      <c r="P48" s="2258"/>
      <c r="Q48" s="2258">
        <v>1</v>
      </c>
      <c r="R48" s="358"/>
      <c r="S48" s="1337" t="str">
        <f>$J48</f>
        <v>....1.1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415</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416</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419</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BB824-69FD-0177-F24D-0.137238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46107.44405092593</v>
      </c>
      <c r="W30" s="2265"/>
      <c r="X30" s="2265"/>
      <c r="Y30" s="2265"/>
      <c r="Z30" s="2265"/>
      <c r="AA30" s="2265"/>
      <c r="AB30" s="2265"/>
      <c r="AC30" s="327"/>
      <c r="AD30" s="2265" t="str">
        <f>IF(TITLE_DATE_PR_CHANGE="",IF(TITLE_DATE_PR="","",TITLE_DATE_PR),TITLE_DATE_PR_CHANGE)</f>
        <v>46107.44405092593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10/1-П</v>
      </c>
      <c r="W31" s="2252"/>
      <c r="X31" s="2252"/>
      <c r="Y31" s="2252"/>
      <c r="Z31" s="2252"/>
      <c r="AA31" s="2252"/>
      <c r="AB31" s="2252"/>
      <c r="AC31" s="327"/>
      <c r="AD31" s="2252" t="str">
        <f>IF(TITLE_NUMBER_PR_CHANGE="",IF(TITLE_NUMBER_PR="","",TITLE_NUMBER_PR),TITLE_NUMBER_PR_CHANGE)</f>
        <v>10/1-П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46107.44405092593</v>
      </c>
      <c r="W34" s="2265"/>
      <c r="X34" s="2265"/>
      <c r="Y34" s="2265"/>
      <c r="Z34" s="2265"/>
      <c r="AA34" s="2265"/>
      <c r="AB34" s="2265"/>
      <c r="AC34" s="327"/>
      <c r="AD34" s="2265" t="str">
        <f>IF(TITLE_DATE_PR_CHANGE="",IF(TITLE_DATE_PR="","",TITLE_DATE_PR),TITLE_DATE_PR_CHANGE)</f>
        <v>46107.44405092593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10/1-П</v>
      </c>
      <c r="W35" s="2252"/>
      <c r="X35" s="2252"/>
      <c r="Y35" s="2252"/>
      <c r="Z35" s="2252"/>
      <c r="AA35" s="2252"/>
      <c r="AB35" s="2252"/>
      <c r="AC35" s="327"/>
      <c r="AD35" s="2252" t="str">
        <f>IF(TITLE_NUMBER_PR_CHANGE="",IF(TITLE_NUMBER_PR="","",TITLE_NUMBER_PR),TITLE_NUMBER_PR_CHANGE)</f>
        <v>10/1-П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5BBA1-0BC3-814E-2406-0.6FD5ED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405</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407</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408</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409</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412</v>
      </c>
      <c r="M7" s="538"/>
      <c r="N7" s="1367"/>
      <c r="P7" s="2258"/>
      <c r="Q7" s="2258">
        <v>1</v>
      </c>
      <c r="R7" s="1643"/>
      <c r="S7" s="2008">
        <f>$J7</f>
      </c>
      <c r="T7" s="287" t="s">
        <v>413</v>
      </c>
      <c r="U7" s="301"/>
      <c r="V7" s="2306"/>
      <c r="W7" s="2306"/>
      <c r="X7" s="2306"/>
      <c r="Y7" s="2306"/>
      <c r="Z7" s="2306"/>
      <c r="AA7" s="2306"/>
      <c r="AB7" s="2306"/>
      <c r="AC7" s="2306"/>
      <c r="AD7" s="2306"/>
      <c r="AE7" s="2306"/>
      <c r="AF7" s="2306"/>
      <c r="AG7" s="2306"/>
      <c r="AH7" s="2306"/>
      <c r="AI7" s="2306"/>
      <c r="AJ7" s="2306"/>
      <c r="AK7" s="2306"/>
      <c r="AL7" s="2306"/>
      <c r="AM7" s="2011" t="s">
        <v>414</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415</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416</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46107.44405092593</v>
      </c>
      <c r="W30" s="2265"/>
      <c r="X30" s="2265"/>
      <c r="Y30" s="2265"/>
      <c r="Z30" s="2265"/>
      <c r="AA30" s="2265"/>
      <c r="AB30" s="2265"/>
      <c r="AC30" s="327"/>
      <c r="AD30" s="2265" t="str">
        <f>IF(TITLE_DATE_PR_CHANGE="",IF(TITLE_DATE_PR="","",TITLE_DATE_PR),TITLE_DATE_PR_CHANGE)</f>
        <v>46107.44405092593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10/1-П</v>
      </c>
      <c r="W31" s="2252"/>
      <c r="X31" s="2252"/>
      <c r="Y31" s="2252"/>
      <c r="Z31" s="2252"/>
      <c r="AA31" s="2252"/>
      <c r="AB31" s="2252"/>
      <c r="AC31" s="327"/>
      <c r="AD31" s="2252" t="str">
        <f>IF(TITLE_NUMBER_PR_CHANGE="",IF(TITLE_NUMBER_PR="","",TITLE_NUMBER_PR),TITLE_NUMBER_PR_CHANGE)</f>
        <v>10/1-П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46107.44405092593</v>
      </c>
      <c r="W34" s="2265"/>
      <c r="X34" s="2265"/>
      <c r="Y34" s="2265"/>
      <c r="Z34" s="2265"/>
      <c r="AA34" s="2265"/>
      <c r="AB34" s="2265"/>
      <c r="AC34" s="327"/>
      <c r="AD34" s="2265" t="str">
        <f>IF(TITLE_DATE_PR_CHANGE="",IF(TITLE_DATE_PR="","",TITLE_DATE_PR),TITLE_DATE_PR_CHANGE)</f>
        <v>46107.44405092593</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10/1-П</v>
      </c>
      <c r="W35" s="2252"/>
      <c r="X35" s="2252"/>
      <c r="Y35" s="2252"/>
      <c r="Z35" s="2252"/>
      <c r="AA35" s="2252"/>
      <c r="AB35" s="2252"/>
      <c r="AC35" s="327"/>
      <c r="AD35" s="2252" t="str">
        <f>IF(TITLE_NUMBER_PR_CHANGE="",IF(TITLE_NUMBER_PR="","",TITLE_NUMBER_PR),TITLE_NUMBER_PR_CHANGE)</f>
        <v>10/1-П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B2A99-9A05-4D1A-E289-0.6EA5FB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402</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403</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404</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405</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406</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407</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408</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409</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412</v>
      </c>
      <c r="M7" s="538"/>
      <c r="N7" s="1367"/>
      <c r="P7" s="2258"/>
      <c r="Q7" s="2258">
        <v>1</v>
      </c>
      <c r="R7" s="358"/>
      <c r="S7" s="1337">
        <f>$J7</f>
      </c>
      <c r="T7" s="287" t="s">
        <v>413</v>
      </c>
      <c r="U7" s="301"/>
      <c r="V7" s="2246"/>
      <c r="W7" s="2247"/>
      <c r="X7" s="2247"/>
      <c r="Y7" s="2247"/>
      <c r="Z7" s="2247"/>
      <c r="AA7" s="2247"/>
      <c r="AB7" s="2247"/>
      <c r="AC7" s="2248"/>
      <c r="AD7" s="2246"/>
      <c r="AE7" s="2247"/>
      <c r="AF7" s="2247"/>
      <c r="AG7" s="2247"/>
      <c r="AH7" s="2247"/>
      <c r="AI7" s="2247"/>
      <c r="AJ7" s="2247"/>
      <c r="AK7" s="2247"/>
      <c r="AL7" s="2248"/>
      <c r="AM7" s="1259" t="s">
        <v>414</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415</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416</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417</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418</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Департамент тарифов и цен Правительства Еврейской автономной области</v>
      </c>
      <c r="W29" s="2252"/>
      <c r="X29" s="2252"/>
      <c r="Y29" s="2252"/>
      <c r="Z29" s="2252"/>
      <c r="AA29" s="2252"/>
      <c r="AB29" s="2252"/>
      <c r="AC29" s="327"/>
      <c r="AD29" s="2252" t="str">
        <f>IF(TITLE_NAME_OR_PR_CHANGE="",IF(TITLE_NAME_OR_PR="","",TITLE_NAME_OR_PR),TITLE_NAME_OR_PR_CHANGE)</f>
        <v>Департамент тарифов и цен Правительства Еврейской автономной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46107.44405092593</v>
      </c>
      <c r="W30" s="2265"/>
      <c r="X30" s="2265"/>
      <c r="Y30" s="2265"/>
      <c r="Z30" s="2265"/>
      <c r="AA30" s="2265"/>
      <c r="AB30" s="2265"/>
      <c r="AC30" s="327"/>
      <c r="AD30" s="2265" t="str">
        <f>IF(TITLE_DATE_PR_CHANGE="",IF(TITLE_DATE_PR="","",TITLE_DATE_PR),TITLE_DATE_PR_CHANGE)</f>
        <v>46107.44405092593</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10/1-П</v>
      </c>
      <c r="W31" s="2252"/>
      <c r="X31" s="2252"/>
      <c r="Y31" s="2252"/>
      <c r="Z31" s="2252"/>
      <c r="AA31" s="2252"/>
      <c r="AB31" s="2252"/>
      <c r="AC31" s="327"/>
      <c r="AD31" s="2252" t="str">
        <f>IF(TITLE_NUMBER_PR_CHANGE="",IF(TITLE_NUMBER_PR="","",TITLE_NUMBER_PR),TITLE_NUMBER_PR_CHANGE)</f>
        <v>10/1-П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2" s="2252"/>
      <c r="X32" s="2252"/>
      <c r="Y32" s="2252"/>
      <c r="Z32" s="2252"/>
      <c r="AA32" s="2252"/>
      <c r="AB32" s="2252"/>
      <c r="AC32" s="327"/>
      <c r="AD32"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46107.44405092593</v>
      </c>
      <c r="W34" s="2265"/>
      <c r="X34" s="2265"/>
      <c r="Y34" s="2265"/>
      <c r="Z34" s="2265"/>
      <c r="AA34" s="2265"/>
      <c r="AB34" s="2265"/>
      <c r="AC34" s="327"/>
      <c r="AD34" s="2265" t="str">
        <f>IF(TITLE_DATE_PR_CHANGE="",IF(TITLE_DATE_PR="","",TITLE_DATE_PR),TITLE_DATE_PR_CHANGE)</f>
        <v>46107.44405092593</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10/1-П</v>
      </c>
      <c r="W35" s="2252"/>
      <c r="X35" s="2252"/>
      <c r="Y35" s="2252"/>
      <c r="Z35" s="2252"/>
      <c r="AA35" s="2252"/>
      <c r="AB35" s="2252"/>
      <c r="AC35" s="327"/>
      <c r="AD35" s="2252" t="str">
        <f>IF(TITLE_NUMBER_PR_CHANGE="",IF(TITLE_NUMBER_PR="","",TITLE_NUMBER_PR),TITLE_NUMBER_PR_CHANGE)</f>
        <v>10/1-П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306</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307</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136</v>
      </c>
      <c r="C41" s="1371" t="s">
        <v>137</v>
      </c>
      <c r="D41" s="1371" t="s">
        <v>138</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403</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404</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405</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406</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407</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408</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409</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412</v>
      </c>
      <c r="P48" s="2258"/>
      <c r="Q48" s="2258">
        <v>1</v>
      </c>
      <c r="R48" s="358"/>
      <c r="S48" s="1337" t="str">
        <f>$J48</f>
        <v>....1</v>
      </c>
      <c r="T48" s="287" t="s">
        <v>413</v>
      </c>
      <c r="U48" s="301"/>
      <c r="V48" s="2246"/>
      <c r="W48" s="2247"/>
      <c r="X48" s="2247"/>
      <c r="Y48" s="2247"/>
      <c r="Z48" s="2247"/>
      <c r="AA48" s="2247"/>
      <c r="AB48" s="2247"/>
      <c r="AC48" s="2248"/>
      <c r="AD48" s="2246"/>
      <c r="AE48" s="2247"/>
      <c r="AF48" s="2247"/>
      <c r="AG48" s="2247"/>
      <c r="AH48" s="2247"/>
      <c r="AI48" s="2247"/>
      <c r="AJ48" s="2247"/>
      <c r="AK48" s="2247"/>
      <c r="AL48" s="2248"/>
      <c r="AM48" s="1259" t="s">
        <v>414</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415</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453</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417</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418</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212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213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214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E9417-CE08-C254-FF8C-0.536F2A7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402</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403</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404</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405</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406</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407</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408</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409</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412</v>
      </c>
      <c r="N7" s="510"/>
      <c r="O7" s="328"/>
      <c r="Q7" s="2258"/>
      <c r="R7" s="2258">
        <v>1</v>
      </c>
      <c r="S7" s="519"/>
      <c r="T7" s="358"/>
      <c r="U7" s="1337">
        <f>$J7</f>
      </c>
      <c r="V7" s="287" t="s">
        <v>413</v>
      </c>
      <c r="W7" s="301"/>
      <c r="X7" s="2246"/>
      <c r="Y7" s="2247"/>
      <c r="Z7" s="2247"/>
      <c r="AA7" s="2247"/>
      <c r="AB7" s="2247"/>
      <c r="AC7" s="2236"/>
      <c r="AD7" s="2236"/>
      <c r="AE7" s="2236"/>
      <c r="AF7" s="2309"/>
      <c r="AG7" s="2246"/>
      <c r="AH7" s="2247"/>
      <c r="AI7" s="2247"/>
      <c r="AJ7" s="2247"/>
      <c r="AK7" s="2247"/>
      <c r="AL7" s="2247"/>
      <c r="AM7" s="2247"/>
      <c r="AN7" s="2247"/>
      <c r="AO7" s="2247"/>
      <c r="AP7" s="2248"/>
      <c r="AQ7" s="1259" t="s">
        <v>414</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415</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417</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418</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Департамент тарифов и цен Правительства Еврейской автономной области</v>
      </c>
      <c r="Y33" s="2252"/>
      <c r="Z33" s="2252"/>
      <c r="AA33" s="2252"/>
      <c r="AB33" s="2252"/>
      <c r="AC33" s="2252"/>
      <c r="AD33" s="2252"/>
      <c r="AE33" s="2252"/>
      <c r="AF33" s="327"/>
      <c r="AG33" s="2252" t="str">
        <f>IF(TITLE_NAME_OR_PR_CHANGE="",IF(TITLE_NAME_OR_PR="","",TITLE_NAME_OR_PR),TITLE_NAME_OR_PR_CHANGE)</f>
        <v>Департамент тарифов и цен Правительства Еврейской автономной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46107.44405092593</v>
      </c>
      <c r="Y34" s="2265"/>
      <c r="Z34" s="2265"/>
      <c r="AA34" s="2265"/>
      <c r="AB34" s="2265"/>
      <c r="AC34" s="2265"/>
      <c r="AD34" s="2265"/>
      <c r="AE34" s="2265"/>
      <c r="AF34" s="327"/>
      <c r="AG34" s="2265" t="str">
        <f>IF(TITLE_DATE_PR_CHANGE="",IF(TITLE_DATE_PR="","",TITLE_DATE_PR),TITLE_DATE_PR_CHANGE)</f>
        <v>46107.44405092593</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10/1-П</v>
      </c>
      <c r="Y35" s="2252"/>
      <c r="Z35" s="2252"/>
      <c r="AA35" s="2252"/>
      <c r="AB35" s="2252"/>
      <c r="AC35" s="2252"/>
      <c r="AD35" s="2252"/>
      <c r="AE35" s="2252"/>
      <c r="AF35" s="327"/>
      <c r="AG35" s="2252" t="str">
        <f>IF(TITLE_NUMBER_PR_CHANGE="",IF(TITLE_NUMBER_PR="","",TITLE_NUMBER_PR),TITLE_NUMBER_PR_CHANGE)</f>
        <v>10/1-П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Y36" s="2252"/>
      <c r="Z36" s="2252"/>
      <c r="AA36" s="2252"/>
      <c r="AB36" s="2252"/>
      <c r="AC36" s="2252"/>
      <c r="AD36" s="2252"/>
      <c r="AE36" s="2252"/>
      <c r="AF36" s="327"/>
      <c r="AG36"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46107.44405092593</v>
      </c>
      <c r="Y38" s="2265"/>
      <c r="Z38" s="2265"/>
      <c r="AA38" s="2265"/>
      <c r="AB38" s="2265"/>
      <c r="AC38" s="2265"/>
      <c r="AD38" s="2265"/>
      <c r="AE38" s="2265"/>
      <c r="AF38" s="327"/>
      <c r="AG38" s="2265" t="str">
        <f>IF(TITLE_DATE_PR_CHANGE="",IF(TITLE_DATE_PR="","",TITLE_DATE_PR),TITLE_DATE_PR_CHANGE)</f>
        <v>46107.44405092593</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10/1-П</v>
      </c>
      <c r="Y39" s="2252"/>
      <c r="Z39" s="2252"/>
      <c r="AA39" s="2252"/>
      <c r="AB39" s="2252"/>
      <c r="AC39" s="2252"/>
      <c r="AD39" s="2252"/>
      <c r="AE39" s="2252"/>
      <c r="AF39" s="327"/>
      <c r="AG39" s="2252" t="str">
        <f>IF(TITLE_NUMBER_PR_CHANGE="",IF(TITLE_NUMBER_PR="","",TITLE_NUMBER_PR),TITLE_NUMBER_PR_CHANGE)</f>
        <v>10/1-П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306</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307</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136</v>
      </c>
      <c r="C47" s="1260" t="s">
        <v>137</v>
      </c>
      <c r="D47" s="1260" t="s">
        <v>138</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403</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404</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405</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406</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407</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408</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409</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412</v>
      </c>
      <c r="Q54" s="2258"/>
      <c r="R54" s="2258">
        <v>1</v>
      </c>
      <c r="S54" s="519"/>
      <c r="T54" s="358"/>
      <c r="U54" s="1337" t="str">
        <f>$J54</f>
        <v>....1.1</v>
      </c>
      <c r="V54" s="287" t="s">
        <v>413</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414</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415</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454</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417</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418</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212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213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214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E77C51-1279-A2F8-9D24-0.E9F08BE6}" mc:Ignorable="x14ac xr xr2 xr3">
  <sheetPr>
    <tabColor rgb="FFCCCCFF"/>
  </sheetPr>
  <dimension ref="A1:Q79"/>
  <sheetViews>
    <sheetView topLeftCell="C1"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46109.44291666667</v>
      </c>
      <c r="G11" s="78"/>
      <c r="H11" s="774" t="s">
        <v>22</v>
      </c>
      <c r="J11" s="877" t="s">
        <v>23</v>
      </c>
      <c r="Q11" s="75">
        <v>0</v>
      </c>
    </row>
    <row customHeight="1" ht="22.5">
      <c r="A12" s="2099"/>
      <c r="D12" s="76"/>
      <c r="E12" s="1166" t="s">
        <v>24</v>
      </c>
      <c r="F12" s="1733">
        <v>47848.443657407406</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46107.44405092593</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35.833333333333336">
      <c r="D23" s="76"/>
      <c r="E23" s="392" t="s">
        <v>42</v>
      </c>
      <c r="F23" s="217" t="s">
        <v>43</v>
      </c>
      <c r="G23" s="74"/>
      <c r="Q23" s="75">
        <v>0</v>
      </c>
    </row>
    <row customHeight="1" ht="61.66666666666666">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630"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31E36E6-0C4E-1E83-8418-0.EE830BE3}"/>
    <hyperlink ref="H17" location="Титульный!H9" display="Как заполнить?" tooltip="Помощь по работе с полями отчётной формы" xr:uid="{CE8DF31D-25C5-CD18-9714-0.DA78AAA9}"/>
    <hyperlink ref="H39" location="Титульный!H9" display="Как заполнить?" tooltip="Помощь по работе с полями отчётной формы" xr:uid="{5C13C232-4594-CA07-D4AF-0.3239AD44}"/>
    <hyperlink ref="H62" location="Титульный!H9" display="Как заполнить?" tooltip="Помощь по работе с полями отчётной формы" xr:uid="{C34BA51C-8444-54C5-8B0A-0.EA724ADC}"/>
    <hyperlink ref="F70" r:id="rId4" xr:uid="{5CF9B853-4AB1-E8AC-68C1-0.D71C50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B0644-69D3-E254-C317-0.0A333FA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402</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403</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404</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405</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406</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407</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408</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409</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Департамент тарифов и цен Правительства Еврейской автономной области</v>
      </c>
      <c r="W30" s="2252"/>
      <c r="X30" s="2252"/>
      <c r="Y30" s="2252"/>
      <c r="Z30" s="2252"/>
      <c r="AA30" s="327"/>
      <c r="AB30" s="2252" t="str">
        <f>IF(TITLE_NAME_OR_PR_CHANGE="",IF(TITLE_NAME_OR_PR="","",TITLE_NAME_OR_PR),TITLE_NAME_OR_PR_CHANGE)</f>
        <v>Департамент тарифов и цен Правительства Еврейской автономной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46107.44405092593</v>
      </c>
      <c r="W31" s="2265"/>
      <c r="X31" s="2265"/>
      <c r="Y31" s="2265"/>
      <c r="Z31" s="2265"/>
      <c r="AA31" s="327"/>
      <c r="AB31" s="2265" t="str">
        <f>IF(TITLE_DATE_PR_CHANGE="",IF(TITLE_DATE_PR="","",TITLE_DATE_PR),TITLE_DATE_PR_CHANGE)</f>
        <v>46107.44405092593</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10/1-П</v>
      </c>
      <c r="W32" s="2252"/>
      <c r="X32" s="2252"/>
      <c r="Y32" s="2252"/>
      <c r="Z32" s="2252"/>
      <c r="AA32" s="327"/>
      <c r="AB32" s="2252" t="str">
        <f>IF(TITLE_NUMBER_PR_CHANGE="",IF(TITLE_NUMBER_PR="","",TITLE_NUMBER_PR),TITLE_NUMBER_PR_CHANGE)</f>
        <v>10/1-П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3" s="2252"/>
      <c r="X33" s="2252"/>
      <c r="Y33" s="2252"/>
      <c r="Z33" s="2252"/>
      <c r="AA33" s="327"/>
      <c r="AB33"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46107.44405092593</v>
      </c>
      <c r="W35" s="2265"/>
      <c r="X35" s="2265"/>
      <c r="Y35" s="2265"/>
      <c r="Z35" s="2265"/>
      <c r="AA35" s="327"/>
      <c r="AB35" s="2265" t="str">
        <f>IF(TITLE_DATE_PR_CHANGE="",IF(TITLE_DATE_PR="","",TITLE_DATE_PR),TITLE_DATE_PR_CHANGE)</f>
        <v>46107.44405092593</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10/1-П</v>
      </c>
      <c r="W36" s="2252"/>
      <c r="X36" s="2252"/>
      <c r="Y36" s="2252"/>
      <c r="Z36" s="2252"/>
      <c r="AA36" s="327"/>
      <c r="AB36" s="2252" t="str">
        <f>IF(TITLE_NUMBER_PR_CHANGE="",IF(TITLE_NUMBER_PR="","",TITLE_NUMBER_PR),TITLE_NUMBER_PR_CHANGE)</f>
        <v>10/1-П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306</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307</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403</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404</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405</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406</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407</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408</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409</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482</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418</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212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213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214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AD3AD-0782-4209-651F-0.A5690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26">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46107.44405092593</v>
      </c>
      <c r="W28" s="2265"/>
      <c r="X28" s="2265"/>
      <c r="Y28" s="2265"/>
      <c r="Z28" s="2265"/>
      <c r="AA28" s="2265"/>
      <c r="AB28" s="327"/>
      <c r="AC28" s="2265" t="str">
        <f>IF(TITLE_DATE_PR_CHANGE="",IF(TITLE_DATE_PR="","",TITLE_DATE_PR),TITLE_DATE_PR_CHANGE)</f>
        <v>46107.44405092593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10/1-П</v>
      </c>
      <c r="W29" s="2252"/>
      <c r="X29" s="2252"/>
      <c r="Y29" s="2252"/>
      <c r="Z29" s="2252"/>
      <c r="AA29" s="2252"/>
      <c r="AB29" s="327"/>
      <c r="AC29" s="2252" t="str">
        <f>IF(TITLE_NUMBER_PR_CHANGE="",IF(TITLE_NUMBER_PR="","",TITLE_NUMBER_PR),TITLE_NUMBER_PR_CHANGE)</f>
        <v>10/1-П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46107.44405092593</v>
      </c>
      <c r="W32" s="2265"/>
      <c r="X32" s="2265"/>
      <c r="Y32" s="2265"/>
      <c r="Z32" s="2265"/>
      <c r="AA32" s="2265"/>
      <c r="AB32" s="327"/>
      <c r="AC32" s="2265" t="str">
        <f>IF(TITLE_DATE_PR_CHANGE="",IF(TITLE_DATE_PR="","",TITLE_DATE_PR),TITLE_DATE_PR_CHANGE)</f>
        <v>46107.44405092593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10/1-П</v>
      </c>
      <c r="W33" s="2252"/>
      <c r="X33" s="2252"/>
      <c r="Y33" s="2252"/>
      <c r="Z33" s="2252"/>
      <c r="AA33" s="2252"/>
      <c r="AB33" s="327"/>
      <c r="AC33" s="2252" t="str">
        <f>IF(TITLE_NUMBER_PR_CHANGE="",IF(TITLE_NUMBER_PR="","",TITLE_NUMBER_PR),TITLE_NUMBER_PR_CHANGE)</f>
        <v>10/1-П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497</v>
      </c>
      <c r="E45" s="2260"/>
      <c r="F45" s="2260"/>
      <c r="G45" s="2260"/>
      <c r="H45" s="2260"/>
      <c r="I45" s="2287"/>
      <c r="J45" s="2257" t="str">
        <f>I44&amp;".1"</f>
        <v>...1.1</v>
      </c>
      <c r="K45" s="1364"/>
      <c r="L45" s="1365" t="s">
        <v>412</v>
      </c>
      <c r="P45" s="2258"/>
      <c r="Q45" s="2258">
        <v>1</v>
      </c>
      <c r="R45" s="358"/>
      <c r="S45" s="1359"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232</v>
      </c>
      <c r="B46" s="1364" t="s">
        <v>233</v>
      </c>
      <c r="C46" s="1364" t="s">
        <v>234</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497</v>
      </c>
      <c r="E49" s="2260"/>
      <c r="F49" s="2260"/>
      <c r="G49" s="2260"/>
      <c r="H49" s="2260"/>
      <c r="I49" s="2257"/>
      <c r="J49" s="1364"/>
      <c r="K49" s="1364"/>
      <c r="L49" s="1365"/>
      <c r="P49" s="2258"/>
      <c r="Q49" s="1355"/>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27"/>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301B3-6A6B-0BB3-50CC-0.27F0CF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46107.44405092593</v>
      </c>
      <c r="W28" s="2265"/>
      <c r="X28" s="2265"/>
      <c r="Y28" s="2265"/>
      <c r="Z28" s="2265"/>
      <c r="AA28" s="2265"/>
      <c r="AB28" s="327"/>
      <c r="AC28" s="2265" t="str">
        <f>IF(TITLE_DATE_PR_CHANGE="",IF(TITLE_DATE_PR="","",TITLE_DATE_PR),TITLE_DATE_PR_CHANGE)</f>
        <v>46107.44405092593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10/1-П</v>
      </c>
      <c r="W29" s="2252"/>
      <c r="X29" s="2252"/>
      <c r="Y29" s="2252"/>
      <c r="Z29" s="2252"/>
      <c r="AA29" s="2252"/>
      <c r="AB29" s="327"/>
      <c r="AC29" s="2252" t="str">
        <f>IF(TITLE_NUMBER_PR_CHANGE="",IF(TITLE_NUMBER_PR="","",TITLE_NUMBER_PR),TITLE_NUMBER_PR_CHANGE)</f>
        <v>10/1-П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46107.44405092593</v>
      </c>
      <c r="W32" s="2265"/>
      <c r="X32" s="2265"/>
      <c r="Y32" s="2265"/>
      <c r="Z32" s="2265"/>
      <c r="AA32" s="2265"/>
      <c r="AB32" s="327"/>
      <c r="AC32" s="2265" t="str">
        <f>IF(TITLE_DATE_PR_CHANGE="",IF(TITLE_DATE_PR="","",TITLE_DATE_PR),TITLE_DATE_PR_CHANGE)</f>
        <v>46107.44405092593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10/1-П</v>
      </c>
      <c r="W33" s="2252"/>
      <c r="X33" s="2252"/>
      <c r="Y33" s="2252"/>
      <c r="Z33" s="2252"/>
      <c r="AA33" s="2252"/>
      <c r="AB33" s="327"/>
      <c r="AC33" s="2252" t="str">
        <f>IF(TITLE_NUMBER_PR_CHANGE="",IF(TITLE_NUMBER_PR="","",TITLE_NUMBER_PR),TITLE_NUMBER_PR_CHANGE)</f>
        <v>10/1-П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498</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237</v>
      </c>
      <c r="B46" s="1364" t="s">
        <v>238</v>
      </c>
      <c r="C46" s="1364" t="s">
        <v>239</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498</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BD4A6-9AB5-5747-5013-0.65EF01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46107.44405092593</v>
      </c>
      <c r="W28" s="2265"/>
      <c r="X28" s="2265"/>
      <c r="Y28" s="2265"/>
      <c r="Z28" s="2265"/>
      <c r="AA28" s="2265"/>
      <c r="AB28" s="327"/>
      <c r="AC28" s="2265" t="str">
        <f>IF(TITLE_DATE_PR_CHANGE="",IF(TITLE_DATE_PR="","",TITLE_DATE_PR),TITLE_DATE_PR_CHANGE)</f>
        <v>46107.44405092593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10/1-П</v>
      </c>
      <c r="W29" s="2252"/>
      <c r="X29" s="2252"/>
      <c r="Y29" s="2252"/>
      <c r="Z29" s="2252"/>
      <c r="AA29" s="2252"/>
      <c r="AB29" s="327"/>
      <c r="AC29" s="2252" t="str">
        <f>IF(TITLE_NUMBER_PR_CHANGE="",IF(TITLE_NUMBER_PR="","",TITLE_NUMBER_PR),TITLE_NUMBER_PR_CHANGE)</f>
        <v>10/1-П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46107.44405092593</v>
      </c>
      <c r="W32" s="2265"/>
      <c r="X32" s="2265"/>
      <c r="Y32" s="2265"/>
      <c r="Z32" s="2265"/>
      <c r="AA32" s="2265"/>
      <c r="AB32" s="327"/>
      <c r="AC32" s="2265" t="str">
        <f>IF(TITLE_DATE_PR_CHANGE="",IF(TITLE_DATE_PR="","",TITLE_DATE_PR),TITLE_DATE_PR_CHANGE)</f>
        <v>46107.44405092593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10/1-П</v>
      </c>
      <c r="W33" s="2252"/>
      <c r="X33" s="2252"/>
      <c r="Y33" s="2252"/>
      <c r="Z33" s="2252"/>
      <c r="AA33" s="2252"/>
      <c r="AB33" s="327"/>
      <c r="AC33" s="2252" t="str">
        <f>IF(TITLE_NUMBER_PR_CHANGE="",IF(TITLE_NUMBER_PR="","",TITLE_NUMBER_PR),TITLE_NUMBER_PR_CHANGE)</f>
        <v>10/1-П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242</v>
      </c>
      <c r="B42" s="1364" t="s">
        <v>243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242</v>
      </c>
      <c r="B43" s="1364" t="s">
        <v>243</v>
      </c>
      <c r="C43" s="1364" t="s">
        <v>244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242</v>
      </c>
      <c r="B44" s="1364" t="s">
        <v>243</v>
      </c>
      <c r="C44" s="1364" t="s">
        <v>244</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242</v>
      </c>
      <c r="B45" s="1364" t="s">
        <v>243</v>
      </c>
      <c r="C45" s="1364" t="s">
        <v>244</v>
      </c>
      <c r="D45" s="1364" t="s">
        <v>499</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242</v>
      </c>
      <c r="B46" s="1364" t="s">
        <v>243</v>
      </c>
      <c r="C46" s="1364" t="s">
        <v>244</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242</v>
      </c>
      <c r="B47" s="1364" t="s">
        <v>243</v>
      </c>
      <c r="C47" s="1364" t="s">
        <v>244</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242</v>
      </c>
      <c r="B48" s="1364" t="s">
        <v>243</v>
      </c>
      <c r="C48" s="1364" t="s">
        <v>244</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242</v>
      </c>
      <c r="B49" s="1364" t="s">
        <v>243</v>
      </c>
      <c r="C49" s="1364" t="s">
        <v>244</v>
      </c>
      <c r="D49" s="1364" t="s">
        <v>499</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242</v>
      </c>
      <c r="B50" s="1364" t="s">
        <v>243</v>
      </c>
      <c r="C50" s="1364" t="s">
        <v>244</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242</v>
      </c>
      <c r="B51" s="1344" t="s">
        <v>243</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8DA71-99E9-B7CC-FC42-0.56C94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58">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46107.44405092593</v>
      </c>
      <c r="W28" s="2265"/>
      <c r="X28" s="2265"/>
      <c r="Y28" s="2265"/>
      <c r="Z28" s="2265"/>
      <c r="AA28" s="2265"/>
      <c r="AB28" s="327"/>
      <c r="AC28" s="2265" t="str">
        <f>IF(TITLE_DATE_PR_CHANGE="",IF(TITLE_DATE_PR="","",TITLE_DATE_PR),TITLE_DATE_PR_CHANGE)</f>
        <v>46107.44405092593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10/1-П</v>
      </c>
      <c r="W29" s="2252"/>
      <c r="X29" s="2252"/>
      <c r="Y29" s="2252"/>
      <c r="Z29" s="2252"/>
      <c r="AA29" s="2252"/>
      <c r="AB29" s="327"/>
      <c r="AC29" s="2252" t="str">
        <f>IF(TITLE_NUMBER_PR_CHANGE="",IF(TITLE_NUMBER_PR="","",TITLE_NUMBER_PR),TITLE_NUMBER_PR_CHANGE)</f>
        <v>10/1-П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46107.44405092593</v>
      </c>
      <c r="W32" s="2265"/>
      <c r="X32" s="2265"/>
      <c r="Y32" s="2265"/>
      <c r="Z32" s="2265"/>
      <c r="AA32" s="2265"/>
      <c r="AB32" s="327"/>
      <c r="AC32" s="2265" t="str">
        <f>IF(TITLE_DATE_PR_CHANGE="",IF(TITLE_DATE_PR="","",TITLE_DATE_PR),TITLE_DATE_PR_CHANGE)</f>
        <v>46107.44405092593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10/1-П</v>
      </c>
      <c r="W33" s="2252"/>
      <c r="X33" s="2252"/>
      <c r="Y33" s="2252"/>
      <c r="Z33" s="2252"/>
      <c r="AA33" s="2252"/>
      <c r="AB33" s="327"/>
      <c r="AC33" s="2252" t="str">
        <f>IF(TITLE_NUMBER_PR_CHANGE="",IF(TITLE_NUMBER_PR="","",TITLE_NUMBER_PR),TITLE_NUMBER_PR_CHANGE)</f>
        <v>10/1-П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247</v>
      </c>
      <c r="B42" s="1364" t="s">
        <v>248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247</v>
      </c>
      <c r="B43" s="1364" t="s">
        <v>248</v>
      </c>
      <c r="C43" s="1364" t="s">
        <v>249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247</v>
      </c>
      <c r="B44" s="1364" t="s">
        <v>248</v>
      </c>
      <c r="C44" s="1364" t="s">
        <v>249</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247</v>
      </c>
      <c r="B45" s="1364" t="s">
        <v>248</v>
      </c>
      <c r="C45" s="1364" t="s">
        <v>249</v>
      </c>
      <c r="D45" s="1364" t="s">
        <v>500</v>
      </c>
      <c r="E45" s="2260"/>
      <c r="F45" s="2260"/>
      <c r="G45" s="2260"/>
      <c r="H45" s="2260"/>
      <c r="I45" s="2287"/>
      <c r="J45" s="2257" t="str">
        <f>I44&amp;".1"</f>
        <v>...1.1</v>
      </c>
      <c r="K45" s="1364"/>
      <c r="L45" s="1365" t="s">
        <v>412</v>
      </c>
      <c r="P45" s="2258"/>
      <c r="Q45" s="2258">
        <v>1</v>
      </c>
      <c r="R45" s="358"/>
      <c r="S45" s="1458"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247</v>
      </c>
      <c r="B46" s="1364" t="s">
        <v>248</v>
      </c>
      <c r="C46" s="1364" t="s">
        <v>249</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247</v>
      </c>
      <c r="B47" s="1364" t="s">
        <v>248</v>
      </c>
      <c r="C47" s="1364" t="s">
        <v>249</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247</v>
      </c>
      <c r="B48" s="1364" t="s">
        <v>248</v>
      </c>
      <c r="C48" s="1364" t="s">
        <v>249</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247</v>
      </c>
      <c r="B49" s="1364" t="s">
        <v>248</v>
      </c>
      <c r="C49" s="1364" t="s">
        <v>249</v>
      </c>
      <c r="D49" s="1364" t="s">
        <v>500</v>
      </c>
      <c r="E49" s="2260"/>
      <c r="F49" s="2260"/>
      <c r="G49" s="2260"/>
      <c r="H49" s="2260"/>
      <c r="I49" s="2257"/>
      <c r="J49" s="1364"/>
      <c r="K49" s="1364"/>
      <c r="L49" s="1365"/>
      <c r="P49" s="2258"/>
      <c r="Q49" s="1451"/>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247</v>
      </c>
      <c r="B50" s="1364" t="s">
        <v>248</v>
      </c>
      <c r="C50" s="1364" t="s">
        <v>249</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247</v>
      </c>
      <c r="B51" s="1344" t="s">
        <v>248</v>
      </c>
      <c r="C51" s="1315"/>
      <c r="D51" s="1315"/>
      <c r="E51" s="2260"/>
      <c r="F51" s="2259"/>
      <c r="G51" s="1315"/>
      <c r="H51" s="1315"/>
      <c r="I51" s="1315"/>
      <c r="J51" s="1315"/>
      <c r="K51" s="1315"/>
      <c r="L51" s="1459"/>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18956-146B-3B99-B869-0.98C9B86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402</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403</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404</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405</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406</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407</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408</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409</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46107.44405092593</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10/1-П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46107.44405092593</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10/1-П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306</v>
      </c>
      <c r="T36" s="2128"/>
      <c r="U36" s="2128"/>
      <c r="V36" s="2128"/>
      <c r="W36" s="2128"/>
      <c r="X36" s="2128"/>
      <c r="Y36" s="2128"/>
      <c r="Z36" s="2128"/>
      <c r="AA36" s="2176"/>
      <c r="AB36" s="2176"/>
      <c r="AC36" s="2176"/>
      <c r="AD36" s="2128"/>
      <c r="AE36" s="2128"/>
      <c r="AF36" s="2128"/>
      <c r="AG36" s="2128"/>
      <c r="AH36" s="2128"/>
      <c r="AI36" s="2128"/>
      <c r="AJ36" s="2128"/>
      <c r="AK36" s="2128" t="s">
        <v>307</v>
      </c>
      <c r="AQ36" s="1632">
        <v>14</v>
      </c>
    </row>
    <row customHeight="1" ht="14.699999999999998">
      <c r="Q37" s="292"/>
      <c r="R37" s="377"/>
      <c r="S37" s="2274" t="s">
        <v>90</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503</v>
      </c>
      <c r="AE39" s="2340"/>
      <c r="AF39" s="2316"/>
      <c r="AG39" s="2316"/>
      <c r="AH39" s="2317"/>
      <c r="AI39" s="2279"/>
      <c r="AJ39" s="2282"/>
      <c r="AK39" s="2128"/>
      <c r="AQ39" s="1632">
        <v>14</v>
      </c>
    </row>
    <row customHeight="1" ht="14.699999999999998">
      <c r="A40" s="1267"/>
      <c r="B40" s="1267" t="s">
        <v>136</v>
      </c>
      <c r="C40" s="1267" t="s">
        <v>137</v>
      </c>
      <c r="D40" s="1267" t="s">
        <v>138</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124</v>
      </c>
      <c r="U42" s="301"/>
      <c r="V42" s="2244"/>
      <c r="W42" s="2244"/>
      <c r="X42" s="2244"/>
      <c r="Y42" s="2244"/>
      <c r="Z42" s="2244"/>
      <c r="AA42" s="2245"/>
      <c r="AB42" s="1953"/>
      <c r="AC42" s="2244" t="str">
        <f>INDEX(PT_DIFFERENTIATION_NTAR,MATCH(A42,PT_DIFFERENTIATION_NTAR_ID,0))</f>
        <v>Плата за подключение (технологическое присоединение) объекта капитального строительства "Жилой дом средней этажности "Скрипач на крыше", расположенного по адресу: ЕАО, г.Биробиджан, ул.Шолом-Алейхема, д.57 с тепловой нагрузкой 0,814095 Гкал/час к системе теплоснабжения АО "ДГК"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403</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404</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405</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406</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407</v>
      </c>
      <c r="U45" s="301"/>
      <c r="V45" s="2244"/>
      <c r="W45" s="2244"/>
      <c r="X45" s="2244"/>
      <c r="Y45" s="2244"/>
      <c r="Z45" s="2244"/>
      <c r="AA45" s="2245"/>
      <c r="AB45" s="1953"/>
      <c r="AC45" s="2244" t="str">
        <f>INDEX(PT_DIFFERENTIATION_IST_TE,MATCH(D45,PT_DIFFERENTIATION_IST_TE_ID,0))</f>
        <v>Биробиджанская ТЭЦ</v>
      </c>
      <c r="AD45" s="2244"/>
      <c r="AE45" s="2244"/>
      <c r="AF45" s="2244"/>
      <c r="AG45" s="2244"/>
      <c r="AH45" s="2244"/>
      <c r="AI45" s="2244"/>
      <c r="AJ45" s="2245"/>
      <c r="AK45" s="1259" t="s">
        <v>408</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1.1.1.1.1</v>
      </c>
      <c r="J46" s="1376"/>
      <c r="K46" s="1376"/>
      <c r="L46" s="1382" t="s">
        <v>409</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91.66666666666667">
      <c r="A48" s="1268" t="s">
        <v>208</v>
      </c>
      <c r="B48" s="1268" t="s">
        <v>209</v>
      </c>
      <c r="C48" s="1268" t="s">
        <v>210</v>
      </c>
      <c r="D48" s="1268" t="s">
        <v>211</v>
      </c>
      <c r="E48" s="2291"/>
      <c r="F48" s="2291"/>
      <c r="G48" s="2291"/>
      <c r="H48" s="2291"/>
      <c r="I48" s="2102"/>
      <c r="J48" s="2102"/>
      <c r="K48" s="1942" t="str">
        <f>S45&amp;".1"</f>
        <v>1.1.1.1.1</v>
      </c>
      <c r="L48" s="1311"/>
      <c r="P48" s="2258"/>
      <c r="Q48" s="2258"/>
      <c r="R48" s="358">
        <v>1</v>
      </c>
      <c r="S48" s="1963" t="str">
        <f>$K48</f>
        <v>1.1.1.1.1</v>
      </c>
      <c r="T48" s="1962" t="s">
        <v>504</v>
      </c>
      <c r="U48" s="301"/>
      <c r="V48" s="752"/>
      <c r="W48" s="1258"/>
      <c r="X48" s="1956"/>
      <c r="Y48" s="1943" t="s">
        <v>63</v>
      </c>
      <c r="Z48" s="1956"/>
      <c r="AA48" s="1943" t="s">
        <v>63</v>
      </c>
      <c r="AB48" s="1965" t="s">
        <v>505</v>
      </c>
      <c r="AC48" s="1964">
        <v>0.814095</v>
      </c>
      <c r="AD48" s="752"/>
      <c r="AE48" s="1258">
        <v>5710.2</v>
      </c>
      <c r="AF48" s="2603">
        <v>46109.44875</v>
      </c>
      <c r="AG48" s="1943" t="s">
        <v>19</v>
      </c>
      <c r="AH48" s="2676" t="s">
        <v>28</v>
      </c>
      <c r="AI48" s="1943" t="s">
        <v>63</v>
      </c>
      <c r="AJ48" s="1349"/>
      <c r="AK48" s="2254" t="s">
        <v>482</v>
      </c>
      <c r="AL48" s="1637">
        <f>STRCHECKDATE(#REF!)</f>
      </c>
      <c r="AM48" s="1625"/>
      <c r="AN48" s="1625" t="str">
        <f>IF(T48="","",T48)</f>
        <v>ГП ЕАО Облэнергоремонт Плюс</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418</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213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214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214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49579-17F6-DA03-197D-0.A0CC73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46107.44405092593</v>
      </c>
      <c r="W32" s="2265"/>
      <c r="X32" s="2265"/>
      <c r="Y32" s="2265"/>
      <c r="Z32" s="2265"/>
      <c r="AA32" s="2265"/>
      <c r="AB32" s="2265"/>
      <c r="AC32" s="327"/>
      <c r="AD32" s="2265" t="str">
        <f>IF(TITLE_DATE_PR_CHANGE="",IF(TITLE_DATE_PR="","",TITLE_DATE_PR),TITLE_DATE_PR_CHANGE)</f>
        <v>46107.44405092593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10/1-П</v>
      </c>
      <c r="W33" s="2252"/>
      <c r="X33" s="2252"/>
      <c r="Y33" s="2252"/>
      <c r="Z33" s="2252"/>
      <c r="AA33" s="2252"/>
      <c r="AB33" s="2252"/>
      <c r="AC33" s="327"/>
      <c r="AD33" s="2252" t="str">
        <f>IF(TITLE_NUMBER_PR_CHANGE="",IF(TITLE_NUMBER_PR="","",TITLE_NUMBER_PR),TITLE_NUMBER_PR_CHANGE)</f>
        <v>10/1-П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46107.44405092593</v>
      </c>
      <c r="W36" s="2265"/>
      <c r="X36" s="2265"/>
      <c r="Y36" s="2265"/>
      <c r="Z36" s="2265"/>
      <c r="AA36" s="2265"/>
      <c r="AB36" s="2265"/>
      <c r="AC36" s="327"/>
      <c r="AD36" s="2265" t="str">
        <f>IF(TITLE_DATE_PR_CHANGE="",IF(TITLE_DATE_PR="","",TITLE_DATE_PR),TITLE_DATE_PR_CHANGE)</f>
        <v>46107.44405092593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10/1-П</v>
      </c>
      <c r="W37" s="2252"/>
      <c r="X37" s="2252"/>
      <c r="Y37" s="2252"/>
      <c r="Z37" s="2252"/>
      <c r="AA37" s="2252"/>
      <c r="AB37" s="2252"/>
      <c r="AC37" s="327"/>
      <c r="AD37" s="2252" t="str">
        <f>IF(TITLE_NUMBER_PR_CHANGE="",IF(TITLE_NUMBER_PR="","",TITLE_NUMBER_PR),TITLE_NUMBER_PR_CHANGE)</f>
        <v>10/1-П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252</v>
      </c>
      <c r="B47" s="1364" t="s">
        <v>253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43.050000000000004">
      <c r="A48" s="1364" t="s">
        <v>252</v>
      </c>
      <c r="B48" s="1364" t="s">
        <v>253</v>
      </c>
      <c r="C48" s="1364" t="s">
        <v>254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252</v>
      </c>
      <c r="B49" s="1344" t="s">
        <v>253</v>
      </c>
      <c r="C49" s="1344" t="s">
        <v>254</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252</v>
      </c>
      <c r="B50" s="1344" t="s">
        <v>253</v>
      </c>
      <c r="C50" s="1344" t="s">
        <v>254</v>
      </c>
      <c r="D50" s="1344" t="s">
        <v>520</v>
      </c>
      <c r="E50" s="2260"/>
      <c r="F50" s="2260"/>
      <c r="G50" s="2260"/>
      <c r="H50" s="2260"/>
      <c r="I50" s="2257" t="str">
        <f>S49&amp;".1"</f>
        <v>.1</v>
      </c>
      <c r="J50" s="1344"/>
      <c r="K50" s="1344"/>
      <c r="L50" s="1347" t="s">
        <v>409</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252</v>
      </c>
      <c r="B51" s="1344" t="s">
        <v>253</v>
      </c>
      <c r="C51" s="1344" t="s">
        <v>254</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252</v>
      </c>
      <c r="B52" s="1364" t="s">
        <v>253</v>
      </c>
      <c r="C52" s="1364" t="s">
        <v>254</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252</v>
      </c>
      <c r="B56" s="1364" t="s">
        <v>253</v>
      </c>
      <c r="C56" s="1364" t="s">
        <v>254</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252</v>
      </c>
      <c r="B57" s="1364" t="s">
        <v>253</v>
      </c>
      <c r="C57" s="1364" t="s">
        <v>254</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252</v>
      </c>
      <c r="B58" s="1344" t="s">
        <v>253</v>
      </c>
      <c r="C58" s="1344" t="s">
        <v>254</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252</v>
      </c>
      <c r="B59" s="1344" t="s">
        <v>253</v>
      </c>
      <c r="C59" s="1344" t="s">
        <v>254</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252</v>
      </c>
      <c r="B60" s="1344" t="s">
        <v>253</v>
      </c>
      <c r="C60" s="1344" t="s">
        <v>254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252</v>
      </c>
      <c r="B61" s="1344" t="s">
        <v>253</v>
      </c>
      <c r="C61" s="1315"/>
      <c r="D61" s="1315"/>
      <c r="E61" s="2260"/>
      <c r="F61" s="2259"/>
      <c r="G61" s="1315"/>
      <c r="H61" s="1315"/>
      <c r="I61" s="1315"/>
      <c r="J61" s="1315"/>
      <c r="K61" s="1315"/>
      <c r="L61" s="146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E70C4-2CE1-62CC-4E21-0.0695DD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46107.44405092593</v>
      </c>
      <c r="W28" s="2265"/>
      <c r="X28" s="2265"/>
      <c r="Y28" s="2265"/>
      <c r="Z28" s="2265"/>
      <c r="AA28" s="2265"/>
      <c r="AB28" s="327"/>
      <c r="AC28" s="2265" t="str">
        <f>IF(TITLE_DATE_PR_CHANGE="",IF(TITLE_DATE_PR="","",TITLE_DATE_PR),TITLE_DATE_PR_CHANGE)</f>
        <v>46107.44405092593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10/1-П</v>
      </c>
      <c r="W29" s="2252"/>
      <c r="X29" s="2252"/>
      <c r="Y29" s="2252"/>
      <c r="Z29" s="2252"/>
      <c r="AA29" s="2252"/>
      <c r="AB29" s="327"/>
      <c r="AC29" s="2252" t="str">
        <f>IF(TITLE_NUMBER_PR_CHANGE="",IF(TITLE_NUMBER_PR="","",TITLE_NUMBER_PR),TITLE_NUMBER_PR_CHANGE)</f>
        <v>10/1-П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46107.44405092593</v>
      </c>
      <c r="W32" s="2265"/>
      <c r="X32" s="2265"/>
      <c r="Y32" s="2265"/>
      <c r="Z32" s="2265"/>
      <c r="AA32" s="2265"/>
      <c r="AB32" s="327"/>
      <c r="AC32" s="2265" t="str">
        <f>IF(TITLE_DATE_PR_CHANGE="",IF(TITLE_DATE_PR="","",TITLE_DATE_PR),TITLE_DATE_PR_CHANGE)</f>
        <v>46107.44405092593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10/1-П</v>
      </c>
      <c r="W33" s="2252"/>
      <c r="X33" s="2252"/>
      <c r="Y33" s="2252"/>
      <c r="Z33" s="2252"/>
      <c r="AA33" s="2252"/>
      <c r="AB33" s="327"/>
      <c r="AC33" s="2252" t="str">
        <f>IF(TITLE_NUMBER_PR_CHANGE="",IF(TITLE_NUMBER_PR="","",TITLE_NUMBER_PR),TITLE_NUMBER_PR_CHANGE)</f>
        <v>10/1-П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272</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272</v>
      </c>
      <c r="B42" s="1364" t="s">
        <v>273</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272</v>
      </c>
      <c r="B43" s="1364" t="s">
        <v>273</v>
      </c>
      <c r="C43" s="1364" t="s">
        <v>274</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272</v>
      </c>
      <c r="B44" s="1364" t="s">
        <v>273</v>
      </c>
      <c r="C44" s="1364" t="s">
        <v>274</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272</v>
      </c>
      <c r="B45" s="1364" t="s">
        <v>273</v>
      </c>
      <c r="C45" s="1364" t="s">
        <v>274</v>
      </c>
      <c r="D45" s="1364" t="s">
        <v>525</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272</v>
      </c>
      <c r="B46" s="1364" t="s">
        <v>273</v>
      </c>
      <c r="C46" s="1364" t="s">
        <v>274</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272</v>
      </c>
      <c r="B47" s="1364" t="s">
        <v>273</v>
      </c>
      <c r="C47" s="1364" t="s">
        <v>274</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272</v>
      </c>
      <c r="B48" s="1364" t="s">
        <v>273</v>
      </c>
      <c r="C48" s="1364" t="s">
        <v>274</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272</v>
      </c>
      <c r="B49" s="1364" t="s">
        <v>273</v>
      </c>
      <c r="C49" s="1364" t="s">
        <v>274</v>
      </c>
      <c r="D49" s="1364" t="s">
        <v>525</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272</v>
      </c>
      <c r="B50" s="1364" t="s">
        <v>273</v>
      </c>
      <c r="C50" s="1364" t="s">
        <v>274</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272</v>
      </c>
      <c r="B51" s="1344" t="s">
        <v>273</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272</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CA276-7F9C-F62A-55BA-0.349820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404</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327"/>
      <c r="AC27" s="2252" t="str">
        <f>IF(TITLE_NAME_OR_PR_CHANGE="",IF(TITLE_NAME_OR_PR="","",TITLE_NAME_OR_PR),TITLE_NAME_OR_PR_CHANGE)</f>
        <v>Департамент тарифов и цен Правительства Еврейской автономной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46107.44405092593</v>
      </c>
      <c r="W28" s="2265"/>
      <c r="X28" s="2265"/>
      <c r="Y28" s="2265"/>
      <c r="Z28" s="2265"/>
      <c r="AA28" s="2265"/>
      <c r="AB28" s="327"/>
      <c r="AC28" s="2265" t="str">
        <f>IF(TITLE_DATE_PR_CHANGE="",IF(TITLE_DATE_PR="","",TITLE_DATE_PR),TITLE_DATE_PR_CHANGE)</f>
        <v>46107.44405092593</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10/1-П</v>
      </c>
      <c r="W29" s="2252"/>
      <c r="X29" s="2252"/>
      <c r="Y29" s="2252"/>
      <c r="Z29" s="2252"/>
      <c r="AA29" s="2252"/>
      <c r="AB29" s="327"/>
      <c r="AC29" s="2252" t="str">
        <f>IF(TITLE_NUMBER_PR_CHANGE="",IF(TITLE_NUMBER_PR="","",TITLE_NUMBER_PR),TITLE_NUMBER_PR_CHANGE)</f>
        <v>10/1-П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2252"/>
      <c r="AB30" s="327"/>
      <c r="AC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46107.44405092593</v>
      </c>
      <c r="W32" s="2265"/>
      <c r="X32" s="2265"/>
      <c r="Y32" s="2265"/>
      <c r="Z32" s="2265"/>
      <c r="AA32" s="2265"/>
      <c r="AB32" s="327"/>
      <c r="AC32" s="2265" t="str">
        <f>IF(TITLE_DATE_PR_CHANGE="",IF(TITLE_DATE_PR="","",TITLE_DATE_PR),TITLE_DATE_PR_CHANGE)</f>
        <v>46107.44405092593</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10/1-П</v>
      </c>
      <c r="W33" s="2252"/>
      <c r="X33" s="2252"/>
      <c r="Y33" s="2252"/>
      <c r="Z33" s="2252"/>
      <c r="AA33" s="2252"/>
      <c r="AB33" s="327"/>
      <c r="AC33" s="2252" t="str">
        <f>IF(TITLE_NUMBER_PR_CHANGE="",IF(TITLE_NUMBER_PR="","",TITLE_NUMBER_PR),TITLE_NUMBER_PR_CHANGE)</f>
        <v>10/1-П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t="s">
        <v>307</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136</v>
      </c>
      <c r="C39" s="1371" t="s">
        <v>137</v>
      </c>
      <c r="D39" s="1371" t="s">
        <v>138</v>
      </c>
      <c r="E39" s="1365" t="s">
        <v>440</v>
      </c>
      <c r="F39" s="1365" t="s">
        <v>441</v>
      </c>
      <c r="G39" s="1365" t="s">
        <v>442</v>
      </c>
      <c r="H39" s="1365"/>
      <c r="I39" s="1365" t="s">
        <v>492</v>
      </c>
      <c r="J39" s="1365" t="s">
        <v>445</v>
      </c>
      <c r="K39" s="1365" t="s">
        <v>493</v>
      </c>
      <c r="L39" s="1365" t="s">
        <v>421</v>
      </c>
      <c r="Q39" s="377"/>
      <c r="R39" s="377"/>
      <c r="S39" s="2274"/>
      <c r="T39" s="2210"/>
      <c r="U39" s="303"/>
      <c r="V39" s="1484" t="s">
        <v>523</v>
      </c>
      <c r="W39" s="1223" t="s">
        <v>524</v>
      </c>
      <c r="X39" s="1223" t="s">
        <v>496</v>
      </c>
      <c r="Y39" s="1490" t="s">
        <v>449</v>
      </c>
      <c r="Z39" s="2271" t="s">
        <v>450</v>
      </c>
      <c r="AA39" s="2272"/>
      <c r="AB39" s="2280"/>
      <c r="AC39" s="1484" t="s">
        <v>523</v>
      </c>
      <c r="AD39" s="1223" t="s">
        <v>524</v>
      </c>
      <c r="AE39" s="1223" t="s">
        <v>496</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277</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277</v>
      </c>
      <c r="B42" s="1364" t="s">
        <v>278</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403</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404</v>
      </c>
      <c r="AM42" s="501"/>
      <c r="AN42" s="501" t="str">
        <f>IF(T42="","",T42)</f>
        <v>Территория действия тарифа</v>
      </c>
      <c r="AO42" s="501"/>
      <c r="AP42" s="501"/>
      <c r="AQ42" s="1156">
        <v>23</v>
      </c>
    </row>
    <row customHeight="1" ht="24">
      <c r="A43" s="1364" t="s">
        <v>277</v>
      </c>
      <c r="B43" s="1364" t="s">
        <v>278</v>
      </c>
      <c r="C43" s="1364" t="s">
        <v>279</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277</v>
      </c>
      <c r="B44" s="1364" t="s">
        <v>278</v>
      </c>
      <c r="C44" s="1364" t="s">
        <v>279</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277</v>
      </c>
      <c r="B45" s="1364" t="s">
        <v>278</v>
      </c>
      <c r="C45" s="1364" t="s">
        <v>279</v>
      </c>
      <c r="D45" s="1364" t="s">
        <v>526</v>
      </c>
      <c r="E45" s="2260"/>
      <c r="F45" s="2260"/>
      <c r="G45" s="2260"/>
      <c r="H45" s="2260"/>
      <c r="I45" s="2287"/>
      <c r="J45" s="2257" t="str">
        <f>I44&amp;".1"</f>
        <v>...1.1</v>
      </c>
      <c r="K45" s="1364"/>
      <c r="L45" s="1365" t="s">
        <v>412</v>
      </c>
      <c r="P45" s="2258"/>
      <c r="Q45" s="2258">
        <v>1</v>
      </c>
      <c r="R45" s="358"/>
      <c r="S45" s="1494" t="str">
        <f>$J45</f>
        <v>...1.1</v>
      </c>
      <c r="T45" s="287" t="s">
        <v>413</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277</v>
      </c>
      <c r="B46" s="1364" t="s">
        <v>278</v>
      </c>
      <c r="C46" s="1364" t="s">
        <v>279</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277</v>
      </c>
      <c r="B47" s="1364" t="s">
        <v>278</v>
      </c>
      <c r="C47" s="1364" t="s">
        <v>279</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277</v>
      </c>
      <c r="B48" s="1364" t="s">
        <v>278</v>
      </c>
      <c r="C48" s="1364" t="s">
        <v>279</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277</v>
      </c>
      <c r="B49" s="1364" t="s">
        <v>278</v>
      </c>
      <c r="C49" s="1364" t="s">
        <v>279</v>
      </c>
      <c r="D49" s="1364" t="s">
        <v>526</v>
      </c>
      <c r="E49" s="2260"/>
      <c r="F49" s="2260"/>
      <c r="G49" s="2260"/>
      <c r="H49" s="2260"/>
      <c r="I49" s="2257"/>
      <c r="J49" s="1364"/>
      <c r="K49" s="1364"/>
      <c r="L49" s="1365"/>
      <c r="P49" s="2258"/>
      <c r="Q49" s="1482"/>
      <c r="R49" s="357"/>
      <c r="S49" s="1279"/>
      <c r="T49" s="366" t="s">
        <v>418</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277</v>
      </c>
      <c r="B50" s="1364" t="s">
        <v>278</v>
      </c>
      <c r="C50" s="1364" t="s">
        <v>279</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277</v>
      </c>
      <c r="B51" s="1344" t="s">
        <v>278</v>
      </c>
      <c r="C51" s="1315"/>
      <c r="D51" s="1315"/>
      <c r="E51" s="2260"/>
      <c r="F51" s="2259"/>
      <c r="G51" s="1315"/>
      <c r="H51" s="1315"/>
      <c r="I51" s="1315"/>
      <c r="J51" s="1315"/>
      <c r="K51" s="1315"/>
      <c r="L51" s="1495"/>
      <c r="M51" s="1322"/>
      <c r="N51" s="1322"/>
      <c r="P51" s="1317"/>
      <c r="Q51" s="1318"/>
      <c r="R51" s="1317"/>
      <c r="S51" s="1323"/>
      <c r="T51" s="1326" t="s">
        <v>213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277</v>
      </c>
      <c r="B52" s="1344"/>
      <c r="C52" s="1344"/>
      <c r="D52" s="1344"/>
      <c r="E52" s="2259"/>
      <c r="F52" s="1344"/>
      <c r="G52" s="1344"/>
      <c r="H52" s="1344"/>
      <c r="I52" s="1344"/>
      <c r="J52" s="1344"/>
      <c r="K52" s="1344"/>
      <c r="L52" s="1347"/>
      <c r="M52" s="1322"/>
      <c r="N52" s="1322"/>
      <c r="O52" s="519"/>
      <c r="P52" s="381"/>
      <c r="Q52" s="1345"/>
      <c r="R52" s="381"/>
      <c r="S52" s="1323"/>
      <c r="T52" s="1326" t="s">
        <v>214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8FB6B-4F6C-9255-D42B-0.E306ADD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46107.44405092593</v>
      </c>
      <c r="W32" s="2265"/>
      <c r="X32" s="2265"/>
      <c r="Y32" s="2265"/>
      <c r="Z32" s="2265"/>
      <c r="AA32" s="2265"/>
      <c r="AB32" s="2265"/>
      <c r="AC32" s="327"/>
      <c r="AD32" s="2265" t="str">
        <f>IF(TITLE_DATE_PR_CHANGE="",IF(TITLE_DATE_PR="","",TITLE_DATE_PR),TITLE_DATE_PR_CHANGE)</f>
        <v>46107.44405092593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10/1-П</v>
      </c>
      <c r="W33" s="2252"/>
      <c r="X33" s="2252"/>
      <c r="Y33" s="2252"/>
      <c r="Z33" s="2252"/>
      <c r="AA33" s="2252"/>
      <c r="AB33" s="2252"/>
      <c r="AC33" s="327"/>
      <c r="AD33" s="2252" t="str">
        <f>IF(TITLE_NUMBER_PR_CHANGE="",IF(TITLE_NUMBER_PR="","",TITLE_NUMBER_PR),TITLE_NUMBER_PR_CHANGE)</f>
        <v>10/1-П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46107.44405092593</v>
      </c>
      <c r="W36" s="2265"/>
      <c r="X36" s="2265"/>
      <c r="Y36" s="2265"/>
      <c r="Z36" s="2265"/>
      <c r="AA36" s="2265"/>
      <c r="AB36" s="2265"/>
      <c r="AC36" s="327"/>
      <c r="AD36" s="2265" t="str">
        <f>IF(TITLE_DATE_PR_CHANGE="",IF(TITLE_DATE_PR="","",TITLE_DATE_PR),TITLE_DATE_PR_CHANGE)</f>
        <v>46107.44405092593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10/1-П</v>
      </c>
      <c r="W37" s="2252"/>
      <c r="X37" s="2252"/>
      <c r="Y37" s="2252"/>
      <c r="Z37" s="2252"/>
      <c r="AA37" s="2252"/>
      <c r="AB37" s="2252"/>
      <c r="AC37" s="327"/>
      <c r="AD37" s="2252" t="str">
        <f>IF(TITLE_NUMBER_PR_CHANGE="",IF(TITLE_NUMBER_PR="","",TITLE_NUMBER_PR),TITLE_NUMBER_PR_CHANGE)</f>
        <v>10/1-П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282</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282</v>
      </c>
      <c r="B47" s="1364" t="s">
        <v>283</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282</v>
      </c>
      <c r="B48" s="1364" t="s">
        <v>283</v>
      </c>
      <c r="C48" s="1364" t="s">
        <v>284</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282</v>
      </c>
      <c r="B49" s="1344" t="s">
        <v>283</v>
      </c>
      <c r="C49" s="1344" t="s">
        <v>284</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282</v>
      </c>
      <c r="B50" s="1344" t="s">
        <v>283</v>
      </c>
      <c r="C50" s="1344" t="s">
        <v>284</v>
      </c>
      <c r="D50" s="1344" t="s">
        <v>534</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282</v>
      </c>
      <c r="B51" s="1344" t="s">
        <v>283</v>
      </c>
      <c r="C51" s="1344" t="s">
        <v>284</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282</v>
      </c>
      <c r="B52" s="1364" t="s">
        <v>283</v>
      </c>
      <c r="C52" s="1364" t="s">
        <v>284</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282</v>
      </c>
      <c r="B56" s="1364" t="s">
        <v>283</v>
      </c>
      <c r="C56" s="1364" t="s">
        <v>284</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282</v>
      </c>
      <c r="B57" s="1364" t="s">
        <v>283</v>
      </c>
      <c r="C57" s="1364" t="s">
        <v>284</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282</v>
      </c>
      <c r="B58" s="1344" t="s">
        <v>283</v>
      </c>
      <c r="C58" s="1344" t="s">
        <v>284</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282</v>
      </c>
      <c r="B59" s="1344" t="s">
        <v>283</v>
      </c>
      <c r="C59" s="1344" t="s">
        <v>284</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282</v>
      </c>
      <c r="B60" s="1344" t="s">
        <v>283</v>
      </c>
      <c r="C60" s="1344" t="s">
        <v>284</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282</v>
      </c>
      <c r="B61" s="1344" t="s">
        <v>283</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282</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4357-C3B8-C5AB-9F95-0.87E698E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5" sqref="H2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9C9EE-32DE-B719-86C6-0.90DD040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тарифов и цен Правительства Еврейской автономной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46107.44405092593</v>
      </c>
      <c r="W28" s="2265"/>
      <c r="X28" s="2265"/>
      <c r="Y28" s="2265"/>
      <c r="Z28" s="2265"/>
      <c r="AA28" s="2265"/>
      <c r="AB28" s="2265"/>
      <c r="AC28" s="2265"/>
      <c r="AD28" s="2265"/>
      <c r="AE28" s="2265"/>
      <c r="AF28" s="327"/>
      <c r="AG28" s="2265" t="str">
        <f>IF(TITLE_DATE_PR_CHANGE="",IF(TITLE_DATE_PR="","",TITLE_DATE_PR),TITLE_DATE_PR_CHANGE)</f>
        <v>46107.44405092593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10/1-П</v>
      </c>
      <c r="W29" s="2252"/>
      <c r="X29" s="2252"/>
      <c r="Y29" s="2252"/>
      <c r="Z29" s="2252"/>
      <c r="AA29" s="2252"/>
      <c r="AB29" s="2252"/>
      <c r="AC29" s="2252"/>
      <c r="AD29" s="2252"/>
      <c r="AE29" s="2252"/>
      <c r="AF29" s="327"/>
      <c r="AG29" s="2252" t="str">
        <f>IF(TITLE_NUMBER_PR_CHANGE="",IF(TITLE_NUMBER_PR="","",TITLE_NUMBER_PR),TITLE_NUMBER_PR_CHANGE)</f>
        <v>10/1-П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2252"/>
      <c r="AB30" s="2252"/>
      <c r="AC30" s="2252"/>
      <c r="AD30" s="2252"/>
      <c r="AE30" s="2252"/>
      <c r="AF30" s="327"/>
      <c r="AG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46107.44405092593</v>
      </c>
      <c r="W32" s="2265"/>
      <c r="X32" s="2265"/>
      <c r="Y32" s="2265"/>
      <c r="Z32" s="2265"/>
      <c r="AA32" s="2265"/>
      <c r="AB32" s="2265"/>
      <c r="AC32" s="2265"/>
      <c r="AD32" s="2265"/>
      <c r="AE32" s="2265"/>
      <c r="AF32" s="327"/>
      <c r="AG32" s="2265" t="str">
        <f>IF(TITLE_DATE_PR_CHANGE="",IF(TITLE_DATE_PR="","",TITLE_DATE_PR),TITLE_DATE_PR_CHANGE)</f>
        <v>46107.44405092593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10/1-П</v>
      </c>
      <c r="W33" s="2252"/>
      <c r="X33" s="2252"/>
      <c r="Y33" s="2252"/>
      <c r="Z33" s="2252"/>
      <c r="AA33" s="2252"/>
      <c r="AB33" s="2252"/>
      <c r="AC33" s="2252"/>
      <c r="AD33" s="2252"/>
      <c r="AE33" s="2252"/>
      <c r="AF33" s="327"/>
      <c r="AG33" s="2252" t="str">
        <f>IF(TITLE_NUMBER_PR_CHANGE="",IF(TITLE_NUMBER_PR="","",TITLE_NUMBER_PR),TITLE_NUMBER_PR_CHANGE)</f>
        <v>10/1-П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257</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257</v>
      </c>
      <c r="B43" s="1364" t="s">
        <v>258</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257</v>
      </c>
      <c r="B44" s="1364" t="s">
        <v>258</v>
      </c>
      <c r="C44" s="1364" t="s">
        <v>259</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257</v>
      </c>
      <c r="B45" s="1364" t="s">
        <v>258</v>
      </c>
      <c r="C45" s="1364" t="s">
        <v>259</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257</v>
      </c>
      <c r="B46" s="1364" t="s">
        <v>258</v>
      </c>
      <c r="C46" s="1364" t="s">
        <v>259</v>
      </c>
      <c r="D46" s="1364" t="s">
        <v>547</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257</v>
      </c>
      <c r="B47" s="1364" t="s">
        <v>258</v>
      </c>
      <c r="C47" s="1364" t="s">
        <v>259</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257</v>
      </c>
      <c r="B48" s="1364" t="s">
        <v>258</v>
      </c>
      <c r="C48" s="1364" t="s">
        <v>259</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257</v>
      </c>
      <c r="B49" s="1364" t="s">
        <v>258</v>
      </c>
      <c r="C49" s="1364" t="s">
        <v>259</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257</v>
      </c>
      <c r="B50" s="1364" t="s">
        <v>258</v>
      </c>
      <c r="C50" s="1364" t="s">
        <v>259</v>
      </c>
      <c r="D50" s="1364" t="s">
        <v>547</v>
      </c>
      <c r="E50" s="2260"/>
      <c r="F50" s="2260"/>
      <c r="G50" s="2260"/>
      <c r="H50" s="2260"/>
      <c r="I50" s="2257"/>
      <c r="J50" s="1364"/>
      <c r="K50" s="1364"/>
      <c r="L50" s="1365"/>
      <c r="P50" s="2258"/>
      <c r="Q50" s="1482"/>
      <c r="R50" s="357"/>
      <c r="S50" s="1279"/>
      <c r="T50" s="366" t="s">
        <v>418</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257</v>
      </c>
      <c r="B51" s="1364" t="s">
        <v>258</v>
      </c>
      <c r="C51" s="1364" t="s">
        <v>259</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257</v>
      </c>
      <c r="B52" s="1344" t="s">
        <v>258</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257</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4875B-784D-4F93-8EB8-0.1318B3E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403</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404</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412</v>
      </c>
      <c r="P6" s="2258"/>
      <c r="Q6" s="2258">
        <v>1</v>
      </c>
      <c r="R6" s="358"/>
      <c r="S6" s="1494">
        <f>$J6</f>
      </c>
      <c r="T6" s="287" t="s">
        <v>413</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418</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Департамент тарифов и цен Правительства Еврейской автономной области</v>
      </c>
      <c r="W27" s="2252"/>
      <c r="X27" s="2252"/>
      <c r="Y27" s="2252"/>
      <c r="Z27" s="2252"/>
      <c r="AA27" s="2252"/>
      <c r="AB27" s="2252"/>
      <c r="AC27" s="2252"/>
      <c r="AD27" s="2252"/>
      <c r="AE27" s="2252"/>
      <c r="AF27" s="327"/>
      <c r="AG27" s="2252" t="str">
        <f>IF(TITLE_NAME_OR_PR_CHANGE="",IF(TITLE_NAME_OR_PR="","",TITLE_NAME_OR_PR),TITLE_NAME_OR_PR_CHANGE)</f>
        <v>Департамент тарифов и цен Правительства Еврейской автономной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46107.44405092593</v>
      </c>
      <c r="W28" s="2265"/>
      <c r="X28" s="2265"/>
      <c r="Y28" s="2265"/>
      <c r="Z28" s="2265"/>
      <c r="AA28" s="2265"/>
      <c r="AB28" s="2265"/>
      <c r="AC28" s="2265"/>
      <c r="AD28" s="2265"/>
      <c r="AE28" s="2265"/>
      <c r="AF28" s="327"/>
      <c r="AG28" s="2265" t="str">
        <f>IF(TITLE_DATE_PR_CHANGE="",IF(TITLE_DATE_PR="","",TITLE_DATE_PR),TITLE_DATE_PR_CHANGE)</f>
        <v>46107.44405092593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10/1-П</v>
      </c>
      <c r="W29" s="2252"/>
      <c r="X29" s="2252"/>
      <c r="Y29" s="2252"/>
      <c r="Z29" s="2252"/>
      <c r="AA29" s="2252"/>
      <c r="AB29" s="2252"/>
      <c r="AC29" s="2252"/>
      <c r="AD29" s="2252"/>
      <c r="AE29" s="2252"/>
      <c r="AF29" s="327"/>
      <c r="AG29" s="2252" t="str">
        <f>IF(TITLE_NUMBER_PR_CHANGE="",IF(TITLE_NUMBER_PR="","",TITLE_NUMBER_PR),TITLE_NUMBER_PR_CHANGE)</f>
        <v>10/1-П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0" s="2252"/>
      <c r="X30" s="2252"/>
      <c r="Y30" s="2252"/>
      <c r="Z30" s="2252"/>
      <c r="AA30" s="2252"/>
      <c r="AB30" s="2252"/>
      <c r="AC30" s="2252"/>
      <c r="AD30" s="2252"/>
      <c r="AE30" s="2252"/>
      <c r="AF30" s="327"/>
      <c r="AG30"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46107.44405092593</v>
      </c>
      <c r="W32" s="2265"/>
      <c r="X32" s="2265"/>
      <c r="Y32" s="2265"/>
      <c r="Z32" s="2265"/>
      <c r="AA32" s="2265"/>
      <c r="AB32" s="2265"/>
      <c r="AC32" s="2265"/>
      <c r="AD32" s="2265"/>
      <c r="AE32" s="2265"/>
      <c r="AF32" s="327"/>
      <c r="AG32" s="2265" t="str">
        <f>IF(TITLE_DATE_PR_CHANGE="",IF(TITLE_DATE_PR="","",TITLE_DATE_PR),TITLE_DATE_PR_CHANGE)</f>
        <v>46107.44405092593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10/1-П</v>
      </c>
      <c r="W33" s="2252"/>
      <c r="X33" s="2252"/>
      <c r="Y33" s="2252"/>
      <c r="Z33" s="2252"/>
      <c r="AA33" s="2252"/>
      <c r="AB33" s="2252"/>
      <c r="AC33" s="2252"/>
      <c r="AD33" s="2252"/>
      <c r="AE33" s="2252"/>
      <c r="AF33" s="327"/>
      <c r="AG33" s="2252" t="str">
        <f>IF(TITLE_NUMBER_PR_CHANGE="",IF(TITLE_NUMBER_PR="","",TITLE_NUMBER_PR),TITLE_NUMBER_PR_CHANGE)</f>
        <v>10/1-П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306</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307</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136</v>
      </c>
      <c r="C40" s="1371" t="s">
        <v>137</v>
      </c>
      <c r="D40" s="1371" t="s">
        <v>138</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262</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262</v>
      </c>
      <c r="B43" s="1364" t="s">
        <v>263</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403</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404</v>
      </c>
      <c r="AU43" s="501"/>
      <c r="AV43" s="501" t="str">
        <f>IF(T43="","",T43)</f>
        <v>Территория действия тарифа</v>
      </c>
      <c r="AW43" s="501"/>
      <c r="AX43" s="501"/>
      <c r="AY43" s="1156">
        <v>23</v>
      </c>
    </row>
    <row customHeight="1" ht="24">
      <c r="A44" s="1364" t="s">
        <v>262</v>
      </c>
      <c r="B44" s="1364" t="s">
        <v>263</v>
      </c>
      <c r="C44" s="1364" t="s">
        <v>264</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262</v>
      </c>
      <c r="B45" s="1364" t="s">
        <v>263</v>
      </c>
      <c r="C45" s="1364" t="s">
        <v>264</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262</v>
      </c>
      <c r="B46" s="1364" t="s">
        <v>263</v>
      </c>
      <c r="C46" s="1364" t="s">
        <v>264</v>
      </c>
      <c r="D46" s="1364" t="s">
        <v>548</v>
      </c>
      <c r="E46" s="2260"/>
      <c r="F46" s="2260"/>
      <c r="G46" s="2260"/>
      <c r="H46" s="2260"/>
      <c r="I46" s="2287"/>
      <c r="J46" s="2257" t="str">
        <f>I45&amp;".1"</f>
        <v>...1.1</v>
      </c>
      <c r="K46" s="1364"/>
      <c r="L46" s="1365" t="s">
        <v>412</v>
      </c>
      <c r="P46" s="2258"/>
      <c r="Q46" s="2258">
        <v>1</v>
      </c>
      <c r="R46" s="358"/>
      <c r="S46" s="1494" t="str">
        <f>$J46</f>
        <v>...1.1</v>
      </c>
      <c r="T46" s="287" t="s">
        <v>413</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262</v>
      </c>
      <c r="B47" s="1364" t="s">
        <v>263</v>
      </c>
      <c r="C47" s="1364" t="s">
        <v>264</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262</v>
      </c>
      <c r="B48" s="1364" t="s">
        <v>263</v>
      </c>
      <c r="C48" s="1364" t="s">
        <v>264</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262</v>
      </c>
      <c r="B49" s="1364" t="s">
        <v>263</v>
      </c>
      <c r="C49" s="1364" t="s">
        <v>264</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262</v>
      </c>
      <c r="B50" s="1364" t="s">
        <v>263</v>
      </c>
      <c r="C50" s="1364" t="s">
        <v>264</v>
      </c>
      <c r="D50" s="1364" t="s">
        <v>548</v>
      </c>
      <c r="E50" s="2260"/>
      <c r="F50" s="2260"/>
      <c r="G50" s="2260"/>
      <c r="H50" s="2260"/>
      <c r="I50" s="2257"/>
      <c r="J50" s="1364"/>
      <c r="K50" s="1364"/>
      <c r="L50" s="1365"/>
      <c r="P50" s="2258"/>
      <c r="Q50" s="1482"/>
      <c r="R50" s="357"/>
      <c r="S50" s="1279"/>
      <c r="T50" s="366" t="s">
        <v>418</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262</v>
      </c>
      <c r="B51" s="1364" t="s">
        <v>263</v>
      </c>
      <c r="C51" s="1364" t="s">
        <v>264</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262</v>
      </c>
      <c r="B52" s="1344" t="s">
        <v>263</v>
      </c>
      <c r="C52" s="1315"/>
      <c r="D52" s="1315"/>
      <c r="E52" s="2260"/>
      <c r="F52" s="2259"/>
      <c r="G52" s="1315"/>
      <c r="H52" s="1315"/>
      <c r="I52" s="1315"/>
      <c r="J52" s="1315"/>
      <c r="K52" s="1315"/>
      <c r="L52" s="1495"/>
      <c r="M52" s="1322"/>
      <c r="N52" s="132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262</v>
      </c>
      <c r="B53" s="1344"/>
      <c r="C53" s="1344"/>
      <c r="D53" s="1344"/>
      <c r="E53" s="2259"/>
      <c r="F53" s="1344"/>
      <c r="G53" s="1344"/>
      <c r="H53" s="1344"/>
      <c r="I53" s="1344"/>
      <c r="J53" s="1344"/>
      <c r="K53" s="1344"/>
      <c r="L53" s="1347"/>
      <c r="M53" s="1322"/>
      <c r="N53" s="1322"/>
      <c r="O53" s="519"/>
      <c r="P53" s="381"/>
      <c r="Q53" s="1345"/>
      <c r="R53" s="381"/>
      <c r="S53" s="1323"/>
      <c r="T53" s="1326" t="s">
        <v>214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EA38F-1357-5D4B-7E6D-0.F6F7AD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403</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404</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408</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409</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Департамент тарифов и цен Правительства Еврейской автономной области</v>
      </c>
      <c r="W31" s="2252"/>
      <c r="X31" s="2252"/>
      <c r="Y31" s="2252"/>
      <c r="Z31" s="2252"/>
      <c r="AA31" s="2252"/>
      <c r="AB31" s="2252"/>
      <c r="AC31" s="327"/>
      <c r="AD31" s="2252" t="str">
        <f>IF(TITLE_NAME_OR_PR_CHANGE="",IF(TITLE_NAME_OR_PR="","",TITLE_NAME_OR_PR),TITLE_NAME_OR_PR_CHANGE)</f>
        <v>Департамент тарифов и цен Правительства Еврейской автономной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46107.44405092593</v>
      </c>
      <c r="W32" s="2265"/>
      <c r="X32" s="2265"/>
      <c r="Y32" s="2265"/>
      <c r="Z32" s="2265"/>
      <c r="AA32" s="2265"/>
      <c r="AB32" s="2265"/>
      <c r="AC32" s="327"/>
      <c r="AD32" s="2265" t="str">
        <f>IF(TITLE_DATE_PR_CHANGE="",IF(TITLE_DATE_PR="","",TITLE_DATE_PR),TITLE_DATE_PR_CHANGE)</f>
        <v>46107.44405092593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10/1-П</v>
      </c>
      <c r="W33" s="2252"/>
      <c r="X33" s="2252"/>
      <c r="Y33" s="2252"/>
      <c r="Z33" s="2252"/>
      <c r="AA33" s="2252"/>
      <c r="AB33" s="2252"/>
      <c r="AC33" s="327"/>
      <c r="AD33" s="2252" t="str">
        <f>IF(TITLE_NUMBER_PR_CHANGE="",IF(TITLE_NUMBER_PR="","",TITLE_NUMBER_PR),TITLE_NUMBER_PR_CHANGE)</f>
        <v>10/1-П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W34" s="2252"/>
      <c r="X34" s="2252"/>
      <c r="Y34" s="2252"/>
      <c r="Z34" s="2252"/>
      <c r="AA34" s="2252"/>
      <c r="AB34" s="2252"/>
      <c r="AC34" s="327"/>
      <c r="AD34"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46107.44405092593</v>
      </c>
      <c r="W36" s="2265"/>
      <c r="X36" s="2265"/>
      <c r="Y36" s="2265"/>
      <c r="Z36" s="2265"/>
      <c r="AA36" s="2265"/>
      <c r="AB36" s="2265"/>
      <c r="AC36" s="327"/>
      <c r="AD36" s="2265" t="str">
        <f>IF(TITLE_DATE_PR_CHANGE="",IF(TITLE_DATE_PR="","",TITLE_DATE_PR),TITLE_DATE_PR_CHANGE)</f>
        <v>46107.44405092593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10/1-П</v>
      </c>
      <c r="W37" s="2252"/>
      <c r="X37" s="2252"/>
      <c r="Y37" s="2252"/>
      <c r="Z37" s="2252"/>
      <c r="AA37" s="2252"/>
      <c r="AB37" s="2252"/>
      <c r="AC37" s="327"/>
      <c r="AD37" s="2252" t="str">
        <f>IF(TITLE_NUMBER_PR_CHANGE="",IF(TITLE_NUMBER_PR="","",TITLE_NUMBER_PR),TITLE_NUMBER_PR_CHANGE)</f>
        <v>10/1-П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306</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307</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267</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267</v>
      </c>
      <c r="B47" s="1364" t="s">
        <v>268</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403</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404</v>
      </c>
      <c r="BE47" s="501"/>
      <c r="BF47" s="501" t="str">
        <f>IF(T47="","",T47)</f>
        <v>Территория действия тарифа</v>
      </c>
      <c r="BG47" s="501"/>
      <c r="BH47" s="501"/>
      <c r="BI47" s="1156">
        <v>21</v>
      </c>
    </row>
    <row customHeight="1" ht="35.699999999999996">
      <c r="A48" s="1364" t="s">
        <v>267</v>
      </c>
      <c r="B48" s="1364" t="s">
        <v>268</v>
      </c>
      <c r="C48" s="1364" t="s">
        <v>269</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267</v>
      </c>
      <c r="B49" s="1344" t="s">
        <v>268</v>
      </c>
      <c r="C49" s="1344" t="s">
        <v>269</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408</v>
      </c>
      <c r="BE49" s="501"/>
      <c r="BF49" s="501" t="str">
        <f>IF(T49="","",T49)</f>
        <v/>
      </c>
      <c r="BG49" s="501"/>
      <c r="BH49" s="501"/>
      <c r="BI49" s="512">
        <v>0</v>
      </c>
    </row>
    <row s="1643" customFormat="1" customHeight="1" ht="0">
      <c r="A50" s="1344" t="s">
        <v>267</v>
      </c>
      <c r="B50" s="1344" t="s">
        <v>268</v>
      </c>
      <c r="C50" s="1344" t="s">
        <v>269</v>
      </c>
      <c r="D50" s="1344" t="s">
        <v>549</v>
      </c>
      <c r="E50" s="2260"/>
      <c r="F50" s="2260"/>
      <c r="G50" s="2260"/>
      <c r="H50" s="2260"/>
      <c r="I50" s="2257" t="str">
        <f>S49&amp;".1"</f>
        <v>.1</v>
      </c>
      <c r="J50" s="1344"/>
      <c r="K50" s="1344"/>
      <c r="L50" s="1347" t="s">
        <v>409</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267</v>
      </c>
      <c r="B51" s="1344" t="s">
        <v>268</v>
      </c>
      <c r="C51" s="1344" t="s">
        <v>269</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267</v>
      </c>
      <c r="B52" s="1364" t="s">
        <v>268</v>
      </c>
      <c r="C52" s="1364" t="s">
        <v>269</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267</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267</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267</v>
      </c>
      <c r="B56" s="1364" t="s">
        <v>268</v>
      </c>
      <c r="C56" s="1364" t="s">
        <v>269</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267</v>
      </c>
      <c r="B57" s="1364" t="s">
        <v>268</v>
      </c>
      <c r="C57" s="1364" t="s">
        <v>269</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267</v>
      </c>
      <c r="B58" s="1344" t="s">
        <v>268</v>
      </c>
      <c r="C58" s="1344" t="s">
        <v>269</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267</v>
      </c>
      <c r="B59" s="1344" t="s">
        <v>268</v>
      </c>
      <c r="C59" s="1344" t="s">
        <v>269</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267</v>
      </c>
      <c r="B60" s="1344" t="s">
        <v>268</v>
      </c>
      <c r="C60" s="1344" t="s">
        <v>269</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267</v>
      </c>
      <c r="B61" s="1344" t="s">
        <v>268</v>
      </c>
      <c r="C61" s="1315"/>
      <c r="D61" s="1315"/>
      <c r="E61" s="2260"/>
      <c r="F61" s="2259"/>
      <c r="G61" s="1315"/>
      <c r="H61" s="1315"/>
      <c r="I61" s="1315"/>
      <c r="J61" s="1315"/>
      <c r="K61" s="1315"/>
      <c r="L61" s="1495"/>
      <c r="M61" s="1322"/>
      <c r="N61" s="1322"/>
      <c r="P61" s="1317"/>
      <c r="Q61" s="1318"/>
      <c r="R61" s="1317"/>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267</v>
      </c>
      <c r="B62" s="1344"/>
      <c r="C62" s="1344"/>
      <c r="D62" s="1344"/>
      <c r="E62" s="2259"/>
      <c r="F62" s="1344"/>
      <c r="G62" s="1344"/>
      <c r="H62" s="1344"/>
      <c r="I62" s="1344"/>
      <c r="J62" s="1344"/>
      <c r="K62" s="1344"/>
      <c r="L62" s="1347"/>
      <c r="M62" s="1322"/>
      <c r="N62" s="1322"/>
      <c r="O62" s="519"/>
      <c r="P62" s="381"/>
      <c r="Q62" s="1345"/>
      <c r="R62" s="381"/>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D41C5-E0A5-F12B-2F89-0.2F496A3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306</v>
      </c>
      <c r="F28" s="2371"/>
      <c r="G28" s="2371"/>
      <c r="H28" s="1646"/>
      <c r="I28" s="1646"/>
      <c r="J28" s="2128"/>
      <c r="AF28" s="1632">
        <v>11</v>
      </c>
    </row>
    <row customHeight="1" ht="24">
      <c r="E29" s="1647" t="s">
        <v>90</v>
      </c>
      <c r="F29" s="1654" t="s">
        <v>308</v>
      </c>
      <c r="G29" s="1654" t="s">
        <v>571</v>
      </c>
      <c r="H29" s="1654" t="s">
        <v>309</v>
      </c>
      <c r="I29" s="1654" t="s">
        <v>309</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557</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557</v>
      </c>
      <c r="H32" s="558"/>
      <c r="I32" s="558"/>
      <c r="J32" s="290" t="str">
        <f>FHD_NOTE_P_3</f>
        <v/>
      </c>
      <c r="K32" s="1637" t="str">
        <f>IF((LEN(E32)-LEN(SUBSTITUTE(E32,".","")))/LEN(".")=1,"p","")</f>
        <v>p</v>
      </c>
      <c r="AF32" s="1632">
        <v>11</v>
      </c>
    </row>
    <row customHeight="1" ht="11.25">
      <c r="A33" s="2372" t="s">
        <v>573</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557</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578</v>
      </c>
      <c r="C47" s="1637"/>
      <c r="D47" s="576"/>
      <c r="E47" s="547" t="str">
        <f>FHD_NUM_P_11</f>
        <v>2.4</v>
      </c>
      <c r="F47" s="1525" t="str">
        <f>FHD_P_11</f>
        <v>Расходы на приобретение холодной воды, используемой в технологическом процессе</v>
      </c>
      <c r="G47" s="1879" t="s">
        <v>557</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579</v>
      </c>
      <c r="C48" s="1637"/>
      <c r="D48" s="1639"/>
      <c r="E48" s="547" t="str">
        <f>FHD_NUM_P_12</f>
        <v>2.5</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557</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312</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581</v>
      </c>
      <c r="C67" s="1637"/>
      <c r="D67" s="1639"/>
      <c r="E67" s="547" t="str">
        <f>FHD_NUM_P_31</f>
        <v/>
      </c>
      <c r="F67" s="1525" t="str">
        <f>FHD_P_31</f>
        <v/>
      </c>
      <c r="G67" s="1879" t="s">
        <v>557</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312</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c r="A72" s="990" t="s">
        <v>583</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584</v>
      </c>
      <c r="C80" s="1637"/>
      <c r="D80" s="1639"/>
      <c r="E80" s="547" t="str">
        <f>FHD_NUM_P_42</f>
        <v/>
      </c>
      <c r="F80" s="2074" t="str">
        <f>FHD_P_42</f>
        <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312</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c r="A99" s="2372" t="s">
        <v>590</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561</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591</v>
      </c>
      <c r="G101" s="573"/>
      <c r="H101" s="574"/>
      <c r="I101" s="574"/>
      <c r="J101" s="1005" t="s">
        <v>592</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561</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588</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593</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588</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588</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c r="A113" s="990" t="s">
        <v>596</v>
      </c>
      <c r="D113" s="1639"/>
      <c r="E113" s="547" t="str">
        <f>FHD_NUM_P_73</f>
        <v>14</v>
      </c>
      <c r="F113" s="1881" t="str">
        <f>FHD_P_73</f>
        <v>Среднесписочная численность административно-управленческого персонала</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602</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565</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591</v>
      </c>
      <c r="G122" s="573"/>
      <c r="H122" s="574"/>
      <c r="I122" s="574"/>
      <c r="J122" s="1005" t="s">
        <v>603</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567</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591</v>
      </c>
      <c r="G125" s="573"/>
      <c r="H125" s="574"/>
      <c r="I125" s="574"/>
      <c r="J125" s="1005" t="s">
        <v>604</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605</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606</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593</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312</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593</v>
      </c>
      <c r="D129" s="1639"/>
      <c r="E129" s="547" t="str">
        <f>FHD_NUM_P_83</f>
        <v>19.1</v>
      </c>
      <c r="F129" s="1525" t="str">
        <f>FHD_P_83</f>
        <v>Информация о показателях физического износа объектов теплоснабжения</v>
      </c>
      <c r="G129" s="1879" t="s">
        <v>312</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593</v>
      </c>
      <c r="D130" s="1639"/>
      <c r="E130" s="547" t="str">
        <f>FHD_NUM_P_84</f>
        <v>19.2</v>
      </c>
      <c r="F130" s="1525" t="str">
        <f>FHD_P_84</f>
        <v>Информация о показателях энергетической эффективности объектов теплоснабжения</v>
      </c>
      <c r="G130" s="1879" t="s">
        <v>312</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45603-490B-4966-3CBD-0.9D7F867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306</v>
      </c>
      <c r="F9" s="2103"/>
      <c r="G9" s="2103"/>
      <c r="H9" s="2103"/>
      <c r="I9" s="2103"/>
      <c r="J9" s="2103"/>
      <c r="K9" s="2103"/>
      <c r="L9" s="2103"/>
      <c r="M9" s="2103"/>
      <c r="N9" s="2103"/>
      <c r="O9" s="2103"/>
      <c r="P9" s="2103"/>
      <c r="Q9" s="2103"/>
      <c r="R9" s="2104"/>
      <c r="S9" s="2128" t="s">
        <v>307</v>
      </c>
      <c r="T9" s="335"/>
      <c r="CF9" s="506">
        <v>19</v>
      </c>
    </row>
    <row customHeight="1" ht="48.29999999999999">
      <c r="D10" s="552" t="s">
        <v>90</v>
      </c>
      <c r="E10" s="2128" t="s">
        <v>90</v>
      </c>
      <c r="F10" s="2128"/>
      <c r="G10" s="522" t="s">
        <v>308</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101</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CAC0B-E734-874B-ADE9-0.418EDEC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625</v>
      </c>
      <c r="I10" s="712"/>
      <c r="J10" s="2368" t="s">
        <v>107</v>
      </c>
      <c r="K10" s="2369"/>
      <c r="L10" s="2030" t="str">
        <f>IF(L9="","",INDEX(DIFFERENTIATION_UNMERGE_VD,MATCH(L9,DIFFERENTIATION_ID_DIFF,0)))</f>
        <v/>
      </c>
      <c r="M10" s="2030">
        <f>IF(M9="","",INDEX(DIFFERENTIATION_UNMERGE_VD,MATCH(M9,DIFFERENTIATION_ID_DIFF,0)))</f>
        <v>0</v>
      </c>
      <c r="O10" s="2128" t="s">
        <v>307</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306</v>
      </c>
      <c r="J13" s="2371"/>
      <c r="K13" s="2371"/>
      <c r="L13" s="2028"/>
      <c r="M13" s="2068"/>
      <c r="O13" s="2128"/>
      <c r="AK13" s="1632">
        <v>11</v>
      </c>
    </row>
    <row customHeight="1" ht="24">
      <c r="I14" s="2021" t="s">
        <v>90</v>
      </c>
      <c r="J14" s="2021" t="s">
        <v>308</v>
      </c>
      <c r="K14" s="2021" t="s">
        <v>571</v>
      </c>
      <c r="L14" s="2061" t="s">
        <v>309</v>
      </c>
      <c r="M14" s="2062" t="s">
        <v>309</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312</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312</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61043-072D-64E9-F10C-0.A5DE2D7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694</v>
      </c>
      <c r="I2" s="2025"/>
      <c r="J2" s="1683"/>
      <c r="K2" s="2019" t="s">
        <v>312</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695</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306</v>
      </c>
      <c r="J8" s="2388"/>
      <c r="K8" s="2388"/>
      <c r="L8" s="2389"/>
      <c r="M8" s="2390" t="s">
        <v>307</v>
      </c>
      <c r="W8" s="1632">
        <v>14</v>
      </c>
    </row>
    <row customHeight="1" ht="35.699999999999996">
      <c r="E9" s="2052" t="s">
        <v>623</v>
      </c>
      <c r="F9" s="2052" t="s">
        <v>629</v>
      </c>
      <c r="H9" s="377"/>
      <c r="I9" s="2026" t="s">
        <v>90</v>
      </c>
      <c r="J9" s="2027" t="s">
        <v>308</v>
      </c>
      <c r="K9" s="2065" t="s">
        <v>571</v>
      </c>
      <c r="L9" s="2066" t="s">
        <v>309</v>
      </c>
      <c r="M9" s="2390"/>
      <c r="W9" s="1632">
        <v>34</v>
      </c>
    </row>
    <row customHeight="1" ht="35.699999999999996">
      <c r="B10" s="2054" t="s">
        <v>696</v>
      </c>
      <c r="C10" s="2054" t="s">
        <v>697</v>
      </c>
      <c r="D10" s="2053" t="s">
        <v>632</v>
      </c>
      <c r="E10" s="2057" t="s">
        <v>633</v>
      </c>
      <c r="F10" s="2057" t="s">
        <v>633</v>
      </c>
      <c r="H10" s="377"/>
      <c r="I10" s="2025" t="s">
        <v>111</v>
      </c>
      <c r="J10" s="1887" t="s">
        <v>698</v>
      </c>
      <c r="K10" s="2019" t="s">
        <v>312</v>
      </c>
      <c r="L10" s="819"/>
      <c r="M10" s="298" t="s">
        <v>699</v>
      </c>
      <c r="W10" s="1632">
        <v>34</v>
      </c>
    </row>
    <row customHeight="1" ht="50.25">
      <c r="B11" s="2054" t="s">
        <v>700</v>
      </c>
      <c r="C11" s="2054" t="s">
        <v>701</v>
      </c>
      <c r="D11" s="2053" t="s">
        <v>632</v>
      </c>
      <c r="E11" s="2057" t="s">
        <v>633</v>
      </c>
      <c r="F11" s="2057" t="s">
        <v>633</v>
      </c>
      <c r="H11" s="377"/>
      <c r="I11" s="2025" t="s">
        <v>112</v>
      </c>
      <c r="J11" s="1887" t="s">
        <v>702</v>
      </c>
      <c r="K11" s="2019" t="s">
        <v>312</v>
      </c>
      <c r="L11" s="819"/>
      <c r="M11" s="298" t="s">
        <v>699</v>
      </c>
      <c r="W11" s="1632">
        <v>48</v>
      </c>
    </row>
    <row customHeight="1" ht="48.29999999999999">
      <c r="B12" s="2054" t="s">
        <v>703</v>
      </c>
      <c r="C12" s="2054" t="s">
        <v>704</v>
      </c>
      <c r="D12" s="2053" t="s">
        <v>632</v>
      </c>
      <c r="E12" s="2057" t="s">
        <v>633</v>
      </c>
      <c r="F12" s="2057" t="s">
        <v>633</v>
      </c>
      <c r="H12" s="1689"/>
      <c r="I12" s="2025" t="s">
        <v>92</v>
      </c>
      <c r="J12" s="2032" t="s">
        <v>705</v>
      </c>
      <c r="K12" s="2019" t="s">
        <v>312</v>
      </c>
      <c r="L12" s="819"/>
      <c r="M12" s="298" t="s">
        <v>706</v>
      </c>
      <c r="N12" s="1625"/>
      <c r="P12" s="1632"/>
      <c r="W12" s="1632">
        <v>46</v>
      </c>
    </row>
    <row customHeight="1" ht="14.699999999999998">
      <c r="E13" s="344"/>
      <c r="H13" s="377"/>
      <c r="I13" s="348"/>
      <c r="J13" s="652" t="s">
        <v>707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5ED23-2595-E79D-A3FC-0.4A1308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709</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306</v>
      </c>
      <c r="F13" s="2371"/>
      <c r="G13" s="2371"/>
      <c r="H13" s="1552"/>
      <c r="I13" s="1552"/>
      <c r="J13" s="2128"/>
      <c r="AF13" s="1632">
        <v>11</v>
      </c>
    </row>
    <row customHeight="1" ht="24">
      <c r="E14" s="1640" t="s">
        <v>90</v>
      </c>
      <c r="F14" s="1635" t="s">
        <v>308</v>
      </c>
      <c r="G14" s="1635" t="s">
        <v>571</v>
      </c>
      <c r="H14" s="1635" t="s">
        <v>309</v>
      </c>
      <c r="I14" s="1635" t="s">
        <v>309</v>
      </c>
      <c r="J14" s="2128"/>
      <c r="AF14" s="1632">
        <v>23</v>
      </c>
    </row>
    <row customHeight="1" ht="19.95">
      <c r="D15" s="1639"/>
      <c r="E15" s="1631" t="s">
        <v>111</v>
      </c>
      <c r="F15" s="708" t="s">
        <v>710</v>
      </c>
      <c r="G15" s="1647" t="s">
        <v>557</v>
      </c>
      <c r="H15" s="558"/>
      <c r="I15" s="558"/>
      <c r="J15" s="290" t="s">
        <v>711</v>
      </c>
      <c r="K15" s="544" t="s">
        <v>635</v>
      </c>
      <c r="AF15" s="1632">
        <v>19</v>
      </c>
    </row>
    <row customHeight="1" ht="35.699999999999996">
      <c r="D16" s="1639"/>
      <c r="E16" s="1631" t="s">
        <v>112</v>
      </c>
      <c r="F16" s="708" t="s">
        <v>712</v>
      </c>
      <c r="G16" s="1647" t="s">
        <v>557</v>
      </c>
      <c r="H16" s="559">
        <f>SUM(H17,H20:H32)</f>
        <v>0</v>
      </c>
      <c r="I16" s="559">
        <f>SUM(I17,I20,I23,I26,I29:I32)</f>
        <v>0</v>
      </c>
      <c r="J16" s="290" t="s">
        <v>713</v>
      </c>
      <c r="K16" s="544" t="s">
        <v>635</v>
      </c>
      <c r="AF16" s="1632">
        <v>34</v>
      </c>
    </row>
    <row customHeight="1" ht="19.95">
      <c r="D17" s="1639"/>
      <c r="E17" s="1665" t="s">
        <v>714</v>
      </c>
      <c r="F17" s="955" t="s">
        <v>715</v>
      </c>
      <c r="G17" s="1644" t="s">
        <v>557</v>
      </c>
      <c r="H17" s="558"/>
      <c r="I17" s="558"/>
      <c r="J17" s="290" t="s">
        <v>716</v>
      </c>
      <c r="K17" s="544"/>
      <c r="AF17" s="1632">
        <v>19</v>
      </c>
    </row>
    <row customHeight="1" ht="24">
      <c r="D18" s="1639"/>
      <c r="E18" s="1665" t="s">
        <v>717</v>
      </c>
      <c r="F18" s="1651" t="s">
        <v>718</v>
      </c>
      <c r="G18" s="1644" t="s">
        <v>557</v>
      </c>
      <c r="H18" s="558"/>
      <c r="I18" s="558"/>
      <c r="J18" s="290" t="s">
        <v>719</v>
      </c>
      <c r="K18" s="544"/>
      <c r="AF18" s="1632">
        <v>23</v>
      </c>
    </row>
    <row customHeight="1" ht="35.699999999999996">
      <c r="D19" s="1639"/>
      <c r="E19" s="1665" t="s">
        <v>720</v>
      </c>
      <c r="F19" s="1651" t="s">
        <v>721</v>
      </c>
      <c r="G19" s="1644" t="s">
        <v>557</v>
      </c>
      <c r="H19" s="558"/>
      <c r="I19" s="558"/>
      <c r="J19" s="290"/>
      <c r="K19" s="544"/>
      <c r="AF19" s="1632">
        <v>34</v>
      </c>
    </row>
    <row customHeight="1" ht="19.95">
      <c r="D20" s="1639"/>
      <c r="E20" s="1665" t="s">
        <v>313</v>
      </c>
      <c r="F20" s="955" t="s">
        <v>722</v>
      </c>
      <c r="G20" s="1644" t="s">
        <v>557</v>
      </c>
      <c r="H20" s="558"/>
      <c r="I20" s="558"/>
      <c r="J20" s="290" t="s">
        <v>723</v>
      </c>
      <c r="K20" s="544"/>
      <c r="AF20" s="1632">
        <v>19</v>
      </c>
    </row>
    <row customHeight="1" ht="19.95">
      <c r="D21" s="1639"/>
      <c r="E21" s="1665" t="s">
        <v>724</v>
      </c>
      <c r="F21" s="1651" t="s">
        <v>725</v>
      </c>
      <c r="G21" s="1644" t="s">
        <v>557</v>
      </c>
      <c r="H21" s="558"/>
      <c r="I21" s="558"/>
      <c r="J21" s="290"/>
      <c r="K21" s="544"/>
      <c r="AF21" s="1632">
        <v>19</v>
      </c>
    </row>
    <row customHeight="1" ht="19.95">
      <c r="D22" s="1639"/>
      <c r="E22" s="1665" t="s">
        <v>726</v>
      </c>
      <c r="F22" s="1651" t="s">
        <v>727</v>
      </c>
      <c r="G22" s="1644" t="s">
        <v>557</v>
      </c>
      <c r="H22" s="558"/>
      <c r="I22" s="558"/>
      <c r="J22" s="290"/>
      <c r="K22" s="544"/>
      <c r="AF22" s="1632">
        <v>19</v>
      </c>
    </row>
    <row customHeight="1" ht="24">
      <c r="D23" s="1639"/>
      <c r="E23" s="1665" t="s">
        <v>316</v>
      </c>
      <c r="F23" s="955" t="s">
        <v>728</v>
      </c>
      <c r="G23" s="1644" t="s">
        <v>557</v>
      </c>
      <c r="H23" s="558"/>
      <c r="I23" s="558"/>
      <c r="J23" s="290" t="s">
        <v>729</v>
      </c>
      <c r="K23" s="544"/>
      <c r="AF23" s="1632">
        <v>23</v>
      </c>
    </row>
    <row customHeight="1" ht="19.95">
      <c r="D24" s="1639"/>
      <c r="E24" s="1665" t="s">
        <v>730</v>
      </c>
      <c r="F24" s="1651" t="s">
        <v>731</v>
      </c>
      <c r="G24" s="1644" t="s">
        <v>557</v>
      </c>
      <c r="H24" s="558"/>
      <c r="I24" s="558"/>
      <c r="J24" s="290"/>
      <c r="K24" s="544"/>
      <c r="AF24" s="1632">
        <v>19</v>
      </c>
    </row>
    <row customHeight="1" ht="35.699999999999996">
      <c r="D25" s="1639"/>
      <c r="E25" s="1665" t="s">
        <v>732</v>
      </c>
      <c r="F25" s="1651" t="s">
        <v>733</v>
      </c>
      <c r="G25" s="1644" t="s">
        <v>557</v>
      </c>
      <c r="H25" s="558"/>
      <c r="I25" s="558"/>
      <c r="J25" s="290"/>
      <c r="K25" s="544"/>
      <c r="AF25" s="1632">
        <v>34</v>
      </c>
    </row>
    <row customHeight="1" ht="24">
      <c r="D26" s="1639"/>
      <c r="E26" s="1665" t="s">
        <v>734</v>
      </c>
      <c r="F26" s="955" t="s">
        <v>735</v>
      </c>
      <c r="G26" s="1644" t="s">
        <v>557</v>
      </c>
      <c r="H26" s="558"/>
      <c r="I26" s="558"/>
      <c r="J26" s="290" t="s">
        <v>736</v>
      </c>
      <c r="K26" s="544"/>
      <c r="AF26" s="1632">
        <v>23</v>
      </c>
    </row>
    <row customHeight="1" ht="19.95">
      <c r="D27" s="1639"/>
      <c r="E27" s="1676" t="s">
        <v>737</v>
      </c>
      <c r="F27" s="1651" t="s">
        <v>738</v>
      </c>
      <c r="G27" s="1655" t="s">
        <v>557</v>
      </c>
      <c r="H27" s="1677"/>
      <c r="I27" s="1677"/>
      <c r="J27" s="290"/>
      <c r="K27" s="544"/>
      <c r="AF27" s="1632">
        <v>19</v>
      </c>
    </row>
    <row customHeight="1" ht="19.95">
      <c r="D28" s="1639"/>
      <c r="E28" s="1676" t="s">
        <v>739</v>
      </c>
      <c r="F28" s="1651" t="s">
        <v>740</v>
      </c>
      <c r="G28" s="1655" t="s">
        <v>557</v>
      </c>
      <c r="H28" s="1677"/>
      <c r="I28" s="1677"/>
      <c r="J28" s="290"/>
      <c r="K28" s="544"/>
      <c r="AF28" s="1632">
        <v>19</v>
      </c>
    </row>
    <row customHeight="1" ht="19.95">
      <c r="D29" s="1639"/>
      <c r="E29" s="1676" t="s">
        <v>741</v>
      </c>
      <c r="F29" s="955" t="s">
        <v>742</v>
      </c>
      <c r="G29" s="1655" t="s">
        <v>557</v>
      </c>
      <c r="H29" s="1677"/>
      <c r="I29" s="1677"/>
      <c r="J29" s="290"/>
      <c r="K29" s="544"/>
      <c r="AF29" s="1632">
        <v>19</v>
      </c>
    </row>
    <row customHeight="1" ht="19.95">
      <c r="D30" s="1639"/>
      <c r="E30" s="1676" t="s">
        <v>743</v>
      </c>
      <c r="F30" s="955" t="s">
        <v>744</v>
      </c>
      <c r="G30" s="1655" t="s">
        <v>557</v>
      </c>
      <c r="H30" s="1677"/>
      <c r="I30" s="1677"/>
      <c r="J30" s="290"/>
      <c r="K30" s="544"/>
      <c r="AF30" s="1632">
        <v>19</v>
      </c>
    </row>
    <row customHeight="1" ht="19.95">
      <c r="D31" s="1639"/>
      <c r="E31" s="1676" t="s">
        <v>745</v>
      </c>
      <c r="F31" s="955" t="s">
        <v>746</v>
      </c>
      <c r="G31" s="1655" t="s">
        <v>557</v>
      </c>
      <c r="H31" s="1677"/>
      <c r="I31" s="1677"/>
      <c r="J31" s="290"/>
      <c r="K31" s="544"/>
      <c r="AF31" s="1632">
        <v>19</v>
      </c>
    </row>
    <row s="1367" customFormat="1" customHeight="1" ht="35.699999999999996">
      <c r="A32" s="988"/>
      <c r="C32" s="1637"/>
      <c r="D32" s="1639"/>
      <c r="E32" s="1676" t="s">
        <v>747</v>
      </c>
      <c r="F32" s="955" t="s">
        <v>748</v>
      </c>
      <c r="G32" s="1645" t="s">
        <v>557</v>
      </c>
      <c r="H32" s="580">
        <f>SUM(H33:H34)</f>
        <v>0</v>
      </c>
      <c r="I32" s="580">
        <f>SUM(I33:I34)</f>
        <v>0</v>
      </c>
      <c r="J32" s="290" t="s">
        <v>749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750</v>
      </c>
      <c r="K34" s="544"/>
      <c r="L34" s="1637"/>
      <c r="M34" s="1637"/>
      <c r="R34" s="1637"/>
      <c r="U34" s="545"/>
      <c r="AA34" s="1633"/>
      <c r="AB34" s="1633"/>
      <c r="AC34" s="1633"/>
      <c r="AD34" s="1633"/>
      <c r="AE34" s="1633"/>
      <c r="AF34" s="1161">
        <v>19</v>
      </c>
    </row>
    <row customHeight="1" ht="60">
      <c r="D35" s="1639"/>
      <c r="E35" s="1676" t="s">
        <v>751</v>
      </c>
      <c r="F35" s="955" t="s">
        <v>752</v>
      </c>
      <c r="G35" s="1655" t="s">
        <v>557</v>
      </c>
      <c r="H35" s="1677"/>
      <c r="I35" s="1677"/>
      <c r="J35" s="290" t="s">
        <v>753</v>
      </c>
      <c r="K35" s="544"/>
      <c r="AF35" s="1632">
        <v>57</v>
      </c>
    </row>
    <row s="1367" customFormat="1" customHeight="1" ht="24">
      <c r="A36" s="990" t="s">
        <v>583</v>
      </c>
      <c r="C36" s="1637"/>
      <c r="D36" s="1639"/>
      <c r="E36" s="1665" t="s">
        <v>92</v>
      </c>
      <c r="F36" s="708" t="s">
        <v>754</v>
      </c>
      <c r="G36" s="1644" t="s">
        <v>557</v>
      </c>
      <c r="H36" s="558"/>
      <c r="I36" s="558"/>
      <c r="J36" s="290" t="s">
        <v>755</v>
      </c>
      <c r="K36" s="544"/>
      <c r="L36" s="1637"/>
      <c r="M36" s="1637"/>
      <c r="R36" s="1637"/>
      <c r="U36" s="545"/>
      <c r="AA36" s="1633"/>
      <c r="AB36" s="1633"/>
      <c r="AC36" s="1633"/>
      <c r="AD36" s="1633"/>
      <c r="AE36" s="1633"/>
      <c r="AF36" s="1161">
        <v>23</v>
      </c>
    </row>
    <row s="1367" customFormat="1" customHeight="1" ht="35.699999999999996">
      <c r="A37" s="990"/>
      <c r="C37" s="1637"/>
      <c r="D37" s="1639"/>
      <c r="E37" s="1665" t="s">
        <v>330</v>
      </c>
      <c r="F37" s="955" t="s">
        <v>756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757</v>
      </c>
      <c r="G38" s="1644" t="s">
        <v>557</v>
      </c>
      <c r="H38" s="558"/>
      <c r="I38" s="558"/>
      <c r="J38" s="290" t="s">
        <v>758</v>
      </c>
      <c r="K38" s="544"/>
      <c r="L38" s="1637"/>
      <c r="M38" s="1637"/>
      <c r="R38" s="1637"/>
      <c r="U38" s="545"/>
      <c r="AA38" s="1633"/>
      <c r="AB38" s="1633"/>
      <c r="AC38" s="1633"/>
      <c r="AD38" s="1633"/>
      <c r="AE38" s="1633"/>
      <c r="AF38" s="1161">
        <v>19</v>
      </c>
    </row>
    <row s="1367" customFormat="1" customHeight="1" ht="24">
      <c r="A39" s="988"/>
      <c r="C39" s="1637"/>
      <c r="D39" s="576"/>
      <c r="E39" s="1665" t="s">
        <v>759</v>
      </c>
      <c r="F39" s="955" t="s">
        <v>760</v>
      </c>
      <c r="G39" s="1655" t="s">
        <v>557</v>
      </c>
      <c r="H39" s="558"/>
      <c r="I39" s="558"/>
      <c r="J39" s="290" t="s">
        <v>761</v>
      </c>
      <c r="K39" s="544"/>
      <c r="L39" s="1637"/>
      <c r="M39" s="1637"/>
      <c r="R39" s="1637"/>
      <c r="U39" s="545"/>
      <c r="AA39" s="1633"/>
      <c r="AB39" s="1633"/>
      <c r="AC39" s="1633"/>
      <c r="AD39" s="1633"/>
      <c r="AE39" s="1633"/>
      <c r="AF39" s="1161">
        <v>23</v>
      </c>
    </row>
    <row s="1367" customFormat="1" customHeight="1" ht="24">
      <c r="A40" s="988"/>
      <c r="C40" s="1637"/>
      <c r="D40" s="1639"/>
      <c r="E40" s="1665" t="s">
        <v>762</v>
      </c>
      <c r="F40" s="1651" t="s">
        <v>763</v>
      </c>
      <c r="G40" s="1644" t="s">
        <v>557</v>
      </c>
      <c r="H40" s="558"/>
      <c r="I40" s="558"/>
      <c r="J40" s="290" t="s">
        <v>764</v>
      </c>
      <c r="K40" s="544"/>
      <c r="L40" s="1637"/>
      <c r="M40" s="1637"/>
      <c r="R40" s="1637"/>
      <c r="U40" s="545"/>
      <c r="AA40" s="1633"/>
      <c r="AB40" s="1633"/>
      <c r="AC40" s="1633"/>
      <c r="AD40" s="1633"/>
      <c r="AE40" s="1633"/>
      <c r="AF40" s="1161">
        <v>23</v>
      </c>
    </row>
    <row s="1367" customFormat="1" customHeight="1" ht="24">
      <c r="A41" s="988"/>
      <c r="C41" s="1637"/>
      <c r="D41" s="1639"/>
      <c r="E41" s="1665" t="s">
        <v>765</v>
      </c>
      <c r="F41" s="1651" t="s">
        <v>766</v>
      </c>
      <c r="G41" s="1644" t="s">
        <v>557</v>
      </c>
      <c r="H41" s="558"/>
      <c r="I41" s="558"/>
      <c r="J41" s="290" t="s">
        <v>767</v>
      </c>
      <c r="K41" s="544"/>
      <c r="L41" s="1637"/>
      <c r="M41" s="1637"/>
      <c r="R41" s="1637"/>
      <c r="U41" s="545"/>
      <c r="AA41" s="1633"/>
      <c r="AB41" s="1633"/>
      <c r="AC41" s="1633"/>
      <c r="AD41" s="1633"/>
      <c r="AE41" s="1633"/>
      <c r="AF41" s="1161">
        <v>23</v>
      </c>
    </row>
    <row s="1367" customFormat="1" customHeight="1" ht="24">
      <c r="A42" s="988"/>
      <c r="C42" s="1637"/>
      <c r="D42" s="1639"/>
      <c r="E42" s="1665" t="s">
        <v>768</v>
      </c>
      <c r="F42" s="1651" t="s">
        <v>769</v>
      </c>
      <c r="G42" s="1644" t="s">
        <v>557</v>
      </c>
      <c r="H42" s="558"/>
      <c r="I42" s="558"/>
      <c r="J42" s="290" t="s">
        <v>770</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113</v>
      </c>
      <c r="F43" s="708" t="s">
        <v>634</v>
      </c>
      <c r="G43" s="1647" t="s">
        <v>771</v>
      </c>
      <c r="H43" s="402"/>
      <c r="I43" s="402"/>
      <c r="J43" s="290" t="s">
        <v>772</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773</v>
      </c>
      <c r="G44" s="1644" t="s">
        <v>774</v>
      </c>
      <c r="H44" s="546"/>
      <c r="I44" s="546"/>
      <c r="J44" s="290" t="s">
        <v>775</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776</v>
      </c>
      <c r="G45" s="1655" t="s">
        <v>777</v>
      </c>
      <c r="H45" s="546"/>
      <c r="I45" s="546"/>
      <c r="J45" s="290" t="s">
        <v>778</v>
      </c>
      <c r="K45" s="544"/>
      <c r="L45" s="1637"/>
      <c r="M45" s="1637"/>
      <c r="R45" s="1637"/>
      <c r="U45" s="545"/>
      <c r="AA45" s="1633"/>
      <c r="AB45" s="1633"/>
      <c r="AC45" s="1633"/>
      <c r="AD45" s="1633"/>
      <c r="AE45" s="1633"/>
      <c r="AF45" s="1161">
        <v>23</v>
      </c>
    </row>
    <row s="1367" customFormat="1" customHeight="1" ht="19.95">
      <c r="A46" s="988"/>
      <c r="C46" s="1637"/>
      <c r="D46" s="1639"/>
      <c r="E46" s="1665" t="s">
        <v>101</v>
      </c>
      <c r="F46" s="708" t="s">
        <v>779</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40315-B40C-E914-49A2-0.A3BAE9E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780</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306</v>
      </c>
      <c r="F13" s="2371"/>
      <c r="G13" s="2371"/>
      <c r="H13" s="1657"/>
      <c r="I13" s="1657"/>
      <c r="J13" s="2128"/>
      <c r="AF13" s="1632">
        <v>11</v>
      </c>
    </row>
    <row customHeight="1" ht="24">
      <c r="E14" s="1658" t="s">
        <v>90</v>
      </c>
      <c r="F14" s="1661" t="s">
        <v>308</v>
      </c>
      <c r="G14" s="1661" t="s">
        <v>571</v>
      </c>
      <c r="H14" s="1661" t="s">
        <v>309</v>
      </c>
      <c r="I14" s="1661" t="s">
        <v>309</v>
      </c>
      <c r="J14" s="2128"/>
      <c r="AF14" s="1632">
        <v>23</v>
      </c>
    </row>
    <row customHeight="1" ht="19.95">
      <c r="D15" s="1639"/>
      <c r="E15" s="1631" t="s">
        <v>111</v>
      </c>
      <c r="F15" s="708" t="s">
        <v>781</v>
      </c>
      <c r="G15" s="1658" t="s">
        <v>557</v>
      </c>
      <c r="H15" s="558"/>
      <c r="I15" s="558"/>
      <c r="J15" s="290" t="s">
        <v>782</v>
      </c>
      <c r="K15" s="544" t="s">
        <v>635</v>
      </c>
      <c r="AF15" s="1632">
        <v>19</v>
      </c>
    </row>
    <row customHeight="1" ht="24">
      <c r="D16" s="1639"/>
      <c r="E16" s="1631" t="s">
        <v>112</v>
      </c>
      <c r="F16" s="1666" t="s">
        <v>783</v>
      </c>
      <c r="G16" s="1658" t="s">
        <v>557</v>
      </c>
      <c r="H16" s="559">
        <f>SUM(H17,H20:H27)</f>
        <v>0</v>
      </c>
      <c r="I16" s="559">
        <f>SUM(I17,I20:I27)</f>
        <v>0</v>
      </c>
      <c r="J16" s="290" t="s">
        <v>784</v>
      </c>
      <c r="K16" s="544" t="s">
        <v>635</v>
      </c>
      <c r="AF16" s="1632">
        <v>23</v>
      </c>
    </row>
    <row customHeight="1" ht="35.699999999999996">
      <c r="D17" s="1639"/>
      <c r="E17" s="1665" t="s">
        <v>714</v>
      </c>
      <c r="F17" s="1668" t="s">
        <v>785</v>
      </c>
      <c r="G17" s="1655" t="s">
        <v>557</v>
      </c>
      <c r="H17" s="558"/>
      <c r="I17" s="558"/>
      <c r="J17" s="290" t="s">
        <v>786</v>
      </c>
      <c r="K17" s="544"/>
      <c r="AF17" s="1632">
        <v>34</v>
      </c>
    </row>
    <row customHeight="1" ht="19.95">
      <c r="D18" s="1639"/>
      <c r="E18" s="1665" t="s">
        <v>717</v>
      </c>
      <c r="F18" s="1669" t="s">
        <v>787</v>
      </c>
      <c r="G18" s="1655" t="s">
        <v>557</v>
      </c>
      <c r="H18" s="558"/>
      <c r="I18" s="558"/>
      <c r="J18" s="290"/>
      <c r="K18" s="544"/>
      <c r="AF18" s="1632">
        <v>19</v>
      </c>
    </row>
    <row customHeight="1" ht="24">
      <c r="D19" s="1639"/>
      <c r="E19" s="1665" t="s">
        <v>720</v>
      </c>
      <c r="F19" s="1669" t="s">
        <v>788</v>
      </c>
      <c r="G19" s="1655" t="s">
        <v>557</v>
      </c>
      <c r="H19" s="558"/>
      <c r="I19" s="558"/>
      <c r="J19" s="290"/>
      <c r="K19" s="544"/>
      <c r="AF19" s="1632">
        <v>23</v>
      </c>
    </row>
    <row customHeight="1" ht="35.699999999999996">
      <c r="D20" s="1639"/>
      <c r="E20" s="1665" t="s">
        <v>313</v>
      </c>
      <c r="F20" s="1668" t="s">
        <v>789</v>
      </c>
      <c r="G20" s="1655" t="s">
        <v>557</v>
      </c>
      <c r="H20" s="558"/>
      <c r="I20" s="558"/>
      <c r="J20" s="290"/>
      <c r="K20" s="544"/>
      <c r="AF20" s="1632">
        <v>34</v>
      </c>
    </row>
    <row customHeight="1" ht="48.29999999999999">
      <c r="D21" s="1639"/>
      <c r="E21" s="1665" t="s">
        <v>316</v>
      </c>
      <c r="F21" s="1668" t="s">
        <v>790</v>
      </c>
      <c r="G21" s="1655" t="s">
        <v>557</v>
      </c>
      <c r="H21" s="558"/>
      <c r="I21" s="558"/>
      <c r="J21" s="290"/>
      <c r="K21" s="544"/>
      <c r="AF21" s="1632">
        <v>46</v>
      </c>
    </row>
    <row customHeight="1" ht="60">
      <c r="D22" s="1639"/>
      <c r="E22" s="1665" t="s">
        <v>734</v>
      </c>
      <c r="F22" s="1668" t="s">
        <v>791</v>
      </c>
      <c r="G22" s="1655" t="s">
        <v>557</v>
      </c>
      <c r="H22" s="558"/>
      <c r="I22" s="558"/>
      <c r="J22" s="290"/>
      <c r="K22" s="544"/>
      <c r="AF22" s="1632">
        <v>57</v>
      </c>
    </row>
    <row customHeight="1" ht="35.699999999999996">
      <c r="D23" s="1639"/>
      <c r="E23" s="1665" t="s">
        <v>741</v>
      </c>
      <c r="F23" s="1668" t="s">
        <v>792</v>
      </c>
      <c r="G23" s="1655" t="s">
        <v>557</v>
      </c>
      <c r="H23" s="558"/>
      <c r="I23" s="558"/>
      <c r="J23" s="290"/>
      <c r="K23" s="544"/>
      <c r="AF23" s="1632">
        <v>34</v>
      </c>
    </row>
    <row customHeight="1" ht="35.699999999999996">
      <c r="D24" s="1639"/>
      <c r="E24" s="1665" t="s">
        <v>743</v>
      </c>
      <c r="F24" s="1668" t="s">
        <v>793</v>
      </c>
      <c r="G24" s="1655" t="s">
        <v>557</v>
      </c>
      <c r="H24" s="558"/>
      <c r="I24" s="558"/>
      <c r="J24" s="290"/>
      <c r="K24" s="544"/>
      <c r="AF24" s="1632">
        <v>34</v>
      </c>
    </row>
    <row customHeight="1" ht="24">
      <c r="D25" s="1639"/>
      <c r="E25" s="1665" t="s">
        <v>745</v>
      </c>
      <c r="F25" s="1668" t="s">
        <v>794</v>
      </c>
      <c r="G25" s="1655" t="s">
        <v>557</v>
      </c>
      <c r="H25" s="558"/>
      <c r="I25" s="558"/>
      <c r="J25" s="290"/>
      <c r="K25" s="544"/>
      <c r="AF25" s="1632">
        <v>23</v>
      </c>
    </row>
    <row customHeight="1" ht="76.5">
      <c r="D26" s="1639"/>
      <c r="E26" s="1665" t="s">
        <v>747</v>
      </c>
      <c r="F26" s="1668" t="s">
        <v>795</v>
      </c>
      <c r="G26" s="1655" t="s">
        <v>557</v>
      </c>
      <c r="H26" s="558"/>
      <c r="I26" s="558"/>
      <c r="J26" s="290"/>
      <c r="K26" s="544"/>
      <c r="AF26" s="1632">
        <v>73</v>
      </c>
    </row>
    <row s="1367" customFormat="1" customHeight="1" ht="35.699999999999996">
      <c r="A27" s="988"/>
      <c r="C27" s="1637"/>
      <c r="D27" s="1639"/>
      <c r="E27" s="1630" t="s">
        <v>751</v>
      </c>
      <c r="F27" s="1629" t="s">
        <v>796</v>
      </c>
      <c r="G27" s="1656" t="s">
        <v>557</v>
      </c>
      <c r="H27" s="580">
        <f>SUM(H28:H29)</f>
        <v>0</v>
      </c>
      <c r="I27" s="580">
        <f>SUM(I28:I29)</f>
        <v>0</v>
      </c>
      <c r="J27" s="290" t="s">
        <v>749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750</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797</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798</v>
      </c>
      <c r="G31" s="1655" t="s">
        <v>557</v>
      </c>
      <c r="H31" s="558"/>
      <c r="I31" s="558"/>
      <c r="J31" s="290" t="s">
        <v>799</v>
      </c>
      <c r="K31" s="544"/>
      <c r="L31" s="1637"/>
      <c r="M31" s="1637"/>
      <c r="R31" s="1637"/>
      <c r="U31" s="545"/>
      <c r="AA31" s="1633"/>
      <c r="AB31" s="1633"/>
      <c r="AC31" s="1633"/>
      <c r="AD31" s="1633"/>
      <c r="AE31" s="1633"/>
      <c r="AF31" s="1161">
        <v>34</v>
      </c>
    </row>
    <row s="1367" customFormat="1" customHeight="1" ht="24">
      <c r="A32" s="988"/>
      <c r="C32" s="1637"/>
      <c r="D32" s="1639"/>
      <c r="E32" s="1665" t="s">
        <v>759</v>
      </c>
      <c r="F32" s="691" t="s">
        <v>763</v>
      </c>
      <c r="G32" s="1655" t="s">
        <v>557</v>
      </c>
      <c r="H32" s="558"/>
      <c r="I32" s="558"/>
      <c r="J32" s="290" t="s">
        <v>800</v>
      </c>
      <c r="K32" s="544"/>
      <c r="L32" s="1637"/>
      <c r="M32" s="1637"/>
      <c r="R32" s="1637"/>
      <c r="U32" s="545"/>
      <c r="AA32" s="1633"/>
      <c r="AB32" s="1633"/>
      <c r="AC32" s="1633"/>
      <c r="AD32" s="1633"/>
      <c r="AE32" s="1633"/>
      <c r="AF32" s="1161">
        <v>23</v>
      </c>
    </row>
    <row s="1367" customFormat="1" customHeight="1" ht="24">
      <c r="A33" s="988"/>
      <c r="C33" s="1637"/>
      <c r="D33" s="1639"/>
      <c r="E33" s="1665" t="s">
        <v>801</v>
      </c>
      <c r="F33" s="691" t="s">
        <v>802</v>
      </c>
      <c r="G33" s="1655" t="s">
        <v>557</v>
      </c>
      <c r="H33" s="558"/>
      <c r="I33" s="558"/>
      <c r="J33" s="290" t="s">
        <v>803</v>
      </c>
      <c r="K33" s="544"/>
      <c r="L33" s="1637"/>
      <c r="M33" s="1637"/>
      <c r="R33" s="1637"/>
      <c r="U33" s="545"/>
      <c r="AA33" s="1633"/>
      <c r="AB33" s="1633"/>
      <c r="AC33" s="1633"/>
      <c r="AD33" s="1633"/>
      <c r="AE33" s="1633"/>
      <c r="AF33" s="1161">
        <v>23</v>
      </c>
    </row>
    <row s="1367" customFormat="1" customHeight="1" ht="24">
      <c r="A34" s="988"/>
      <c r="C34" s="1637"/>
      <c r="D34" s="1639"/>
      <c r="E34" s="1665" t="s">
        <v>804</v>
      </c>
      <c r="F34" s="691" t="s">
        <v>769</v>
      </c>
      <c r="G34" s="1655" t="s">
        <v>557</v>
      </c>
      <c r="H34" s="558"/>
      <c r="I34" s="558"/>
      <c r="J34" s="290" t="s">
        <v>805</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113</v>
      </c>
      <c r="F35" s="1662" t="s">
        <v>634</v>
      </c>
      <c r="G35" s="1658" t="s">
        <v>312</v>
      </c>
      <c r="H35" s="402"/>
      <c r="I35" s="402"/>
      <c r="J35" s="290" t="s">
        <v>806</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807</v>
      </c>
      <c r="G36" s="1655" t="s">
        <v>774</v>
      </c>
      <c r="H36" s="546"/>
      <c r="I36" s="546"/>
      <c r="J36" s="290" t="s">
        <v>775</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808</v>
      </c>
      <c r="G37" s="1655" t="s">
        <v>777</v>
      </c>
      <c r="H37" s="546"/>
      <c r="I37" s="546"/>
      <c r="J37" s="290" t="s">
        <v>778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809</v>
      </c>
      <c r="F39" s="2286" t="s">
        <v>810</v>
      </c>
      <c r="G39" s="2286"/>
      <c r="H39" s="370"/>
      <c r="I39" s="370"/>
      <c r="J39" s="370"/>
      <c r="AF39" s="1632">
        <v>26</v>
      </c>
    </row>
    <row s="1642" customFormat="1" customHeight="1" ht="39.75">
      <c r="A40" s="988"/>
      <c r="B40" s="1637"/>
      <c r="C40" s="1637"/>
      <c r="D40" s="352"/>
      <c r="F40" s="2286" t="s">
        <v>811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32736-496F-300A-3059-0.6F93D3B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306</v>
      </c>
      <c r="E10" s="2103"/>
      <c r="F10" s="2103"/>
      <c r="G10" s="2103"/>
      <c r="H10" s="2103"/>
      <c r="I10" s="2103"/>
      <c r="J10" s="2104"/>
      <c r="K10" s="2200"/>
      <c r="L10" s="510"/>
      <c r="X10" s="759">
        <v>11</v>
      </c>
    </row>
    <row s="1636" customFormat="1" customHeight="1" ht="24">
      <c r="A11" s="2386"/>
      <c r="B11" s="2386"/>
      <c r="C11" s="658"/>
      <c r="D11" s="704" t="s">
        <v>90</v>
      </c>
      <c r="E11" s="706" t="s">
        <v>812</v>
      </c>
      <c r="F11" s="706" t="s">
        <v>571</v>
      </c>
      <c r="G11" s="466" t="s">
        <v>309</v>
      </c>
      <c r="H11" s="466" t="s">
        <v>396</v>
      </c>
      <c r="I11" s="808" t="s">
        <v>309</v>
      </c>
      <c r="J11" s="809" t="s">
        <v>396</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813</v>
      </c>
      <c r="D13" s="954" t="s">
        <v>111</v>
      </c>
      <c r="E13" s="280" t="s">
        <v>814</v>
      </c>
      <c r="F13" s="661" t="s">
        <v>815</v>
      </c>
      <c r="G13" s="558"/>
      <c r="H13" s="662"/>
      <c r="I13" s="558"/>
      <c r="J13" s="662"/>
      <c r="K13" s="290" t="s">
        <v>816</v>
      </c>
      <c r="L13" s="721"/>
      <c r="X13" s="506">
        <v>0</v>
      </c>
    </row>
    <row customHeight="1" ht="22.5">
      <c r="A14" s="2393"/>
      <c r="D14" s="540" t="s">
        <v>112</v>
      </c>
      <c r="E14" s="280" t="s">
        <v>817</v>
      </c>
      <c r="F14" s="661" t="s">
        <v>818</v>
      </c>
      <c r="G14" s="558"/>
      <c r="H14" s="663"/>
      <c r="I14" s="558"/>
      <c r="J14" s="663"/>
      <c r="K14" s="290" t="s">
        <v>819</v>
      </c>
      <c r="L14" s="721"/>
      <c r="X14" s="506">
        <v>0</v>
      </c>
    </row>
    <row s="1636" customFormat="1" customHeight="1" ht="78.75">
      <c r="A15" s="2393"/>
      <c r="B15" s="512"/>
      <c r="D15" s="954" t="s">
        <v>92</v>
      </c>
      <c r="E15" s="708" t="s">
        <v>820</v>
      </c>
      <c r="F15" s="951" t="s">
        <v>312</v>
      </c>
      <c r="G15" s="951" t="s">
        <v>312</v>
      </c>
      <c r="H15" s="107"/>
      <c r="I15" s="951" t="s">
        <v>312</v>
      </c>
      <c r="J15" s="107"/>
      <c r="K15" s="290" t="s">
        <v>821</v>
      </c>
      <c r="L15" s="721"/>
      <c r="X15" s="759">
        <v>0</v>
      </c>
    </row>
    <row s="1636" customFormat="1" customHeight="1" ht="22.5">
      <c r="A16" s="2393"/>
      <c r="B16" s="512"/>
      <c r="D16" s="954" t="s">
        <v>330</v>
      </c>
      <c r="E16" s="955" t="s">
        <v>822</v>
      </c>
      <c r="F16" s="951" t="s">
        <v>823</v>
      </c>
      <c r="G16" s="818"/>
      <c r="H16" s="107"/>
      <c r="I16" s="818"/>
      <c r="J16" s="107"/>
      <c r="K16" s="290"/>
      <c r="L16" s="721"/>
      <c r="X16" s="759">
        <v>0</v>
      </c>
    </row>
    <row s="1636" customFormat="1" customHeight="1" ht="22.5">
      <c r="A17" s="2393"/>
      <c r="B17" s="512"/>
      <c r="D17" s="954" t="s">
        <v>338</v>
      </c>
      <c r="E17" s="955" t="s">
        <v>824</v>
      </c>
      <c r="F17" s="951" t="s">
        <v>825</v>
      </c>
      <c r="G17" s="818"/>
      <c r="H17" s="107"/>
      <c r="I17" s="818"/>
      <c r="J17" s="107"/>
      <c r="K17" s="290"/>
      <c r="L17" s="721"/>
      <c r="X17" s="759">
        <v>0</v>
      </c>
    </row>
    <row s="1636" customFormat="1" customHeight="1" ht="33.75">
      <c r="A18" s="2393"/>
      <c r="B18" s="512"/>
      <c r="D18" s="954" t="s">
        <v>340</v>
      </c>
      <c r="E18" s="955" t="s">
        <v>826</v>
      </c>
      <c r="F18" s="951" t="s">
        <v>576</v>
      </c>
      <c r="G18" s="681"/>
      <c r="H18" s="107"/>
      <c r="I18" s="681"/>
      <c r="J18" s="107"/>
      <c r="K18" s="290"/>
      <c r="L18" s="721"/>
      <c r="X18" s="759">
        <v>0</v>
      </c>
    </row>
    <row customHeight="1" ht="101.25">
      <c r="A19" s="2393"/>
      <c r="D19" s="954" t="s">
        <v>93</v>
      </c>
      <c r="E19" s="280" t="s">
        <v>827</v>
      </c>
      <c r="F19" s="661" t="s">
        <v>551</v>
      </c>
      <c r="G19" s="664"/>
      <c r="H19" s="663"/>
      <c r="I19" s="956"/>
      <c r="J19" s="663"/>
      <c r="K19" s="290" t="s">
        <v>828</v>
      </c>
      <c r="L19" s="721"/>
      <c r="X19" s="506">
        <v>0</v>
      </c>
    </row>
    <row s="1636" customFormat="1" customHeight="1" ht="18.75">
      <c r="A20" s="2393"/>
      <c r="C20" s="957"/>
      <c r="D20" s="954" t="s">
        <v>759</v>
      </c>
      <c r="E20" s="955" t="s">
        <v>829</v>
      </c>
      <c r="F20" s="951" t="s">
        <v>312</v>
      </c>
      <c r="G20" s="951" t="s">
        <v>312</v>
      </c>
      <c r="H20" s="950" t="s">
        <v>312</v>
      </c>
      <c r="I20" s="951" t="s">
        <v>312</v>
      </c>
      <c r="J20" s="950" t="s">
        <v>312</v>
      </c>
      <c r="K20" s="949"/>
      <c r="L20" s="721"/>
      <c r="W20" s="676"/>
      <c r="X20" s="759">
        <v>0</v>
      </c>
    </row>
    <row s="1636" customFormat="1" customHeight="1" ht="33.75">
      <c r="A21" s="2393"/>
      <c r="C21" s="957"/>
      <c r="D21" s="954" t="s">
        <v>762</v>
      </c>
      <c r="E21" s="577" t="s">
        <v>830</v>
      </c>
      <c r="F21" s="951" t="s">
        <v>831</v>
      </c>
      <c r="G21" s="681"/>
      <c r="H21" s="107"/>
      <c r="I21" s="681"/>
      <c r="J21" s="107"/>
      <c r="K21" s="949"/>
      <c r="L21" s="721"/>
      <c r="W21" s="676"/>
      <c r="X21" s="759">
        <v>0</v>
      </c>
    </row>
    <row s="1636" customFormat="1" customHeight="1" ht="33.75">
      <c r="A22" s="2393"/>
      <c r="C22" s="957"/>
      <c r="D22" s="954" t="s">
        <v>765</v>
      </c>
      <c r="E22" s="577" t="s">
        <v>832</v>
      </c>
      <c r="F22" s="951" t="s">
        <v>833</v>
      </c>
      <c r="G22" s="681"/>
      <c r="H22" s="107"/>
      <c r="I22" s="681"/>
      <c r="J22" s="107"/>
      <c r="K22" s="949"/>
      <c r="L22" s="721"/>
      <c r="W22" s="676"/>
      <c r="X22" s="759">
        <v>0</v>
      </c>
    </row>
    <row s="1636" customFormat="1" customHeight="1" ht="22.5">
      <c r="A23" s="2393"/>
      <c r="C23" s="957"/>
      <c r="D23" s="954" t="s">
        <v>801</v>
      </c>
      <c r="E23" s="955" t="s">
        <v>834</v>
      </c>
      <c r="F23" s="951" t="s">
        <v>312</v>
      </c>
      <c r="G23" s="951" t="s">
        <v>312</v>
      </c>
      <c r="H23" s="950" t="s">
        <v>312</v>
      </c>
      <c r="I23" s="951" t="s">
        <v>312</v>
      </c>
      <c r="J23" s="950" t="s">
        <v>312</v>
      </c>
      <c r="K23" s="949"/>
      <c r="L23" s="721"/>
      <c r="W23" s="676"/>
      <c r="X23" s="759">
        <v>0</v>
      </c>
    </row>
    <row s="1636" customFormat="1" customHeight="1" ht="22.5">
      <c r="A24" s="2393"/>
      <c r="C24" s="957"/>
      <c r="D24" s="954" t="s">
        <v>835</v>
      </c>
      <c r="E24" s="577" t="s">
        <v>836</v>
      </c>
      <c r="F24" s="951" t="s">
        <v>837</v>
      </c>
      <c r="G24" s="681"/>
      <c r="H24" s="687"/>
      <c r="I24" s="681"/>
      <c r="J24" s="687"/>
      <c r="K24" s="949"/>
      <c r="L24" s="721"/>
      <c r="W24" s="676"/>
      <c r="X24" s="759">
        <v>0</v>
      </c>
    </row>
    <row s="1636" customFormat="1" customHeight="1" ht="22.5">
      <c r="A25" s="2393"/>
      <c r="C25" s="957"/>
      <c r="D25" s="954" t="s">
        <v>838</v>
      </c>
      <c r="E25" s="577" t="s">
        <v>839</v>
      </c>
      <c r="F25" s="951" t="s">
        <v>312</v>
      </c>
      <c r="G25" s="951" t="s">
        <v>312</v>
      </c>
      <c r="H25" s="950" t="s">
        <v>312</v>
      </c>
      <c r="I25" s="951" t="s">
        <v>312</v>
      </c>
      <c r="J25" s="950" t="s">
        <v>312</v>
      </c>
      <c r="K25" s="949"/>
      <c r="L25" s="721"/>
      <c r="W25" s="676"/>
      <c r="X25" s="759">
        <v>0</v>
      </c>
    </row>
    <row s="1636" customFormat="1" customHeight="1" ht="18.75">
      <c r="A26" s="2393"/>
      <c r="C26" s="957"/>
      <c r="D26" s="954" t="s">
        <v>840</v>
      </c>
      <c r="E26" s="554" t="s">
        <v>841</v>
      </c>
      <c r="F26" s="951" t="s">
        <v>842</v>
      </c>
      <c r="G26" s="681"/>
      <c r="H26" s="687"/>
      <c r="I26" s="681"/>
      <c r="J26" s="687"/>
      <c r="K26" s="949"/>
      <c r="L26" s="721"/>
      <c r="W26" s="676"/>
      <c r="X26" s="759">
        <v>0</v>
      </c>
    </row>
    <row s="1636" customFormat="1" customHeight="1" ht="18.75">
      <c r="A27" s="2393"/>
      <c r="C27" s="957"/>
      <c r="D27" s="954" t="s">
        <v>843</v>
      </c>
      <c r="E27" s="554" t="s">
        <v>844</v>
      </c>
      <c r="F27" s="951" t="s">
        <v>845</v>
      </c>
      <c r="G27" s="681"/>
      <c r="H27" s="687"/>
      <c r="I27" s="681"/>
      <c r="J27" s="687"/>
      <c r="K27" s="949"/>
      <c r="L27" s="721"/>
      <c r="W27" s="676"/>
      <c r="X27" s="759">
        <v>0</v>
      </c>
    </row>
    <row s="1636" customFormat="1" customHeight="1" ht="18.75">
      <c r="A28" s="2393"/>
      <c r="C28" s="957"/>
      <c r="D28" s="954" t="s">
        <v>846</v>
      </c>
      <c r="E28" s="577" t="s">
        <v>847</v>
      </c>
      <c r="F28" s="951" t="s">
        <v>312</v>
      </c>
      <c r="G28" s="951" t="s">
        <v>312</v>
      </c>
      <c r="H28" s="950" t="s">
        <v>312</v>
      </c>
      <c r="I28" s="951" t="s">
        <v>312</v>
      </c>
      <c r="J28" s="950" t="s">
        <v>312</v>
      </c>
      <c r="K28" s="949"/>
      <c r="L28" s="721"/>
      <c r="W28" s="676"/>
      <c r="X28" s="759">
        <v>0</v>
      </c>
    </row>
    <row s="1636" customFormat="1" customHeight="1" ht="18.75">
      <c r="A29" s="2393"/>
      <c r="C29" s="957"/>
      <c r="D29" s="954" t="s">
        <v>848</v>
      </c>
      <c r="E29" s="554" t="s">
        <v>841</v>
      </c>
      <c r="F29" s="951" t="s">
        <v>849</v>
      </c>
      <c r="G29" s="681"/>
      <c r="H29" s="687"/>
      <c r="I29" s="681"/>
      <c r="J29" s="687"/>
      <c r="K29" s="949"/>
      <c r="L29" s="721"/>
      <c r="W29" s="676"/>
      <c r="X29" s="759">
        <v>0</v>
      </c>
    </row>
    <row s="1636" customFormat="1" customHeight="1" ht="18.75">
      <c r="A30" s="2393"/>
      <c r="C30" s="957"/>
      <c r="D30" s="954" t="s">
        <v>850</v>
      </c>
      <c r="E30" s="554" t="s">
        <v>851</v>
      </c>
      <c r="F30" s="951" t="s">
        <v>852</v>
      </c>
      <c r="G30" s="681"/>
      <c r="H30" s="687"/>
      <c r="I30" s="681"/>
      <c r="J30" s="687"/>
      <c r="K30" s="949"/>
      <c r="L30" s="721"/>
      <c r="W30" s="676"/>
      <c r="X30" s="759">
        <v>0</v>
      </c>
    </row>
    <row customHeight="1" ht="126.75">
      <c r="A31" s="2393"/>
      <c r="D31" s="954" t="s">
        <v>113</v>
      </c>
      <c r="E31" s="280" t="s">
        <v>853</v>
      </c>
      <c r="F31" s="661" t="s">
        <v>563</v>
      </c>
      <c r="G31" s="558"/>
      <c r="H31" s="663"/>
      <c r="I31" s="558"/>
      <c r="J31" s="663"/>
      <c r="K31" s="290" t="s">
        <v>854</v>
      </c>
      <c r="L31" s="721"/>
      <c r="X31" s="506">
        <v>0</v>
      </c>
    </row>
    <row customHeight="1" ht="56.25">
      <c r="A32" s="2393"/>
      <c r="D32" s="954" t="s">
        <v>94</v>
      </c>
      <c r="E32" s="280" t="s">
        <v>855</v>
      </c>
      <c r="F32" s="540" t="s">
        <v>825</v>
      </c>
      <c r="G32" s="558"/>
      <c r="H32" s="663"/>
      <c r="I32" s="558"/>
      <c r="J32" s="663"/>
      <c r="K32" s="290" t="s">
        <v>856</v>
      </c>
      <c r="L32" s="721"/>
      <c r="X32" s="506">
        <v>0</v>
      </c>
    </row>
    <row customHeight="1" ht="11.25">
      <c r="A33" s="2393"/>
      <c r="E33" s="665"/>
      <c r="F33" s="182"/>
      <c r="G33" s="182"/>
      <c r="H33" s="182"/>
      <c r="I33" s="182"/>
      <c r="J33" s="182"/>
      <c r="K33" s="182"/>
      <c r="X33" s="506">
        <v>0</v>
      </c>
    </row>
    <row customHeight="1" ht="12.75">
      <c r="A34" s="2393"/>
      <c r="D34" s="66">
        <v>1</v>
      </c>
      <c r="E34" s="336" t="s">
        <v>857</v>
      </c>
      <c r="X34" s="506">
        <v>0</v>
      </c>
    </row>
    <row customHeight="1" ht="11.25">
      <c r="A35" s="2393"/>
      <c r="D35" s="370"/>
      <c r="E35" s="336" t="s">
        <v>858</v>
      </c>
      <c r="X35" s="506">
        <v>0</v>
      </c>
    </row>
    <row s="1636" customFormat="1" customHeight="1" ht="11.549999999999999">
      <c r="A36" s="1034"/>
      <c r="B36" s="519"/>
      <c r="D36" s="1035"/>
      <c r="E36" s="1036"/>
      <c r="X36" s="510">
        <v>11</v>
      </c>
    </row>
    <row s="1636" customFormat="1" customHeight="1" ht="22.5" hidden="1">
      <c r="A37" s="2393" t="s">
        <v>859</v>
      </c>
      <c r="B37" s="512"/>
      <c r="D37" s="954">
        <v>1</v>
      </c>
      <c r="E37" s="708" t="s">
        <v>860</v>
      </c>
      <c r="F37" s="661" t="s">
        <v>815</v>
      </c>
      <c r="G37" s="558"/>
      <c r="H37" s="520"/>
      <c r="I37" s="558"/>
      <c r="J37" s="520"/>
      <c r="K37" s="290" t="s">
        <v>861</v>
      </c>
      <c r="X37" s="759">
        <v>0</v>
      </c>
    </row>
    <row s="1636" customFormat="1" customHeight="1" ht="22.5" hidden="1">
      <c r="A38" s="2393"/>
      <c r="B38" s="512"/>
      <c r="D38" s="670" t="s">
        <v>112</v>
      </c>
      <c r="E38" s="1033" t="s">
        <v>862</v>
      </c>
      <c r="F38" s="1037" t="s">
        <v>551</v>
      </c>
      <c r="G38" s="1037" t="s">
        <v>551</v>
      </c>
      <c r="H38" s="1031"/>
      <c r="I38" s="1037" t="s">
        <v>551</v>
      </c>
      <c r="J38" s="1031"/>
      <c r="K38" s="1032"/>
      <c r="X38" s="759">
        <v>0</v>
      </c>
    </row>
    <row s="1636" customFormat="1" customHeight="1" ht="33.75" hidden="1">
      <c r="A39" s="2393"/>
      <c r="B39" s="512"/>
      <c r="D39" s="666" t="s">
        <v>717</v>
      </c>
      <c r="E39" s="724" t="s">
        <v>863</v>
      </c>
      <c r="F39" s="661" t="s">
        <v>864</v>
      </c>
      <c r="G39" s="669"/>
      <c r="H39" s="1024"/>
      <c r="I39" s="669"/>
      <c r="J39" s="1024"/>
      <c r="K39" s="290" t="s">
        <v>865</v>
      </c>
      <c r="X39" s="759">
        <v>0</v>
      </c>
    </row>
    <row s="1636" customFormat="1" customHeight="1" ht="33.75" hidden="1">
      <c r="A40" s="2393"/>
      <c r="B40" s="512"/>
      <c r="D40" s="666" t="s">
        <v>720</v>
      </c>
      <c r="E40" s="724" t="s">
        <v>866</v>
      </c>
      <c r="F40" s="1028" t="s">
        <v>867</v>
      </c>
      <c r="G40" s="742"/>
      <c r="H40" s="1024"/>
      <c r="I40" s="742"/>
      <c r="J40" s="1024"/>
      <c r="K40" s="290" t="s">
        <v>868</v>
      </c>
      <c r="X40" s="759">
        <v>0</v>
      </c>
    </row>
    <row s="1636" customFormat="1" customHeight="1" ht="22.5" hidden="1">
      <c r="A41" s="2393"/>
      <c r="B41" s="512"/>
      <c r="D41" s="666" t="s">
        <v>92</v>
      </c>
      <c r="E41" s="723" t="s">
        <v>869</v>
      </c>
      <c r="F41" s="661" t="s">
        <v>551</v>
      </c>
      <c r="G41" s="661" t="s">
        <v>551</v>
      </c>
      <c r="H41" s="1025"/>
      <c r="I41" s="661" t="s">
        <v>551</v>
      </c>
      <c r="J41" s="1025"/>
      <c r="K41" s="303"/>
      <c r="X41" s="759">
        <v>0</v>
      </c>
    </row>
    <row s="1636" customFormat="1" customHeight="1" ht="45" hidden="1">
      <c r="A42" s="2393"/>
      <c r="B42" s="512"/>
      <c r="D42" s="666" t="s">
        <v>330</v>
      </c>
      <c r="E42" s="724" t="s">
        <v>870</v>
      </c>
      <c r="F42" s="661" t="s">
        <v>563</v>
      </c>
      <c r="G42" s="558"/>
      <c r="H42" s="1025"/>
      <c r="I42" s="558"/>
      <c r="J42" s="1025"/>
      <c r="K42" s="303" t="s">
        <v>871</v>
      </c>
      <c r="X42" s="759">
        <v>0</v>
      </c>
    </row>
    <row s="1636" customFormat="1" customHeight="1" ht="45" hidden="1">
      <c r="A43" s="2393"/>
      <c r="B43" s="512"/>
      <c r="D43" s="666" t="s">
        <v>338</v>
      </c>
      <c r="E43" s="668" t="s">
        <v>872</v>
      </c>
      <c r="F43" s="1029" t="s">
        <v>563</v>
      </c>
      <c r="G43" s="743"/>
      <c r="H43" s="1024"/>
      <c r="I43" s="743"/>
      <c r="J43" s="1024"/>
      <c r="K43" s="303" t="s">
        <v>873</v>
      </c>
      <c r="X43" s="759">
        <v>0</v>
      </c>
    </row>
    <row s="1636" customFormat="1" customHeight="1" ht="11.25" hidden="1">
      <c r="A44" s="2393"/>
      <c r="B44" s="512"/>
      <c r="D44" s="666" t="s">
        <v>93</v>
      </c>
      <c r="E44" s="667" t="s">
        <v>874</v>
      </c>
      <c r="F44" s="661" t="s">
        <v>864</v>
      </c>
      <c r="G44" s="669"/>
      <c r="H44" s="1024"/>
      <c r="I44" s="669"/>
      <c r="J44" s="1024"/>
      <c r="K44" s="290"/>
      <c r="X44" s="759">
        <v>0</v>
      </c>
    </row>
    <row s="1636" customFormat="1" customHeight="1" ht="11.25" hidden="1">
      <c r="A45" s="2393"/>
      <c r="B45" s="512"/>
      <c r="D45" s="666" t="s">
        <v>759</v>
      </c>
      <c r="E45" s="668" t="s">
        <v>875</v>
      </c>
      <c r="F45" s="661" t="s">
        <v>864</v>
      </c>
      <c r="G45" s="669"/>
      <c r="H45" s="1024"/>
      <c r="I45" s="669"/>
      <c r="J45" s="1024"/>
      <c r="K45" s="290"/>
      <c r="X45" s="759">
        <v>0</v>
      </c>
    </row>
    <row s="1636" customFormat="1" customHeight="1" ht="11.25" hidden="1">
      <c r="A46" s="2393"/>
      <c r="B46" s="512"/>
      <c r="D46" s="666" t="s">
        <v>801</v>
      </c>
      <c r="E46" s="668" t="s">
        <v>876</v>
      </c>
      <c r="F46" s="661" t="s">
        <v>864</v>
      </c>
      <c r="G46" s="669"/>
      <c r="H46" s="1024"/>
      <c r="I46" s="669"/>
      <c r="J46" s="1024"/>
      <c r="K46" s="290"/>
      <c r="X46" s="759">
        <v>0</v>
      </c>
    </row>
    <row s="1636" customFormat="1" customHeight="1" ht="11.25" hidden="1">
      <c r="A47" s="2393"/>
      <c r="B47" s="512"/>
      <c r="D47" s="666" t="s">
        <v>804</v>
      </c>
      <c r="E47" s="668" t="s">
        <v>877</v>
      </c>
      <c r="F47" s="661" t="s">
        <v>864</v>
      </c>
      <c r="G47" s="669"/>
      <c r="H47" s="1024"/>
      <c r="I47" s="669"/>
      <c r="J47" s="1024"/>
      <c r="K47" s="290"/>
      <c r="X47" s="759">
        <v>0</v>
      </c>
    </row>
    <row s="1636" customFormat="1" customHeight="1" ht="11.25" hidden="1">
      <c r="A48" s="2393"/>
      <c r="B48" s="512"/>
      <c r="D48" s="666" t="s">
        <v>878</v>
      </c>
      <c r="E48" s="672" t="s">
        <v>879</v>
      </c>
      <c r="F48" s="661" t="s">
        <v>864</v>
      </c>
      <c r="G48" s="669"/>
      <c r="H48" s="1024"/>
      <c r="I48" s="669"/>
      <c r="J48" s="1024"/>
      <c r="K48" s="290"/>
      <c r="X48" s="759">
        <v>0</v>
      </c>
    </row>
    <row s="1636" customFormat="1" customHeight="1" ht="11.25" hidden="1">
      <c r="A49" s="2393"/>
      <c r="B49" s="512"/>
      <c r="D49" s="666" t="s">
        <v>880</v>
      </c>
      <c r="E49" s="672" t="s">
        <v>881</v>
      </c>
      <c r="F49" s="661" t="s">
        <v>864</v>
      </c>
      <c r="G49" s="669"/>
      <c r="H49" s="1024"/>
      <c r="I49" s="669"/>
      <c r="J49" s="1024"/>
      <c r="K49" s="290"/>
      <c r="X49" s="759">
        <v>0</v>
      </c>
    </row>
    <row s="1636" customFormat="1" customHeight="1" ht="11.25" hidden="1">
      <c r="A50" s="2393"/>
      <c r="B50" s="512"/>
      <c r="D50" s="666" t="s">
        <v>882</v>
      </c>
      <c r="E50" s="668" t="s">
        <v>883</v>
      </c>
      <c r="F50" s="661" t="s">
        <v>864</v>
      </c>
      <c r="G50" s="669"/>
      <c r="H50" s="1024"/>
      <c r="I50" s="669"/>
      <c r="J50" s="1024"/>
      <c r="K50" s="290"/>
      <c r="X50" s="759">
        <v>0</v>
      </c>
    </row>
    <row s="1636" customFormat="1" customHeight="1" ht="11.25" hidden="1">
      <c r="A51" s="2393"/>
      <c r="B51" s="512"/>
      <c r="D51" s="666" t="s">
        <v>884</v>
      </c>
      <c r="E51" s="668" t="s">
        <v>885</v>
      </c>
      <c r="F51" s="661" t="s">
        <v>864</v>
      </c>
      <c r="G51" s="669"/>
      <c r="H51" s="1024"/>
      <c r="I51" s="669"/>
      <c r="J51" s="1024"/>
      <c r="K51" s="290"/>
      <c r="X51" s="759">
        <v>0</v>
      </c>
    </row>
    <row s="1636" customFormat="1" customHeight="1" ht="45" hidden="1">
      <c r="A52" s="2393"/>
      <c r="B52" s="512"/>
      <c r="D52" s="666" t="s">
        <v>113</v>
      </c>
      <c r="E52" s="667" t="s">
        <v>886</v>
      </c>
      <c r="F52" s="661" t="s">
        <v>864</v>
      </c>
      <c r="G52" s="669"/>
      <c r="H52" s="1024"/>
      <c r="I52" s="669"/>
      <c r="J52" s="1024"/>
      <c r="K52" s="290"/>
      <c r="X52" s="759">
        <v>0</v>
      </c>
    </row>
    <row s="1636" customFormat="1" customHeight="1" ht="11.25" hidden="1">
      <c r="A53" s="2393"/>
      <c r="B53" s="512"/>
      <c r="D53" s="666" t="s">
        <v>319</v>
      </c>
      <c r="E53" s="668" t="s">
        <v>875</v>
      </c>
      <c r="F53" s="661" t="s">
        <v>864</v>
      </c>
      <c r="G53" s="669"/>
      <c r="H53" s="1024"/>
      <c r="I53" s="669"/>
      <c r="J53" s="1024"/>
      <c r="K53" s="290"/>
      <c r="X53" s="759">
        <v>0</v>
      </c>
    </row>
    <row s="1636" customFormat="1" customHeight="1" ht="11.25" hidden="1">
      <c r="A54" s="2393"/>
      <c r="B54" s="512"/>
      <c r="D54" s="666" t="s">
        <v>887</v>
      </c>
      <c r="E54" s="668" t="s">
        <v>876</v>
      </c>
      <c r="F54" s="661" t="s">
        <v>864</v>
      </c>
      <c r="G54" s="669"/>
      <c r="H54" s="1024"/>
      <c r="I54" s="669"/>
      <c r="J54" s="1024"/>
      <c r="K54" s="290"/>
      <c r="X54" s="759">
        <v>0</v>
      </c>
    </row>
    <row s="1636" customFormat="1" customHeight="1" ht="11.25" hidden="1">
      <c r="A55" s="2393"/>
      <c r="B55" s="512"/>
      <c r="D55" s="666" t="s">
        <v>888</v>
      </c>
      <c r="E55" s="668" t="s">
        <v>877</v>
      </c>
      <c r="F55" s="661" t="s">
        <v>864</v>
      </c>
      <c r="G55" s="669"/>
      <c r="H55" s="1024"/>
      <c r="I55" s="669"/>
      <c r="J55" s="1024"/>
      <c r="K55" s="290"/>
      <c r="X55" s="759">
        <v>0</v>
      </c>
    </row>
    <row s="1636" customFormat="1" customHeight="1" ht="11.25" hidden="1">
      <c r="A56" s="2393"/>
      <c r="B56" s="512"/>
      <c r="D56" s="666" t="s">
        <v>889</v>
      </c>
      <c r="E56" s="672" t="s">
        <v>879</v>
      </c>
      <c r="F56" s="661" t="s">
        <v>864</v>
      </c>
      <c r="G56" s="669"/>
      <c r="H56" s="1024"/>
      <c r="I56" s="669"/>
      <c r="J56" s="1024"/>
      <c r="K56" s="290"/>
      <c r="X56" s="759">
        <v>0</v>
      </c>
    </row>
    <row s="1636" customFormat="1" customHeight="1" ht="11.25" hidden="1">
      <c r="A57" s="2393"/>
      <c r="B57" s="512"/>
      <c r="D57" s="666" t="s">
        <v>890</v>
      </c>
      <c r="E57" s="672" t="s">
        <v>881</v>
      </c>
      <c r="F57" s="661" t="s">
        <v>864</v>
      </c>
      <c r="G57" s="669"/>
      <c r="H57" s="1024"/>
      <c r="I57" s="669"/>
      <c r="J57" s="1024"/>
      <c r="K57" s="290"/>
      <c r="X57" s="759">
        <v>0</v>
      </c>
    </row>
    <row s="1636" customFormat="1" customHeight="1" ht="11.25" hidden="1">
      <c r="A58" s="2393"/>
      <c r="B58" s="512"/>
      <c r="D58" s="666" t="s">
        <v>891</v>
      </c>
      <c r="E58" s="668" t="s">
        <v>883</v>
      </c>
      <c r="F58" s="661" t="s">
        <v>864</v>
      </c>
      <c r="G58" s="669"/>
      <c r="H58" s="1024"/>
      <c r="I58" s="669"/>
      <c r="J58" s="1024"/>
      <c r="K58" s="290"/>
      <c r="X58" s="759">
        <v>0</v>
      </c>
    </row>
    <row s="1636" customFormat="1" customHeight="1" ht="11.25" hidden="1">
      <c r="A59" s="2393"/>
      <c r="B59" s="512"/>
      <c r="D59" s="666" t="s">
        <v>892</v>
      </c>
      <c r="E59" s="668" t="s">
        <v>885</v>
      </c>
      <c r="F59" s="661" t="s">
        <v>864</v>
      </c>
      <c r="G59" s="669"/>
      <c r="H59" s="1024"/>
      <c r="I59" s="669"/>
      <c r="J59" s="1024"/>
      <c r="K59" s="290"/>
      <c r="X59" s="759">
        <v>0</v>
      </c>
    </row>
    <row s="1636" customFormat="1" customHeight="1" ht="33.75" hidden="1">
      <c r="A60" s="2393"/>
      <c r="B60" s="512"/>
      <c r="D60" s="666" t="s">
        <v>94</v>
      </c>
      <c r="E60" s="667" t="s">
        <v>893</v>
      </c>
      <c r="F60" s="722" t="s">
        <v>563</v>
      </c>
      <c r="G60" s="743"/>
      <c r="H60" s="1024"/>
      <c r="I60" s="743"/>
      <c r="J60" s="1024"/>
      <c r="K60" s="303" t="s">
        <v>894</v>
      </c>
      <c r="X60" s="759">
        <v>0</v>
      </c>
    </row>
    <row s="1636" customFormat="1" customHeight="1" ht="33.75" hidden="1">
      <c r="A61" s="2393"/>
      <c r="B61" s="512"/>
      <c r="D61" s="666" t="s">
        <v>95</v>
      </c>
      <c r="E61" s="667" t="s">
        <v>895</v>
      </c>
      <c r="F61" s="727" t="s">
        <v>825</v>
      </c>
      <c r="G61" s="669"/>
      <c r="H61" s="1024"/>
      <c r="I61" s="669"/>
      <c r="J61" s="1024"/>
      <c r="K61" s="290"/>
      <c r="X61" s="759">
        <v>0</v>
      </c>
    </row>
    <row s="1636" customFormat="1" customHeight="1" ht="22.5" hidden="1">
      <c r="A62" s="2393"/>
      <c r="B62" s="512" t="s">
        <v>593</v>
      </c>
      <c r="D62" s="666" t="s">
        <v>101</v>
      </c>
      <c r="E62" s="667" t="s">
        <v>896</v>
      </c>
      <c r="F62" s="727" t="s">
        <v>312</v>
      </c>
      <c r="G62" s="383"/>
      <c r="H62" s="1024"/>
      <c r="I62" s="383"/>
      <c r="J62" s="1024"/>
      <c r="K62" s="290" t="s">
        <v>636</v>
      </c>
      <c r="X62" s="759">
        <v>0</v>
      </c>
    </row>
    <row s="1636" customFormat="1" customHeight="1" ht="45" hidden="1">
      <c r="A63" s="2393"/>
      <c r="B63" s="512" t="s">
        <v>593</v>
      </c>
      <c r="D63" s="666" t="s">
        <v>897</v>
      </c>
      <c r="E63" s="668" t="s">
        <v>898</v>
      </c>
      <c r="F63" s="722" t="s">
        <v>312</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899</v>
      </c>
      <c r="B65" s="512"/>
      <c r="D65" s="666">
        <v>1</v>
      </c>
      <c r="E65" s="745" t="s">
        <v>900</v>
      </c>
      <c r="F65" s="741" t="s">
        <v>815</v>
      </c>
      <c r="G65" s="742"/>
      <c r="H65" s="1030"/>
      <c r="I65" s="742"/>
      <c r="J65" s="1030"/>
      <c r="K65" s="302" t="s">
        <v>901</v>
      </c>
      <c r="X65" s="759">
        <v>0</v>
      </c>
    </row>
    <row s="1636" customFormat="1" customHeight="1" ht="56.25" hidden="1">
      <c r="A66" s="2393"/>
      <c r="B66" s="512"/>
      <c r="D66" s="744" t="s">
        <v>112</v>
      </c>
      <c r="E66" s="708" t="s">
        <v>902</v>
      </c>
      <c r="F66" s="661" t="s">
        <v>551</v>
      </c>
      <c r="G66" s="661" t="s">
        <v>551</v>
      </c>
      <c r="H66" s="520"/>
      <c r="I66" s="661" t="s">
        <v>551</v>
      </c>
      <c r="J66" s="520"/>
      <c r="K66" s="290"/>
      <c r="X66" s="759">
        <v>0</v>
      </c>
    </row>
    <row s="1636" customFormat="1" customHeight="1" ht="33.75" hidden="1">
      <c r="A67" s="2393"/>
      <c r="B67" s="512"/>
      <c r="D67" s="744" t="s">
        <v>714</v>
      </c>
      <c r="E67" s="955" t="s">
        <v>903</v>
      </c>
      <c r="F67" s="661" t="s">
        <v>867</v>
      </c>
      <c r="G67" s="728"/>
      <c r="H67" s="520"/>
      <c r="I67" s="728"/>
      <c r="J67" s="520"/>
      <c r="K67" s="290"/>
      <c r="X67" s="759">
        <v>0</v>
      </c>
    </row>
    <row s="1636" customFormat="1" customHeight="1" ht="22.5" hidden="1">
      <c r="A68" s="2393"/>
      <c r="B68" s="512"/>
      <c r="D68" s="744" t="s">
        <v>313</v>
      </c>
      <c r="E68" s="955" t="s">
        <v>904</v>
      </c>
      <c r="F68" s="661" t="s">
        <v>867</v>
      </c>
      <c r="G68" s="728"/>
      <c r="H68" s="520"/>
      <c r="I68" s="728"/>
      <c r="J68" s="520"/>
      <c r="K68" s="290"/>
      <c r="X68" s="759">
        <v>0</v>
      </c>
    </row>
    <row s="1636" customFormat="1" customHeight="1" ht="22.5" hidden="1">
      <c r="A69" s="2393"/>
      <c r="B69" s="512"/>
      <c r="D69" s="744" t="s">
        <v>316</v>
      </c>
      <c r="E69" s="955" t="s">
        <v>905</v>
      </c>
      <c r="F69" s="722" t="s">
        <v>563</v>
      </c>
      <c r="G69" s="743"/>
      <c r="H69" s="520"/>
      <c r="I69" s="743"/>
      <c r="J69" s="520"/>
      <c r="K69" s="290"/>
      <c r="X69" s="759">
        <v>0</v>
      </c>
    </row>
    <row s="1636" customFormat="1" customHeight="1" ht="22.5" hidden="1">
      <c r="A70" s="2393"/>
      <c r="B70" s="512"/>
      <c r="D70" s="744" t="s">
        <v>734</v>
      </c>
      <c r="E70" s="955" t="s">
        <v>906</v>
      </c>
      <c r="F70" s="722" t="s">
        <v>563</v>
      </c>
      <c r="G70" s="743"/>
      <c r="H70" s="520"/>
      <c r="I70" s="743"/>
      <c r="J70" s="520"/>
      <c r="K70" s="290"/>
      <c r="X70" s="759">
        <v>0</v>
      </c>
    </row>
    <row s="1636" customFormat="1" customHeight="1" ht="22.5" hidden="1">
      <c r="A71" s="2393"/>
      <c r="B71" s="512"/>
      <c r="D71" s="666" t="s">
        <v>92</v>
      </c>
      <c r="E71" s="667" t="s">
        <v>907</v>
      </c>
      <c r="F71" s="661" t="s">
        <v>867</v>
      </c>
      <c r="G71" s="558"/>
      <c r="H71" s="1031"/>
      <c r="I71" s="558"/>
      <c r="J71" s="1031"/>
      <c r="K71" s="303"/>
      <c r="X71" s="759">
        <v>0</v>
      </c>
    </row>
    <row s="1636" customFormat="1" customHeight="1" ht="56.25" hidden="1">
      <c r="A72" s="2393"/>
      <c r="B72" s="512"/>
      <c r="D72" s="666" t="s">
        <v>93</v>
      </c>
      <c r="E72" s="667" t="s">
        <v>908</v>
      </c>
      <c r="F72" s="722" t="s">
        <v>563</v>
      </c>
      <c r="G72" s="743"/>
      <c r="H72" s="1024"/>
      <c r="I72" s="743"/>
      <c r="J72" s="1024"/>
      <c r="K72" s="303"/>
      <c r="X72" s="759">
        <v>0</v>
      </c>
    </row>
    <row s="1636" customFormat="1" customHeight="1" ht="33.75" hidden="1">
      <c r="A73" s="2393"/>
      <c r="B73" s="512"/>
      <c r="D73" s="666" t="s">
        <v>113</v>
      </c>
      <c r="E73" s="667" t="s">
        <v>909</v>
      </c>
      <c r="F73" s="727" t="s">
        <v>825</v>
      </c>
      <c r="G73" s="669"/>
      <c r="H73" s="1024"/>
      <c r="I73" s="669"/>
      <c r="J73" s="1024"/>
      <c r="K73" s="290"/>
      <c r="X73" s="759">
        <v>0</v>
      </c>
    </row>
    <row s="1636" customFormat="1" customHeight="1" ht="22.5" hidden="1">
      <c r="A74" s="2393"/>
      <c r="B74" s="512" t="s">
        <v>593</v>
      </c>
      <c r="D74" s="666" t="s">
        <v>94</v>
      </c>
      <c r="E74" s="667" t="s">
        <v>910</v>
      </c>
      <c r="F74" s="727" t="s">
        <v>312</v>
      </c>
      <c r="G74" s="383"/>
      <c r="H74" s="1024"/>
      <c r="I74" s="383"/>
      <c r="J74" s="1024"/>
      <c r="K74" s="290" t="s">
        <v>636</v>
      </c>
      <c r="X74" s="759">
        <v>0</v>
      </c>
    </row>
    <row s="1636" customFormat="1" customHeight="1" ht="45" hidden="1">
      <c r="A75" s="2393"/>
      <c r="B75" s="512" t="s">
        <v>593</v>
      </c>
      <c r="D75" s="666" t="s">
        <v>657</v>
      </c>
      <c r="E75" s="668" t="s">
        <v>911</v>
      </c>
      <c r="F75" s="722" t="s">
        <v>312</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912</v>
      </c>
      <c r="B77" s="512"/>
      <c r="D77" s="666">
        <v>1</v>
      </c>
      <c r="E77" s="667" t="s">
        <v>913</v>
      </c>
      <c r="F77" s="722" t="s">
        <v>815</v>
      </c>
      <c r="G77" s="725"/>
      <c r="H77" s="1024"/>
      <c r="I77" s="725"/>
      <c r="J77" s="1024"/>
      <c r="K77" s="290" t="s">
        <v>914</v>
      </c>
      <c r="X77" s="759">
        <v>0</v>
      </c>
    </row>
    <row s="1636" customFormat="1" customHeight="1" ht="11.25" hidden="1">
      <c r="A78" s="2393"/>
      <c r="B78" s="512"/>
      <c r="D78" s="666" t="s">
        <v>112</v>
      </c>
      <c r="E78" s="667" t="s">
        <v>915</v>
      </c>
      <c r="F78" s="722" t="s">
        <v>815</v>
      </c>
      <c r="G78" s="725"/>
      <c r="H78" s="1024"/>
      <c r="I78" s="725"/>
      <c r="J78" s="1024"/>
      <c r="K78" s="290" t="s">
        <v>916</v>
      </c>
      <c r="X78" s="759">
        <v>0</v>
      </c>
    </row>
    <row s="1636" customFormat="1" customHeight="1" ht="22.5" hidden="1">
      <c r="A79" s="2393"/>
      <c r="B79" s="512"/>
      <c r="D79" s="666" t="s">
        <v>92</v>
      </c>
      <c r="E79" s="723" t="s">
        <v>917</v>
      </c>
      <c r="F79" s="661" t="s">
        <v>864</v>
      </c>
      <c r="G79" s="725"/>
      <c r="H79" s="1024"/>
      <c r="I79" s="725"/>
      <c r="J79" s="1024"/>
      <c r="K79" s="290" t="s">
        <v>918</v>
      </c>
      <c r="X79" s="759">
        <v>0</v>
      </c>
    </row>
    <row s="1636" customFormat="1" customHeight="1" ht="11.25" hidden="1">
      <c r="A80" s="2393"/>
      <c r="B80" s="512"/>
      <c r="D80" s="666" t="s">
        <v>330</v>
      </c>
      <c r="E80" s="724" t="s">
        <v>919</v>
      </c>
      <c r="F80" s="661" t="s">
        <v>864</v>
      </c>
      <c r="G80" s="725"/>
      <c r="H80" s="1024"/>
      <c r="I80" s="725"/>
      <c r="J80" s="1024"/>
      <c r="K80" s="290"/>
      <c r="X80" s="759">
        <v>0</v>
      </c>
    </row>
    <row s="1636" customFormat="1" customHeight="1" ht="11.25" hidden="1">
      <c r="A81" s="2393"/>
      <c r="B81" s="512"/>
      <c r="D81" s="666" t="s">
        <v>338</v>
      </c>
      <c r="E81" s="724" t="s">
        <v>920</v>
      </c>
      <c r="F81" s="661" t="s">
        <v>864</v>
      </c>
      <c r="G81" s="725"/>
      <c r="H81" s="1024"/>
      <c r="I81" s="725"/>
      <c r="J81" s="1024"/>
      <c r="K81" s="290"/>
      <c r="X81" s="759">
        <v>0</v>
      </c>
    </row>
    <row s="1636" customFormat="1" customHeight="1" ht="11.25" hidden="1">
      <c r="A82" s="2393"/>
      <c r="B82" s="512"/>
      <c r="D82" s="666" t="s">
        <v>340</v>
      </c>
      <c r="E82" s="724" t="s">
        <v>921</v>
      </c>
      <c r="F82" s="661" t="s">
        <v>864</v>
      </c>
      <c r="G82" s="725"/>
      <c r="H82" s="1024"/>
      <c r="I82" s="725"/>
      <c r="J82" s="1024"/>
      <c r="K82" s="290"/>
      <c r="X82" s="759">
        <v>0</v>
      </c>
    </row>
    <row s="1636" customFormat="1" customHeight="1" ht="11.25" hidden="1">
      <c r="A83" s="2393"/>
      <c r="B83" s="512"/>
      <c r="D83" s="666" t="s">
        <v>342</v>
      </c>
      <c r="E83" s="724" t="s">
        <v>922</v>
      </c>
      <c r="F83" s="661" t="s">
        <v>864</v>
      </c>
      <c r="G83" s="725"/>
      <c r="H83" s="1024"/>
      <c r="I83" s="725"/>
      <c r="J83" s="1024"/>
      <c r="K83" s="290"/>
      <c r="X83" s="759">
        <v>0</v>
      </c>
    </row>
    <row s="1636" customFormat="1" customHeight="1" ht="11.25" hidden="1">
      <c r="A84" s="2393"/>
      <c r="B84" s="512"/>
      <c r="D84" s="666" t="s">
        <v>923</v>
      </c>
      <c r="E84" s="724" t="s">
        <v>924</v>
      </c>
      <c r="F84" s="661" t="s">
        <v>864</v>
      </c>
      <c r="G84" s="725"/>
      <c r="H84" s="1024"/>
      <c r="I84" s="725"/>
      <c r="J84" s="1024"/>
      <c r="K84" s="290"/>
      <c r="X84" s="759">
        <v>0</v>
      </c>
    </row>
    <row s="1636" customFormat="1" customHeight="1" ht="11.25" hidden="1">
      <c r="A85" s="2393"/>
      <c r="B85" s="512"/>
      <c r="D85" s="666" t="s">
        <v>925</v>
      </c>
      <c r="E85" s="724" t="s">
        <v>926</v>
      </c>
      <c r="F85" s="661" t="s">
        <v>864</v>
      </c>
      <c r="G85" s="725"/>
      <c r="H85" s="1024"/>
      <c r="I85" s="725"/>
      <c r="J85" s="1024"/>
      <c r="K85" s="290"/>
      <c r="X85" s="759">
        <v>0</v>
      </c>
    </row>
    <row s="1636" customFormat="1" customHeight="1" ht="11.25" hidden="1">
      <c r="A86" s="2393"/>
      <c r="B86" s="512"/>
      <c r="D86" s="666" t="s">
        <v>927</v>
      </c>
      <c r="E86" s="724" t="s">
        <v>928</v>
      </c>
      <c r="F86" s="661" t="s">
        <v>864</v>
      </c>
      <c r="G86" s="725"/>
      <c r="H86" s="1024"/>
      <c r="I86" s="725"/>
      <c r="J86" s="1024"/>
      <c r="K86" s="290"/>
      <c r="X86" s="759">
        <v>0</v>
      </c>
    </row>
    <row s="1636" customFormat="1" customHeight="1" ht="45" hidden="1">
      <c r="A87" s="2393"/>
      <c r="B87" s="512"/>
      <c r="D87" s="666" t="s">
        <v>93</v>
      </c>
      <c r="E87" s="667" t="s">
        <v>929</v>
      </c>
      <c r="F87" s="661" t="s">
        <v>864</v>
      </c>
      <c r="G87" s="725"/>
      <c r="H87" s="1024"/>
      <c r="I87" s="725"/>
      <c r="J87" s="1024"/>
      <c r="K87" s="290" t="s">
        <v>930</v>
      </c>
      <c r="X87" s="759">
        <v>0</v>
      </c>
    </row>
    <row s="1636" customFormat="1" customHeight="1" ht="11.25" hidden="1">
      <c r="A88" s="2393"/>
      <c r="B88" s="512"/>
      <c r="D88" s="666" t="s">
        <v>759</v>
      </c>
      <c r="E88" s="724" t="s">
        <v>919</v>
      </c>
      <c r="F88" s="661" t="s">
        <v>864</v>
      </c>
      <c r="G88" s="725"/>
      <c r="H88" s="1024"/>
      <c r="I88" s="725"/>
      <c r="J88" s="1024"/>
      <c r="K88" s="290"/>
      <c r="X88" s="759">
        <v>0</v>
      </c>
    </row>
    <row s="1636" customFormat="1" customHeight="1" ht="11.25" hidden="1">
      <c r="A89" s="2393"/>
      <c r="B89" s="512"/>
      <c r="D89" s="666" t="s">
        <v>801</v>
      </c>
      <c r="E89" s="724" t="s">
        <v>920</v>
      </c>
      <c r="F89" s="661" t="s">
        <v>864</v>
      </c>
      <c r="G89" s="725"/>
      <c r="H89" s="1024"/>
      <c r="I89" s="725"/>
      <c r="J89" s="1024"/>
      <c r="K89" s="290"/>
      <c r="X89" s="759">
        <v>0</v>
      </c>
    </row>
    <row s="1636" customFormat="1" customHeight="1" ht="11.25" hidden="1">
      <c r="A90" s="2393"/>
      <c r="B90" s="512"/>
      <c r="D90" s="666" t="s">
        <v>804</v>
      </c>
      <c r="E90" s="724" t="s">
        <v>921</v>
      </c>
      <c r="F90" s="661" t="s">
        <v>864</v>
      </c>
      <c r="G90" s="725"/>
      <c r="H90" s="1024"/>
      <c r="I90" s="725"/>
      <c r="J90" s="1024"/>
      <c r="K90" s="290"/>
      <c r="X90" s="759">
        <v>0</v>
      </c>
    </row>
    <row s="1636" customFormat="1" customHeight="1" ht="11.25" hidden="1">
      <c r="A91" s="2393"/>
      <c r="B91" s="512"/>
      <c r="D91" s="666" t="s">
        <v>882</v>
      </c>
      <c r="E91" s="724" t="s">
        <v>922</v>
      </c>
      <c r="F91" s="661" t="s">
        <v>864</v>
      </c>
      <c r="G91" s="725"/>
      <c r="H91" s="1024"/>
      <c r="I91" s="725"/>
      <c r="J91" s="1024"/>
      <c r="K91" s="290"/>
      <c r="X91" s="759">
        <v>0</v>
      </c>
    </row>
    <row s="1636" customFormat="1" customHeight="1" ht="11.25" hidden="1">
      <c r="A92" s="2393"/>
      <c r="B92" s="512"/>
      <c r="D92" s="666" t="s">
        <v>884</v>
      </c>
      <c r="E92" s="724" t="s">
        <v>924</v>
      </c>
      <c r="F92" s="661" t="s">
        <v>864</v>
      </c>
      <c r="G92" s="725"/>
      <c r="H92" s="1024"/>
      <c r="I92" s="725"/>
      <c r="J92" s="1024"/>
      <c r="K92" s="290"/>
      <c r="X92" s="759">
        <v>0</v>
      </c>
    </row>
    <row s="1636" customFormat="1" customHeight="1" ht="11.25" hidden="1">
      <c r="A93" s="2393"/>
      <c r="B93" s="512"/>
      <c r="D93" s="666" t="s">
        <v>931</v>
      </c>
      <c r="E93" s="724" t="s">
        <v>926</v>
      </c>
      <c r="F93" s="661" t="s">
        <v>864</v>
      </c>
      <c r="G93" s="725"/>
      <c r="H93" s="1024"/>
      <c r="I93" s="725"/>
      <c r="J93" s="1024"/>
      <c r="K93" s="290"/>
      <c r="X93" s="759">
        <v>0</v>
      </c>
    </row>
    <row s="1636" customFormat="1" customHeight="1" ht="11.25" hidden="1">
      <c r="A94" s="2393"/>
      <c r="B94" s="512"/>
      <c r="D94" s="666" t="s">
        <v>932</v>
      </c>
      <c r="E94" s="724" t="s">
        <v>928</v>
      </c>
      <c r="F94" s="661" t="s">
        <v>864</v>
      </c>
      <c r="G94" s="725"/>
      <c r="H94" s="1024"/>
      <c r="I94" s="725"/>
      <c r="J94" s="1024"/>
      <c r="K94" s="290"/>
      <c r="X94" s="759">
        <v>0</v>
      </c>
    </row>
    <row s="1636" customFormat="1" customHeight="1" ht="24.75" hidden="1">
      <c r="A95" s="2393"/>
      <c r="B95" s="512"/>
      <c r="D95" s="666" t="s">
        <v>113</v>
      </c>
      <c r="E95" s="667" t="s">
        <v>933</v>
      </c>
      <c r="F95" s="726" t="s">
        <v>563</v>
      </c>
      <c r="G95" s="728"/>
      <c r="H95" s="1024"/>
      <c r="I95" s="728"/>
      <c r="J95" s="1024"/>
      <c r="K95" s="290" t="s">
        <v>934</v>
      </c>
      <c r="X95" s="759">
        <v>0</v>
      </c>
    </row>
    <row s="1636" customFormat="1" customHeight="1" ht="33.75" hidden="1">
      <c r="A96" s="2393"/>
      <c r="B96" s="512"/>
      <c r="D96" s="666" t="s">
        <v>94</v>
      </c>
      <c r="E96" s="667" t="s">
        <v>935</v>
      </c>
      <c r="F96" s="727" t="s">
        <v>825</v>
      </c>
      <c r="G96" s="729"/>
      <c r="H96" s="1024"/>
      <c r="I96" s="729"/>
      <c r="J96" s="1024"/>
      <c r="K96" s="290"/>
      <c r="X96" s="759">
        <v>0</v>
      </c>
    </row>
    <row s="1636" customFormat="1" customHeight="1" ht="22.5" hidden="1">
      <c r="A97" s="2393"/>
      <c r="B97" s="512" t="s">
        <v>593</v>
      </c>
      <c r="D97" s="666" t="s">
        <v>95</v>
      </c>
      <c r="E97" s="667" t="s">
        <v>936</v>
      </c>
      <c r="F97" s="727" t="s">
        <v>312</v>
      </c>
      <c r="G97" s="386"/>
      <c r="H97" s="1024"/>
      <c r="I97" s="386"/>
      <c r="J97" s="1024"/>
      <c r="K97" s="290" t="s">
        <v>636</v>
      </c>
      <c r="X97" s="759">
        <v>0</v>
      </c>
    </row>
    <row s="1636" customFormat="1" customHeight="1" ht="45" hidden="1">
      <c r="A98" s="2393"/>
      <c r="B98" s="512" t="s">
        <v>593</v>
      </c>
      <c r="D98" s="666" t="s">
        <v>937</v>
      </c>
      <c r="E98" s="668" t="s">
        <v>938</v>
      </c>
      <c r="F98" s="722" t="s">
        <v>312</v>
      </c>
      <c r="G98" s="386"/>
      <c r="H98" s="1024"/>
      <c r="I98" s="386"/>
      <c r="J98" s="1024"/>
      <c r="K98" s="290" t="s">
        <v>636</v>
      </c>
      <c r="X98" s="759">
        <v>0</v>
      </c>
    </row>
    <row s="1636" customFormat="1" customHeight="1" ht="95.25" hidden="1">
      <c r="A99" s="2393"/>
      <c r="B99" s="512" t="s">
        <v>593</v>
      </c>
      <c r="D99" s="666" t="s">
        <v>101</v>
      </c>
      <c r="E99" s="667" t="s">
        <v>939</v>
      </c>
      <c r="F99" s="722" t="s">
        <v>312</v>
      </c>
      <c r="G99" s="386"/>
      <c r="H99" s="1024"/>
      <c r="I99" s="386"/>
      <c r="J99" s="1024"/>
      <c r="K99" s="290" t="s">
        <v>636</v>
      </c>
      <c r="X99" s="759">
        <v>0</v>
      </c>
    </row>
    <row s="1636" customFormat="1" customHeight="1" ht="22.5" hidden="1">
      <c r="A100" s="2393"/>
      <c r="B100" s="512" t="s">
        <v>593</v>
      </c>
      <c r="D100" s="666" t="s">
        <v>149</v>
      </c>
      <c r="E100" s="667" t="s">
        <v>940</v>
      </c>
      <c r="F100" s="722" t="s">
        <v>312</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01D0B-2321-AD36-60FD-0.2803B60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101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7D97-9169-9474-1241-0.2B28555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694</v>
      </c>
      <c r="D3" s="690" t="str">
        <f>B3&amp;".1"</f>
        <v>.1</v>
      </c>
      <c r="E3" s="691" t="s">
        <v>941</v>
      </c>
      <c r="F3" s="692" t="s">
        <v>312</v>
      </c>
      <c r="G3" s="687"/>
      <c r="H3" s="402"/>
      <c r="I3" s="687"/>
      <c r="J3" s="402"/>
      <c r="K3" s="290" t="s">
        <v>942</v>
      </c>
      <c r="V3" s="506">
        <v>0</v>
      </c>
    </row>
    <row customHeight="1" ht="15" hidden="1">
      <c r="A4" s="506"/>
      <c r="B4" s="2398"/>
      <c r="C4" s="2399"/>
      <c r="D4" s="690" t="str">
        <f>B3&amp;".2"</f>
        <v>.2</v>
      </c>
      <c r="E4" s="691" t="s">
        <v>943</v>
      </c>
      <c r="F4" s="692" t="s">
        <v>312</v>
      </c>
      <c r="G4" s="1739" t="s">
        <v>28</v>
      </c>
      <c r="H4" s="402"/>
      <c r="I4" s="1739" t="s">
        <v>28</v>
      </c>
      <c r="J4" s="402"/>
      <c r="K4" s="290" t="s">
        <v>944</v>
      </c>
      <c r="V4" s="506">
        <v>0</v>
      </c>
    </row>
    <row s="1367" customFormat="1" customHeight="1" ht="15" hidden="1">
      <c r="C5" s="673"/>
      <c r="U5" s="421"/>
      <c r="V5" s="418">
        <v>0</v>
      </c>
    </row>
    <row customHeight="1" ht="22.5" hidden="1">
      <c r="A6" s="506"/>
      <c r="B6" s="2398"/>
      <c r="C6" s="2399" t="s">
        <v>694</v>
      </c>
      <c r="D6" s="690" t="str">
        <f>B6&amp;".1"</f>
        <v>.1</v>
      </c>
      <c r="E6" s="691" t="s">
        <v>945</v>
      </c>
      <c r="F6" s="692" t="s">
        <v>312</v>
      </c>
      <c r="G6" s="687"/>
      <c r="H6" s="402"/>
      <c r="I6" s="687"/>
      <c r="J6" s="402"/>
      <c r="K6" s="290" t="s">
        <v>946</v>
      </c>
      <c r="V6" s="506">
        <v>0</v>
      </c>
    </row>
    <row customHeight="1" ht="15" hidden="1">
      <c r="A7" s="506"/>
      <c r="B7" s="2398"/>
      <c r="C7" s="2399"/>
      <c r="D7" s="690" t="str">
        <f>B6&amp;".2"</f>
        <v>.2</v>
      </c>
      <c r="E7" s="691" t="s">
        <v>943</v>
      </c>
      <c r="F7" s="692" t="s">
        <v>312</v>
      </c>
      <c r="G7" s="1739" t="s">
        <v>28</v>
      </c>
      <c r="H7" s="402"/>
      <c r="I7" s="1739" t="s">
        <v>28</v>
      </c>
      <c r="J7" s="402"/>
      <c r="K7" s="290" t="s">
        <v>944</v>
      </c>
      <c r="V7" s="506">
        <v>0</v>
      </c>
    </row>
    <row s="1367" customFormat="1" customHeight="1" ht="15" hidden="1">
      <c r="C8" s="673"/>
      <c r="U8" s="421"/>
      <c r="V8" s="418">
        <v>0</v>
      </c>
    </row>
    <row customHeight="1" ht="22.5" hidden="1">
      <c r="A9" s="506"/>
      <c r="B9" s="2398"/>
      <c r="C9" s="2399" t="s">
        <v>694</v>
      </c>
      <c r="D9" s="690" t="str">
        <f>B9&amp;".1"</f>
        <v>.1</v>
      </c>
      <c r="E9" s="691" t="s">
        <v>947</v>
      </c>
      <c r="F9" s="692" t="s">
        <v>312</v>
      </c>
      <c r="G9" s="698" t="s">
        <v>28</v>
      </c>
      <c r="H9" s="402" t="s">
        <v>28</v>
      </c>
      <c r="I9" s="698" t="s">
        <v>28</v>
      </c>
      <c r="J9" s="402" t="s">
        <v>28</v>
      </c>
      <c r="K9" s="290"/>
      <c r="V9" s="506">
        <v>0</v>
      </c>
    </row>
    <row customHeight="1" ht="15" hidden="1">
      <c r="A10" s="506"/>
      <c r="B10" s="2398"/>
      <c r="C10" s="2399"/>
      <c r="D10" s="690" t="str">
        <f>B9&amp;".2"</f>
        <v>.2</v>
      </c>
      <c r="E10" s="691" t="s">
        <v>948</v>
      </c>
      <c r="F10" s="692" t="s">
        <v>312</v>
      </c>
      <c r="G10" s="1733" t="s">
        <v>28</v>
      </c>
      <c r="H10" s="402" t="s">
        <v>28</v>
      </c>
      <c r="I10" s="1733" t="s">
        <v>28</v>
      </c>
      <c r="J10" s="402" t="s">
        <v>28</v>
      </c>
      <c r="K10" s="290" t="s">
        <v>949</v>
      </c>
      <c r="V10" s="506">
        <v>0</v>
      </c>
    </row>
    <row customHeight="1" ht="15" hidden="1">
      <c r="A11" s="506"/>
      <c r="B11" s="2398"/>
      <c r="C11" s="2399"/>
      <c r="D11" s="690" t="str">
        <f>B9&amp;".3"</f>
        <v>.3</v>
      </c>
      <c r="E11" s="691" t="s">
        <v>950</v>
      </c>
      <c r="F11" s="692" t="s">
        <v>312</v>
      </c>
      <c r="G11" s="1733" t="s">
        <v>28</v>
      </c>
      <c r="H11" s="402" t="s">
        <v>28</v>
      </c>
      <c r="I11" s="1733" t="s">
        <v>28</v>
      </c>
      <c r="J11" s="402" t="s">
        <v>28</v>
      </c>
      <c r="K11" s="290" t="s">
        <v>951</v>
      </c>
      <c r="V11" s="506">
        <v>0</v>
      </c>
    </row>
    <row s="1367" customFormat="1" customHeight="1" ht="15" hidden="1">
      <c r="C12" s="673"/>
      <c r="U12" s="421"/>
      <c r="V12" s="418">
        <v>0</v>
      </c>
    </row>
    <row customHeight="1" ht="33.75" hidden="1">
      <c r="A13" s="506"/>
      <c r="B13" s="2398"/>
      <c r="C13" s="2399" t="s">
        <v>694</v>
      </c>
      <c r="D13" s="690" t="str">
        <f>B13&amp;".1"</f>
        <v>.1</v>
      </c>
      <c r="E13" s="691" t="s">
        <v>952</v>
      </c>
      <c r="F13" s="692" t="s">
        <v>312</v>
      </c>
      <c r="G13" s="698" t="s">
        <v>28</v>
      </c>
      <c r="H13" s="402" t="s">
        <v>28</v>
      </c>
      <c r="I13" s="698" t="s">
        <v>28</v>
      </c>
      <c r="J13" s="402" t="s">
        <v>28</v>
      </c>
      <c r="K13" s="290" t="s">
        <v>953</v>
      </c>
      <c r="V13" s="506">
        <v>0</v>
      </c>
    </row>
    <row customHeight="1" ht="15" hidden="1">
      <c r="B14" s="2398"/>
      <c r="C14" s="2399"/>
      <c r="D14" s="690" t="str">
        <f>B13&amp;".2"</f>
        <v>.2</v>
      </c>
      <c r="E14" s="691" t="s">
        <v>954</v>
      </c>
      <c r="F14" s="692" t="s">
        <v>312</v>
      </c>
      <c r="G14" s="1733" t="s">
        <v>28</v>
      </c>
      <c r="H14" s="402" t="s">
        <v>28</v>
      </c>
      <c r="I14" s="1733" t="s">
        <v>28</v>
      </c>
      <c r="J14" s="402" t="s">
        <v>28</v>
      </c>
      <c r="K14" s="290" t="s">
        <v>955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307</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306</v>
      </c>
      <c r="E29" s="2371"/>
      <c r="F29" s="2371"/>
      <c r="G29" s="888"/>
      <c r="H29" s="888"/>
      <c r="I29" s="888"/>
      <c r="J29" s="889"/>
      <c r="K29" s="2196"/>
      <c r="U29" s="676"/>
      <c r="V29" s="759">
        <v>15</v>
      </c>
    </row>
    <row customHeight="1" ht="35.699999999999996">
      <c r="C30" s="177"/>
      <c r="D30" s="762" t="s">
        <v>90</v>
      </c>
      <c r="E30" s="761" t="s">
        <v>308</v>
      </c>
      <c r="F30" s="761" t="s">
        <v>571</v>
      </c>
      <c r="G30" s="809" t="s">
        <v>309</v>
      </c>
      <c r="H30" s="808" t="s">
        <v>396</v>
      </c>
      <c r="I30" s="685" t="s">
        <v>309</v>
      </c>
      <c r="J30" s="466" t="s">
        <v>396</v>
      </c>
      <c r="K30" s="2202"/>
      <c r="V30" s="506">
        <v>34</v>
      </c>
    </row>
    <row customHeight="1" ht="15" hidden="1">
      <c r="C31" s="177"/>
      <c r="D31" s="594"/>
      <c r="E31" s="594"/>
      <c r="F31" s="594"/>
      <c r="G31" s="660"/>
      <c r="H31" s="660"/>
      <c r="I31" s="660"/>
      <c r="J31" s="660"/>
      <c r="K31" s="290"/>
      <c r="V31" s="506">
        <v>0</v>
      </c>
    </row>
    <row customHeight="1" ht="24">
      <c r="A32" s="506"/>
      <c r="B32" s="506" t="s">
        <v>956</v>
      </c>
      <c r="C32" s="527"/>
      <c r="D32" s="693">
        <v>1</v>
      </c>
      <c r="E32" s="694" t="s">
        <v>957</v>
      </c>
      <c r="F32" s="692" t="s">
        <v>312</v>
      </c>
      <c r="G32" s="814" t="s">
        <v>312</v>
      </c>
      <c r="H32" s="814" t="s">
        <v>312</v>
      </c>
      <c r="I32" s="692" t="s">
        <v>312</v>
      </c>
      <c r="J32" s="692" t="s">
        <v>312</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958</v>
      </c>
      <c r="F34" s="821" t="s">
        <v>312</v>
      </c>
      <c r="G34" s="821" t="s">
        <v>312</v>
      </c>
      <c r="H34" s="821" t="s">
        <v>312</v>
      </c>
      <c r="I34" s="692"/>
      <c r="J34" s="692"/>
      <c r="K34" s="290"/>
      <c r="V34" s="506">
        <v>23</v>
      </c>
    </row>
    <row customHeight="1" ht="11.549999999999999">
      <c r="A35" s="506"/>
      <c r="C35" s="506"/>
      <c r="D35" s="348"/>
      <c r="E35" s="581" t="s">
        <v>959</v>
      </c>
      <c r="F35" s="573"/>
      <c r="G35" s="695"/>
      <c r="H35" s="573"/>
      <c r="I35" s="695"/>
      <c r="J35" s="573"/>
      <c r="K35" s="574"/>
      <c r="U35" s="506"/>
      <c r="V35" s="506">
        <v>11</v>
      </c>
    </row>
    <row customHeight="1" ht="71.25">
      <c r="A36" s="506"/>
      <c r="B36" s="506" t="s">
        <v>960</v>
      </c>
      <c r="C36" s="527"/>
      <c r="D36" s="693">
        <v>3</v>
      </c>
      <c r="E36" s="694" t="s">
        <v>961</v>
      </c>
      <c r="F36" s="696" t="s">
        <v>312</v>
      </c>
      <c r="G36" s="815" t="s">
        <v>962</v>
      </c>
      <c r="H36" s="814" t="s">
        <v>312</v>
      </c>
      <c r="I36" s="525" t="s">
        <v>962</v>
      </c>
      <c r="J36" s="692" t="s">
        <v>312</v>
      </c>
      <c r="K36" s="290" t="s">
        <v>963</v>
      </c>
      <c r="V36" s="506">
        <v>68</v>
      </c>
    </row>
    <row customHeight="1" ht="11.549999999999999">
      <c r="A37" s="506"/>
      <c r="C37" s="506"/>
      <c r="D37" s="348"/>
      <c r="E37" s="581" t="s">
        <v>964</v>
      </c>
      <c r="F37" s="573"/>
      <c r="G37" s="695"/>
      <c r="H37" s="695"/>
      <c r="I37" s="695"/>
      <c r="J37" s="695"/>
      <c r="K37" s="574"/>
      <c r="U37" s="506"/>
      <c r="V37" s="506">
        <v>11</v>
      </c>
    </row>
    <row customHeight="1" ht="71.25">
      <c r="A38" s="506"/>
      <c r="B38" s="506" t="s">
        <v>965</v>
      </c>
      <c r="C38" s="527"/>
      <c r="D38" s="693">
        <v>4</v>
      </c>
      <c r="E38" s="694" t="s">
        <v>966</v>
      </c>
      <c r="F38" s="696" t="s">
        <v>312</v>
      </c>
      <c r="G38" s="815" t="s">
        <v>962</v>
      </c>
      <c r="H38" s="816" t="s">
        <v>312</v>
      </c>
      <c r="I38" s="525" t="s">
        <v>962</v>
      </c>
      <c r="J38" s="522" t="s">
        <v>312</v>
      </c>
      <c r="K38" s="680" t="s">
        <v>967</v>
      </c>
      <c r="V38" s="506">
        <v>68</v>
      </c>
    </row>
    <row customHeight="1" ht="11.549999999999999">
      <c r="A39" s="506"/>
      <c r="C39" s="506"/>
      <c r="D39" s="348"/>
      <c r="E39" s="581" t="s">
        <v>968</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DCE29-21E1-EFAD-E335-0.A952AE8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306</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969</v>
      </c>
      <c r="H9" s="2176" t="s">
        <v>970</v>
      </c>
      <c r="I9" s="2128" t="s">
        <v>971</v>
      </c>
      <c r="J9" s="2128" t="s">
        <v>972</v>
      </c>
      <c r="K9" s="2128" t="s">
        <v>973</v>
      </c>
      <c r="L9" s="2128" t="s">
        <v>974</v>
      </c>
      <c r="M9" s="2128" t="s">
        <v>975</v>
      </c>
      <c r="N9" s="2210" t="s">
        <v>976</v>
      </c>
      <c r="O9" s="2210"/>
      <c r="P9" s="2210"/>
      <c r="Q9" s="2400" t="s">
        <v>977</v>
      </c>
      <c r="R9" s="2401"/>
      <c r="S9" s="2401"/>
      <c r="T9" s="2402"/>
      <c r="U9" s="2400" t="s">
        <v>978</v>
      </c>
      <c r="V9" s="2401"/>
      <c r="W9" s="2401"/>
      <c r="X9" s="2402"/>
      <c r="Y9" s="2102" t="s">
        <v>979</v>
      </c>
      <c r="Z9" s="2103"/>
      <c r="AA9" s="2103"/>
      <c r="AB9" s="2104"/>
      <c r="AE9" s="759">
        <v>41</v>
      </c>
    </row>
    <row customHeight="1" ht="43.050000000000004">
      <c r="A10" s="906"/>
      <c r="B10" s="906"/>
      <c r="C10" s="906"/>
      <c r="F10" s="2176"/>
      <c r="G10" s="2176"/>
      <c r="H10" s="2233"/>
      <c r="I10" s="2176"/>
      <c r="J10" s="2176"/>
      <c r="K10" s="2176"/>
      <c r="L10" s="2176"/>
      <c r="M10" s="2176"/>
      <c r="N10" s="904" t="s">
        <v>980</v>
      </c>
      <c r="O10" s="904" t="s">
        <v>981</v>
      </c>
      <c r="P10" s="905" t="s">
        <v>982</v>
      </c>
      <c r="Q10" s="916" t="s">
        <v>91</v>
      </c>
      <c r="R10" s="916" t="s">
        <v>983</v>
      </c>
      <c r="S10" s="916" t="s">
        <v>984</v>
      </c>
      <c r="T10" s="917" t="s">
        <v>985</v>
      </c>
      <c r="U10" s="916" t="s">
        <v>91</v>
      </c>
      <c r="V10" s="916" t="s">
        <v>986</v>
      </c>
      <c r="W10" s="916" t="s">
        <v>984</v>
      </c>
      <c r="X10" s="917" t="s">
        <v>985</v>
      </c>
      <c r="Y10" s="302" t="s">
        <v>987</v>
      </c>
      <c r="Z10" s="2102" t="s">
        <v>90</v>
      </c>
      <c r="AA10" s="2104"/>
      <c r="AB10" s="1050" t="s">
        <v>988</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F04FC-154E-2728-8782-0.4A43887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306</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987</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1012</v>
      </c>
      <c r="K12" s="2128"/>
      <c r="L12" s="2233"/>
      <c r="M12" s="2233"/>
      <c r="N12" s="2128"/>
      <c r="O12" s="2128"/>
      <c r="P12" s="2419"/>
      <c r="Q12" s="2419"/>
      <c r="R12" s="2419"/>
      <c r="S12" s="1135" t="s">
        <v>88</v>
      </c>
      <c r="T12" s="1135" t="s">
        <v>89</v>
      </c>
      <c r="U12" s="1135" t="s">
        <v>87</v>
      </c>
      <c r="V12" s="1135" t="s">
        <v>1013</v>
      </c>
      <c r="W12" s="1135" t="s">
        <v>87</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97356-2EA5-38A5-8057-0.CE77C67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306</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1021</v>
      </c>
      <c r="H10" s="2427" t="s">
        <v>1022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1024</v>
      </c>
      <c r="G14" s="2422" t="s">
        <v>1025</v>
      </c>
      <c r="H14" s="2422"/>
      <c r="I14" s="2422"/>
      <c r="J14" s="2422"/>
      <c r="K14" s="1235"/>
      <c r="W14" s="1156">
        <v>11</v>
      </c>
    </row>
    <row customHeight="1" ht="11.549999999999999">
      <c r="F15" s="1231">
        <v>1</v>
      </c>
      <c r="G15" s="691" t="s">
        <v>1026</v>
      </c>
      <c r="H15" s="1237">
        <f>SUM(I15:J15)</f>
        <v>0</v>
      </c>
      <c r="I15" s="1237">
        <f>SUM(I16:I27)</f>
        <v>0</v>
      </c>
      <c r="J15" s="1226"/>
      <c r="K15" s="1235"/>
      <c r="W15" s="1156">
        <v>11</v>
      </c>
    </row>
    <row customHeight="1" ht="24">
      <c r="F16" s="1231" t="s">
        <v>1027</v>
      </c>
      <c r="G16" s="1238" t="s">
        <v>1028</v>
      </c>
      <c r="H16" s="1237">
        <f>SUM(I16:J16)</f>
        <v>0</v>
      </c>
      <c r="I16" s="1236"/>
      <c r="J16" s="1226"/>
      <c r="K16" s="1235"/>
      <c r="W16" s="1156">
        <v>23</v>
      </c>
    </row>
    <row customHeight="1" ht="24">
      <c r="F17" s="1231" t="s">
        <v>1029</v>
      </c>
      <c r="G17" s="1238" t="s">
        <v>1030</v>
      </c>
      <c r="H17" s="1237">
        <f>SUM(I17:J17)</f>
        <v>0</v>
      </c>
      <c r="I17" s="1236"/>
      <c r="J17" s="1226"/>
      <c r="K17" s="1235"/>
      <c r="W17" s="1156">
        <v>23</v>
      </c>
    </row>
    <row customHeight="1" ht="35.699999999999996">
      <c r="F18" s="1231" t="s">
        <v>1031</v>
      </c>
      <c r="G18" s="1238" t="s">
        <v>1032</v>
      </c>
      <c r="H18" s="1237">
        <f>SUM(I18:J18)</f>
        <v>0</v>
      </c>
      <c r="I18" s="1236"/>
      <c r="J18" s="1226"/>
      <c r="K18" s="1235"/>
      <c r="W18" s="1156">
        <v>34</v>
      </c>
    </row>
    <row customHeight="1" ht="35.699999999999996">
      <c r="F19" s="1231" t="s">
        <v>1033</v>
      </c>
      <c r="G19" s="1238" t="s">
        <v>1034</v>
      </c>
      <c r="H19" s="1237">
        <f>SUM(I19:J19)</f>
        <v>0</v>
      </c>
      <c r="I19" s="1236"/>
      <c r="J19" s="1226"/>
      <c r="K19" s="1235"/>
      <c r="W19" s="1156">
        <v>34</v>
      </c>
    </row>
    <row customHeight="1" ht="48.29999999999999">
      <c r="F20" s="1231" t="s">
        <v>1035</v>
      </c>
      <c r="G20" s="1238" t="s">
        <v>1036</v>
      </c>
      <c r="H20" s="1237">
        <f>SUM(I20:J20)</f>
        <v>0</v>
      </c>
      <c r="I20" s="1236"/>
      <c r="J20" s="1226"/>
      <c r="K20" s="1235"/>
      <c r="W20" s="1156">
        <v>46</v>
      </c>
    </row>
    <row customHeight="1" ht="35.699999999999996">
      <c r="F21" s="1231" t="s">
        <v>1037</v>
      </c>
      <c r="G21" s="1238" t="s">
        <v>1038</v>
      </c>
      <c r="H21" s="1237">
        <f>SUM(I21:J21)</f>
        <v>0</v>
      </c>
      <c r="I21" s="1236"/>
      <c r="J21" s="1226"/>
      <c r="K21" s="1235"/>
      <c r="W21" s="1156">
        <v>34</v>
      </c>
    </row>
    <row customHeight="1" ht="35.699999999999996">
      <c r="F22" s="1231" t="s">
        <v>1039</v>
      </c>
      <c r="G22" s="1238" t="s">
        <v>1040</v>
      </c>
      <c r="H22" s="1237">
        <f>SUM(I22:J22)</f>
        <v>0</v>
      </c>
      <c r="I22" s="1236"/>
      <c r="J22" s="1226"/>
      <c r="K22" s="1235"/>
      <c r="W22" s="1156">
        <v>34</v>
      </c>
    </row>
    <row customHeight="1" ht="24">
      <c r="F23" s="1231" t="s">
        <v>1041</v>
      </c>
      <c r="G23" s="1238" t="s">
        <v>1042</v>
      </c>
      <c r="H23" s="1237">
        <f>SUM(I23:J23)</f>
        <v>0</v>
      </c>
      <c r="I23" s="1236"/>
      <c r="J23" s="1226"/>
      <c r="K23" s="1235"/>
      <c r="W23" s="1156">
        <v>23</v>
      </c>
    </row>
    <row customHeight="1" ht="24">
      <c r="F24" s="1231" t="s">
        <v>1043</v>
      </c>
      <c r="G24" s="1238" t="s">
        <v>1044</v>
      </c>
      <c r="H24" s="1237">
        <f>SUM(I24:J24)</f>
        <v>0</v>
      </c>
      <c r="I24" s="1236"/>
      <c r="J24" s="1226"/>
      <c r="K24" s="1235"/>
      <c r="W24" s="1156">
        <v>23</v>
      </c>
    </row>
    <row customHeight="1" ht="35.699999999999996">
      <c r="F25" s="1231" t="s">
        <v>1045</v>
      </c>
      <c r="G25" s="1238" t="s">
        <v>1046</v>
      </c>
      <c r="H25" s="1237">
        <f>SUM(I25:J25)</f>
        <v>0</v>
      </c>
      <c r="I25" s="1236"/>
      <c r="J25" s="1226"/>
      <c r="K25" s="1235"/>
      <c r="W25" s="1156">
        <v>34</v>
      </c>
    </row>
    <row customHeight="1" ht="35.699999999999996">
      <c r="F26" s="1231" t="s">
        <v>1047</v>
      </c>
      <c r="G26" s="1238" t="s">
        <v>1048</v>
      </c>
      <c r="H26" s="1237">
        <f>SUM(I26:J26)</f>
        <v>0</v>
      </c>
      <c r="I26" s="1236"/>
      <c r="J26" s="1226"/>
      <c r="K26" s="1235"/>
      <c r="W26" s="1156">
        <v>34</v>
      </c>
    </row>
    <row customHeight="1" ht="11.549999999999999">
      <c r="F27" s="1231" t="s">
        <v>1049</v>
      </c>
      <c r="G27" s="1238" t="s">
        <v>1050</v>
      </c>
      <c r="H27" s="1237">
        <f>SUM(I27:J27)</f>
        <v>0</v>
      </c>
      <c r="I27" s="1236"/>
      <c r="J27" s="1226"/>
      <c r="K27" s="1235"/>
      <c r="W27" s="1156">
        <v>11</v>
      </c>
    </row>
    <row customHeight="1" ht="11.549999999999999">
      <c r="F28" s="1231">
        <v>2</v>
      </c>
      <c r="G28" s="691" t="s">
        <v>1051</v>
      </c>
      <c r="H28" s="1237">
        <f>SUM(I28:J28)</f>
        <v>0</v>
      </c>
      <c r="I28" s="1237">
        <f>SUM(I29:I31)</f>
        <v>0</v>
      </c>
      <c r="J28" s="1226"/>
      <c r="K28" s="1235"/>
      <c r="W28" s="1156">
        <v>11</v>
      </c>
    </row>
    <row customHeight="1" ht="11.549999999999999">
      <c r="F29" s="1231" t="s">
        <v>714</v>
      </c>
      <c r="G29" s="1238" t="s">
        <v>1052</v>
      </c>
      <c r="H29" s="1237">
        <f>SUM(I29:J29)</f>
        <v>0</v>
      </c>
      <c r="I29" s="1236"/>
      <c r="J29" s="1226"/>
      <c r="K29" s="1235"/>
      <c r="W29" s="1156">
        <v>11</v>
      </c>
    </row>
    <row customHeight="1" ht="11.549999999999999">
      <c r="F30" s="1231" t="s">
        <v>313</v>
      </c>
      <c r="G30" s="1238" t="s">
        <v>1053</v>
      </c>
      <c r="H30" s="1237">
        <f>SUM(I30:J30)</f>
        <v>0</v>
      </c>
      <c r="I30" s="1236"/>
      <c r="J30" s="1226"/>
      <c r="K30" s="1235"/>
      <c r="W30" s="1156">
        <v>11</v>
      </c>
    </row>
    <row customHeight="1" ht="11.549999999999999">
      <c r="F31" s="1231" t="s">
        <v>316</v>
      </c>
      <c r="G31" s="1238" t="s">
        <v>1054</v>
      </c>
      <c r="H31" s="1237">
        <f>SUM(I31:J31)</f>
        <v>0</v>
      </c>
      <c r="I31" s="1236"/>
      <c r="J31" s="1226"/>
      <c r="K31" s="1235"/>
      <c r="W31" s="1156">
        <v>11</v>
      </c>
    </row>
    <row customHeight="1" ht="11.549999999999999">
      <c r="F32" s="1231">
        <v>3</v>
      </c>
      <c r="G32" s="691" t="s">
        <v>1055</v>
      </c>
      <c r="H32" s="1237">
        <f>SUM(I32:J32)</f>
        <v>0</v>
      </c>
      <c r="I32" s="1237">
        <f>SUM(I33:I34)</f>
        <v>0</v>
      </c>
      <c r="J32" s="1226"/>
      <c r="K32" s="1235"/>
      <c r="W32" s="1156">
        <v>11</v>
      </c>
    </row>
    <row customHeight="1" ht="48.29999999999999">
      <c r="F33" s="1231" t="s">
        <v>330</v>
      </c>
      <c r="G33" s="1238" t="s">
        <v>1056</v>
      </c>
      <c r="H33" s="1237">
        <f>SUM(I33:J33)</f>
        <v>0</v>
      </c>
      <c r="I33" s="1236"/>
      <c r="J33" s="1226"/>
      <c r="K33" s="1235"/>
      <c r="W33" s="1156">
        <v>46</v>
      </c>
    </row>
    <row customHeight="1" ht="11.549999999999999">
      <c r="F34" s="1231" t="s">
        <v>338</v>
      </c>
      <c r="G34" s="1238" t="s">
        <v>1057</v>
      </c>
      <c r="H34" s="1237">
        <f>SUM(I34:J34)</f>
        <v>0</v>
      </c>
      <c r="I34" s="1236"/>
      <c r="J34" s="1226"/>
      <c r="K34" s="1235"/>
      <c r="W34" s="1156">
        <v>11</v>
      </c>
    </row>
    <row customHeight="1" ht="11.549999999999999">
      <c r="F35" s="1231">
        <v>4</v>
      </c>
      <c r="G35" s="691" t="s">
        <v>1058</v>
      </c>
      <c r="H35" s="1237">
        <f>SUM(I35:J35)</f>
        <v>0</v>
      </c>
      <c r="I35" s="1236"/>
      <c r="J35" s="1226"/>
      <c r="K35" s="1235"/>
      <c r="W35" s="1156">
        <v>11</v>
      </c>
    </row>
    <row customHeight="1" ht="11.549999999999999">
      <c r="F36" s="1231"/>
      <c r="G36" s="694" t="s">
        <v>1059</v>
      </c>
      <c r="H36" s="1237">
        <f>SUM(I36:J36)</f>
        <v>0</v>
      </c>
      <c r="I36" s="1237">
        <f>SUM(I15,I28,I32,I35)</f>
        <v>0</v>
      </c>
      <c r="J36" s="1226"/>
      <c r="K36" s="1235"/>
      <c r="W36" s="1156">
        <v>11</v>
      </c>
    </row>
    <row customHeight="1" ht="29.25">
      <c r="F37" s="1232" t="s">
        <v>1060</v>
      </c>
      <c r="G37" s="2423" t="s">
        <v>1061</v>
      </c>
      <c r="H37" s="2423"/>
      <c r="I37" s="2423"/>
      <c r="J37" s="2423"/>
      <c r="K37" s="1235"/>
      <c r="W37" s="1156">
        <v>28</v>
      </c>
    </row>
    <row customHeight="1" ht="24">
      <c r="F38" s="1231" t="s">
        <v>111</v>
      </c>
      <c r="G38" s="691" t="s">
        <v>1062</v>
      </c>
      <c r="H38" s="1237">
        <f>SUM(I38:J38)</f>
        <v>0</v>
      </c>
      <c r="I38" s="1237">
        <f>SUM(I39,I44,I47)</f>
        <v>0</v>
      </c>
      <c r="J38" s="1226"/>
      <c r="K38" s="1235"/>
      <c r="W38" s="1156">
        <v>23</v>
      </c>
    </row>
    <row customHeight="1" ht="11.549999999999999">
      <c r="F39" s="1231" t="s">
        <v>1027</v>
      </c>
      <c r="G39" s="1238" t="s">
        <v>1026</v>
      </c>
      <c r="H39" s="1237">
        <f>SUM(I39:J39)</f>
        <v>0</v>
      </c>
      <c r="I39" s="1237">
        <f>SUM(I40:I43)</f>
        <v>0</v>
      </c>
      <c r="J39" s="1226"/>
      <c r="K39" s="1235"/>
      <c r="W39" s="1156">
        <v>11</v>
      </c>
    </row>
    <row customHeight="1" ht="24">
      <c r="F40" s="1231" t="s">
        <v>1063</v>
      </c>
      <c r="G40" s="1239" t="s">
        <v>1064</v>
      </c>
      <c r="H40" s="1237">
        <f>SUM(I40:J40)</f>
        <v>0</v>
      </c>
      <c r="I40" s="1236"/>
      <c r="J40" s="1226"/>
      <c r="K40" s="1235"/>
      <c r="W40" s="1156">
        <v>23</v>
      </c>
    </row>
    <row customHeight="1" ht="11.549999999999999">
      <c r="F41" s="1231" t="s">
        <v>1065</v>
      </c>
      <c r="G41" s="1239" t="s">
        <v>1066</v>
      </c>
      <c r="H41" s="1237">
        <f>SUM(I41:J41)</f>
        <v>0</v>
      </c>
      <c r="I41" s="1236"/>
      <c r="J41" s="1226"/>
      <c r="K41" s="1235"/>
      <c r="W41" s="1156">
        <v>11</v>
      </c>
    </row>
    <row customHeight="1" ht="11.549999999999999">
      <c r="F42" s="1231" t="s">
        <v>1067</v>
      </c>
      <c r="G42" s="1239" t="s">
        <v>1068</v>
      </c>
      <c r="H42" s="1237">
        <f>SUM(I42:J42)</f>
        <v>0</v>
      </c>
      <c r="I42" s="1236"/>
      <c r="J42" s="1226"/>
      <c r="K42" s="1235"/>
      <c r="W42" s="1156">
        <v>11</v>
      </c>
    </row>
    <row customHeight="1" ht="35.699999999999996">
      <c r="F43" s="1231" t="s">
        <v>1069</v>
      </c>
      <c r="G43" s="1239" t="s">
        <v>1070</v>
      </c>
      <c r="H43" s="1237">
        <f>SUM(I43:J43)</f>
        <v>0</v>
      </c>
      <c r="I43" s="1236"/>
      <c r="J43" s="1226"/>
      <c r="K43" s="1235"/>
      <c r="W43" s="1156">
        <v>34</v>
      </c>
    </row>
    <row customHeight="1" ht="11.549999999999999">
      <c r="F44" s="1231" t="s">
        <v>1029</v>
      </c>
      <c r="G44" s="1238" t="s">
        <v>1055</v>
      </c>
      <c r="H44" s="1237">
        <f>SUM(I44:J44)</f>
        <v>0</v>
      </c>
      <c r="I44" s="1237">
        <f>SUM(I45:I46)</f>
        <v>0</v>
      </c>
      <c r="J44" s="1226"/>
      <c r="K44" s="1235"/>
      <c r="W44" s="1156">
        <v>11</v>
      </c>
    </row>
    <row customHeight="1" ht="48.29999999999999">
      <c r="F45" s="1231" t="s">
        <v>1071</v>
      </c>
      <c r="G45" s="1239" t="s">
        <v>1056</v>
      </c>
      <c r="H45" s="1237">
        <f>SUM(I45:J45)</f>
        <v>0</v>
      </c>
      <c r="I45" s="1236"/>
      <c r="J45" s="1226"/>
      <c r="K45" s="1235"/>
      <c r="W45" s="1156">
        <v>46</v>
      </c>
    </row>
    <row customHeight="1" ht="11.549999999999999">
      <c r="F46" s="1231" t="s">
        <v>1072</v>
      </c>
      <c r="G46" s="1239" t="s">
        <v>1057</v>
      </c>
      <c r="H46" s="1237">
        <f>SUM(I46:J46)</f>
        <v>0</v>
      </c>
      <c r="I46" s="1236"/>
      <c r="J46" s="1226"/>
      <c r="K46" s="1235"/>
      <c r="W46" s="1156">
        <v>11</v>
      </c>
    </row>
    <row customHeight="1" ht="11.549999999999999">
      <c r="F47" s="1231" t="s">
        <v>1031</v>
      </c>
      <c r="G47" s="1238" t="s">
        <v>1073</v>
      </c>
      <c r="H47" s="1237">
        <f>SUM(I47:J47)</f>
        <v>0</v>
      </c>
      <c r="I47" s="1236"/>
      <c r="J47" s="1226"/>
      <c r="K47" s="1235"/>
      <c r="W47" s="1156">
        <v>11</v>
      </c>
    </row>
    <row customHeight="1" ht="24">
      <c r="F48" s="1231" t="s">
        <v>112</v>
      </c>
      <c r="G48" s="691" t="s">
        <v>1074</v>
      </c>
      <c r="H48" s="1237">
        <f>SUM(I48:J48)</f>
        <v>0</v>
      </c>
      <c r="I48" s="1237">
        <f>SUM(I49,I54,I57)</f>
        <v>0</v>
      </c>
      <c r="J48" s="1226"/>
      <c r="K48" s="1235"/>
      <c r="W48" s="1156">
        <v>23</v>
      </c>
    </row>
    <row customHeight="1" ht="11.549999999999999">
      <c r="F49" s="1231" t="s">
        <v>714</v>
      </c>
      <c r="G49" s="1238" t="s">
        <v>1026</v>
      </c>
      <c r="H49" s="1237">
        <f>SUM(I49:J49)</f>
        <v>0</v>
      </c>
      <c r="I49" s="1237">
        <f>SUM(I50:I53)</f>
        <v>0</v>
      </c>
      <c r="J49" s="1226"/>
      <c r="K49" s="1235"/>
      <c r="W49" s="1156">
        <v>11</v>
      </c>
    </row>
    <row customHeight="1" ht="24">
      <c r="F50" s="1231" t="s">
        <v>717</v>
      </c>
      <c r="G50" s="1239" t="s">
        <v>1064</v>
      </c>
      <c r="H50" s="1237">
        <f>SUM(I50:J50)</f>
        <v>0</v>
      </c>
      <c r="I50" s="1236"/>
      <c r="J50" s="1226"/>
      <c r="K50" s="1235"/>
      <c r="W50" s="1156">
        <v>23</v>
      </c>
    </row>
    <row customHeight="1" ht="11.549999999999999">
      <c r="F51" s="1231" t="s">
        <v>720</v>
      </c>
      <c r="G51" s="1239" t="s">
        <v>1066</v>
      </c>
      <c r="H51" s="1237">
        <f>SUM(I51:J51)</f>
        <v>0</v>
      </c>
      <c r="I51" s="1236"/>
      <c r="J51" s="1226"/>
      <c r="K51" s="1235"/>
      <c r="W51" s="1156">
        <v>11</v>
      </c>
    </row>
    <row customHeight="1" ht="11.549999999999999">
      <c r="F52" s="1231" t="s">
        <v>1075</v>
      </c>
      <c r="G52" s="1239" t="s">
        <v>1068</v>
      </c>
      <c r="H52" s="1237">
        <f>SUM(I52:J52)</f>
        <v>0</v>
      </c>
      <c r="I52" s="1236"/>
      <c r="J52" s="1226"/>
      <c r="K52" s="1235"/>
      <c r="W52" s="1156">
        <v>11</v>
      </c>
    </row>
    <row customHeight="1" ht="35.699999999999996">
      <c r="F53" s="1231" t="s">
        <v>1076</v>
      </c>
      <c r="G53" s="1239" t="s">
        <v>1070</v>
      </c>
      <c r="H53" s="1237">
        <f>SUM(I53:J53)</f>
        <v>0</v>
      </c>
      <c r="I53" s="1236"/>
      <c r="J53" s="1226"/>
      <c r="K53" s="1235"/>
      <c r="W53" s="1156">
        <v>34</v>
      </c>
    </row>
    <row customHeight="1" ht="11.549999999999999">
      <c r="F54" s="1231" t="s">
        <v>313</v>
      </c>
      <c r="G54" s="1238" t="s">
        <v>1055</v>
      </c>
      <c r="H54" s="1237">
        <f>SUM(I54:J54)</f>
        <v>0</v>
      </c>
      <c r="I54" s="1237">
        <f>SUM(I55:I56)</f>
        <v>0</v>
      </c>
      <c r="J54" s="1226"/>
      <c r="K54" s="1235"/>
      <c r="W54" s="1156">
        <v>11</v>
      </c>
    </row>
    <row customHeight="1" ht="48.29999999999999">
      <c r="F55" s="1231" t="s">
        <v>724</v>
      </c>
      <c r="G55" s="1239" t="s">
        <v>1056</v>
      </c>
      <c r="H55" s="1237">
        <f>SUM(I55:J55)</f>
        <v>0</v>
      </c>
      <c r="I55" s="1236"/>
      <c r="J55" s="1226"/>
      <c r="K55" s="1235"/>
      <c r="W55" s="1156">
        <v>46</v>
      </c>
    </row>
    <row customHeight="1" ht="11.549999999999999">
      <c r="F56" s="1231" t="s">
        <v>726</v>
      </c>
      <c r="G56" s="1239" t="s">
        <v>1057</v>
      </c>
      <c r="H56" s="1237">
        <f>SUM(I56:J56)</f>
        <v>0</v>
      </c>
      <c r="I56" s="1236"/>
      <c r="J56" s="1226"/>
      <c r="K56" s="1235"/>
      <c r="W56" s="1156">
        <v>11</v>
      </c>
    </row>
    <row customHeight="1" ht="11.549999999999999">
      <c r="F57" s="1231" t="s">
        <v>316</v>
      </c>
      <c r="G57" s="1238" t="s">
        <v>1073</v>
      </c>
      <c r="H57" s="1237">
        <f>SUM(I57:J57)</f>
        <v>0</v>
      </c>
      <c r="I57" s="1236"/>
      <c r="J57" s="1226"/>
      <c r="K57" s="1235"/>
      <c r="W57" s="1156">
        <v>11</v>
      </c>
    </row>
    <row customHeight="1" ht="11.549999999999999">
      <c r="F58" s="1231"/>
      <c r="G58" s="1240" t="s">
        <v>1059</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4B486-6C74-F635-D1A5-0.53B8846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306</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1079</v>
      </c>
      <c r="H11" s="2438" t="s">
        <v>1080</v>
      </c>
      <c r="I11" s="2438" t="s">
        <v>1081</v>
      </c>
      <c r="J11" s="2439"/>
      <c r="K11" s="2439"/>
      <c r="L11" s="2439"/>
      <c r="M11" s="2439"/>
      <c r="N11" s="2439"/>
      <c r="O11" s="2210" t="s">
        <v>1082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1083</v>
      </c>
      <c r="P12" s="2210"/>
      <c r="Q12" s="2210"/>
      <c r="R12" s="2210"/>
      <c r="S12" s="2210" t="s">
        <v>1084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1085</v>
      </c>
      <c r="BU12" s="2388"/>
      <c r="BV12" s="2388"/>
      <c r="BW12" s="2434"/>
      <c r="BX12" s="2387" t="s">
        <v>1086</v>
      </c>
      <c r="BY12" s="2388"/>
      <c r="BZ12" s="2388"/>
      <c r="CA12" s="2434"/>
      <c r="CB12" s="2387" t="s">
        <v>1087</v>
      </c>
      <c r="CC12" s="2434"/>
      <c r="CD12" s="2387" t="s">
        <v>1088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1089</v>
      </c>
      <c r="CZ12" s="2388"/>
      <c r="DA12" s="2388"/>
      <c r="DB12" s="2388"/>
      <c r="DC12" s="2388"/>
      <c r="DD12" s="2434"/>
      <c r="DE12" s="2387" t="s">
        <v>1090</v>
      </c>
      <c r="DF12" s="2434"/>
      <c r="DG12" s="2387" t="s">
        <v>1088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1091</v>
      </c>
      <c r="P13" s="2210"/>
      <c r="Q13" s="2210"/>
      <c r="R13" s="2210"/>
      <c r="S13" s="2337" t="s">
        <v>1092</v>
      </c>
      <c r="T13" s="2389"/>
      <c r="U13" s="2128" t="s">
        <v>1093</v>
      </c>
      <c r="V13" s="2128"/>
      <c r="W13" s="2128"/>
      <c r="X13" s="2128"/>
      <c r="Y13" s="2128" t="s">
        <v>1094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1095</v>
      </c>
      <c r="BU13" s="2389"/>
      <c r="BV13" s="2337" t="s">
        <v>1096</v>
      </c>
      <c r="BW13" s="2389"/>
      <c r="BX13" s="2337" t="s">
        <v>1097</v>
      </c>
      <c r="BY13" s="2389"/>
      <c r="BZ13" s="2337" t="s">
        <v>1098</v>
      </c>
      <c r="CA13" s="2389"/>
      <c r="CB13" s="2337" t="s">
        <v>1099</v>
      </c>
      <c r="CC13" s="2389"/>
      <c r="CD13" s="2337" t="s">
        <v>1100</v>
      </c>
      <c r="CE13" s="2389"/>
      <c r="CF13" s="2337" t="s">
        <v>1101</v>
      </c>
      <c r="CG13" s="2389"/>
      <c r="CH13" s="2387" t="s">
        <v>1102</v>
      </c>
      <c r="CI13" s="2388"/>
      <c r="CJ13" s="2388"/>
      <c r="CK13" s="2434"/>
      <c r="CL13" s="2437"/>
      <c r="CM13" s="2435"/>
      <c r="CN13" s="2435"/>
      <c r="CO13" s="2435"/>
      <c r="CP13" s="2435"/>
      <c r="CQ13" s="2435"/>
      <c r="CR13" s="2435"/>
      <c r="CS13" s="2435"/>
      <c r="CT13" s="2435"/>
      <c r="CU13" s="2435"/>
      <c r="CV13" s="2435"/>
      <c r="CW13" s="2435"/>
      <c r="CX13" s="2454"/>
      <c r="CY13" s="2337" t="s">
        <v>1103</v>
      </c>
      <c r="CZ13" s="2389"/>
      <c r="DA13" s="2337" t="s">
        <v>1104</v>
      </c>
      <c r="DB13" s="2389"/>
      <c r="DC13" s="2337" t="s">
        <v>1105</v>
      </c>
      <c r="DD13" s="2389"/>
      <c r="DE13" s="2337" t="s">
        <v>1106</v>
      </c>
      <c r="DF13" s="2389"/>
      <c r="DG13" s="2387" t="s">
        <v>1107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1108</v>
      </c>
      <c r="P14" s="2389"/>
      <c r="Q14" s="2337" t="s">
        <v>1109</v>
      </c>
      <c r="R14" s="2389"/>
      <c r="S14" s="2338"/>
      <c r="T14" s="2214"/>
      <c r="U14" s="2337" t="s">
        <v>841</v>
      </c>
      <c r="V14" s="2389"/>
      <c r="W14" s="2337" t="s">
        <v>844</v>
      </c>
      <c r="X14" s="2389"/>
      <c r="Y14" s="2337" t="s">
        <v>841</v>
      </c>
      <c r="Z14" s="2389"/>
      <c r="AA14" s="2337" t="s">
        <v>851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1110</v>
      </c>
      <c r="CI14" s="2389"/>
      <c r="CJ14" s="2337" t="s">
        <v>1111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1112</v>
      </c>
      <c r="DH14" s="2389"/>
      <c r="DI14" s="2337" t="s">
        <v>1113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831</v>
      </c>
      <c r="P16" s="2434"/>
      <c r="Q16" s="2387" t="s">
        <v>833</v>
      </c>
      <c r="R16" s="2434"/>
      <c r="S16" s="2387" t="s">
        <v>837</v>
      </c>
      <c r="T16" s="2434"/>
      <c r="U16" s="2387" t="s">
        <v>842</v>
      </c>
      <c r="V16" s="2434"/>
      <c r="W16" s="2387" t="s">
        <v>845</v>
      </c>
      <c r="X16" s="2434"/>
      <c r="Y16" s="2387" t="s">
        <v>849</v>
      </c>
      <c r="Z16" s="2434"/>
      <c r="AA16" s="2387" t="s">
        <v>852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1114</v>
      </c>
      <c r="CC16" s="2434"/>
      <c r="CD16" s="2387" t="s">
        <v>563</v>
      </c>
      <c r="CE16" s="2434"/>
      <c r="CF16" s="2387" t="s">
        <v>1115</v>
      </c>
      <c r="CG16" s="2434"/>
      <c r="CH16" s="2387" t="s">
        <v>1116</v>
      </c>
      <c r="CI16" s="2434"/>
      <c r="CJ16" s="2387" t="s">
        <v>1116</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1114</v>
      </c>
      <c r="DF16" s="2434"/>
      <c r="DG16" s="2387" t="s">
        <v>1117</v>
      </c>
      <c r="DH16" s="2434"/>
      <c r="DI16" s="2387" t="s">
        <v>1117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1118</v>
      </c>
      <c r="P17" s="1192" t="s">
        <v>1119</v>
      </c>
      <c r="Q17" s="1192" t="s">
        <v>1118</v>
      </c>
      <c r="R17" s="1192" t="s">
        <v>1119</v>
      </c>
      <c r="S17" s="1192" t="s">
        <v>1118</v>
      </c>
      <c r="T17" s="1192" t="s">
        <v>1119</v>
      </c>
      <c r="U17" s="1192" t="s">
        <v>1118</v>
      </c>
      <c r="V17" s="1192" t="s">
        <v>1119</v>
      </c>
      <c r="W17" s="1192" t="s">
        <v>1118</v>
      </c>
      <c r="X17" s="1192" t="s">
        <v>1119</v>
      </c>
      <c r="Y17" s="1192" t="s">
        <v>1118</v>
      </c>
      <c r="Z17" s="1192" t="s">
        <v>1119</v>
      </c>
      <c r="AA17" s="1192" t="s">
        <v>1118</v>
      </c>
      <c r="AB17" s="1192" t="s">
        <v>1119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1118</v>
      </c>
      <c r="BU17" s="1192" t="s">
        <v>1119</v>
      </c>
      <c r="BV17" s="1192" t="s">
        <v>1118</v>
      </c>
      <c r="BW17" s="1192" t="s">
        <v>1119</v>
      </c>
      <c r="BX17" s="1192" t="s">
        <v>1118</v>
      </c>
      <c r="BY17" s="1192" t="s">
        <v>1119</v>
      </c>
      <c r="BZ17" s="1192" t="s">
        <v>1118</v>
      </c>
      <c r="CA17" s="1192" t="s">
        <v>1119</v>
      </c>
      <c r="CB17" s="1192" t="s">
        <v>1118</v>
      </c>
      <c r="CC17" s="1192" t="s">
        <v>1119</v>
      </c>
      <c r="CD17" s="1192" t="s">
        <v>1118</v>
      </c>
      <c r="CE17" s="1192" t="s">
        <v>1119</v>
      </c>
      <c r="CF17" s="1192" t="s">
        <v>1118</v>
      </c>
      <c r="CG17" s="1192" t="s">
        <v>1119</v>
      </c>
      <c r="CH17" s="1192" t="s">
        <v>1118</v>
      </c>
      <c r="CI17" s="1192" t="s">
        <v>1119</v>
      </c>
      <c r="CJ17" s="1192" t="s">
        <v>1118</v>
      </c>
      <c r="CK17" s="1192" t="s">
        <v>1119</v>
      </c>
      <c r="CL17" s="2437"/>
      <c r="CM17" s="2435"/>
      <c r="CN17" s="2435"/>
      <c r="CO17" s="2435"/>
      <c r="CP17" s="2435"/>
      <c r="CQ17" s="2435"/>
      <c r="CR17" s="2435"/>
      <c r="CS17" s="2435"/>
      <c r="CT17" s="2435"/>
      <c r="CU17" s="2435"/>
      <c r="CV17" s="2435"/>
      <c r="CW17" s="2435"/>
      <c r="CX17" s="2454"/>
      <c r="CY17" s="1192" t="s">
        <v>1118</v>
      </c>
      <c r="CZ17" s="1192" t="s">
        <v>1119</v>
      </c>
      <c r="DA17" s="1192" t="s">
        <v>1118</v>
      </c>
      <c r="DB17" s="1192" t="s">
        <v>1119</v>
      </c>
      <c r="DC17" s="1192" t="s">
        <v>1118</v>
      </c>
      <c r="DD17" s="1192" t="s">
        <v>1119</v>
      </c>
      <c r="DE17" s="1192" t="s">
        <v>1118</v>
      </c>
      <c r="DF17" s="1192" t="s">
        <v>1119</v>
      </c>
      <c r="DG17" s="1192" t="s">
        <v>1118</v>
      </c>
      <c r="DH17" s="1192" t="s">
        <v>1119</v>
      </c>
      <c r="DI17" s="1192" t="s">
        <v>1118</v>
      </c>
      <c r="DJ17" s="1192" t="s">
        <v>1119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49954-D3AB-9774-D88A-0.21040F6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307</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306</v>
      </c>
      <c r="E12" s="2371"/>
      <c r="F12" s="2371"/>
      <c r="G12" s="888"/>
      <c r="H12" s="888"/>
      <c r="I12" s="2128"/>
      <c r="R12" s="676"/>
      <c r="S12" s="759">
        <v>15</v>
      </c>
    </row>
    <row customHeight="1" ht="35.699999999999996">
      <c r="C13" s="177"/>
      <c r="D13" s="762" t="s">
        <v>90</v>
      </c>
      <c r="E13" s="761" t="s">
        <v>308</v>
      </c>
      <c r="F13" s="761" t="s">
        <v>571</v>
      </c>
      <c r="G13" s="809" t="s">
        <v>309</v>
      </c>
      <c r="H13" s="755" t="s">
        <v>309</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312</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1121</v>
      </c>
      <c r="E20" s="689"/>
      <c r="F20" s="510"/>
      <c r="G20" s="510"/>
      <c r="H20" s="510"/>
      <c r="I20" s="1764"/>
      <c r="S20" s="506">
        <v>0</v>
      </c>
    </row>
    <row customHeight="1" ht="29.25">
      <c r="C21" s="452"/>
      <c r="D21" s="540" t="s">
        <v>319</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1122</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D38AFA-B012-C1A8-1BD1-0.4ECEEA4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306</v>
      </c>
      <c r="E9" s="2210"/>
      <c r="F9" s="2210"/>
      <c r="G9" s="2390" t="s">
        <v>307</v>
      </c>
      <c r="Q9" s="84">
        <v>14</v>
      </c>
    </row>
    <row customHeight="1" ht="24">
      <c r="C10" s="97"/>
      <c r="D10" s="106" t="s">
        <v>90</v>
      </c>
      <c r="E10" s="109" t="s">
        <v>308</v>
      </c>
      <c r="F10" s="109" t="s">
        <v>396</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312</v>
      </c>
      <c r="G12" s="152"/>
      <c r="Q12" s="84">
        <v>62</v>
      </c>
    </row>
    <row customHeight="1" ht="24">
      <c r="A13" s="193"/>
      <c r="C13" s="97"/>
      <c r="D13" s="148" t="s">
        <v>1027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312</v>
      </c>
      <c r="G13" s="152"/>
      <c r="Q13" s="84">
        <v>23</v>
      </c>
    </row>
    <row customHeight="1" ht="14.699999999999998">
      <c r="A14" s="193"/>
      <c r="C14" s="97"/>
      <c r="D14" s="148" t="s">
        <v>1063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312</v>
      </c>
      <c r="G16" s="338"/>
      <c r="Q16" s="84">
        <v>14</v>
      </c>
    </row>
    <row customHeight="1" ht="14.699999999999998">
      <c r="A17" s="193"/>
      <c r="C17" s="97"/>
      <c r="D17" s="148" t="s">
        <v>1071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1031</v>
      </c>
      <c r="E19" s="884" t="s">
        <v>1125</v>
      </c>
      <c r="F19" s="386"/>
      <c r="G19" s="338" t="s">
        <v>1126</v>
      </c>
      <c r="I19" s="501"/>
      <c r="J19" s="501"/>
      <c r="Q19" s="759">
        <v>0</v>
      </c>
    </row>
    <row s="1636" customFormat="1" customHeight="1" ht="14.699999999999998">
      <c r="A20" s="344"/>
      <c r="B20" s="147"/>
      <c r="C20" s="308"/>
      <c r="D20" s="886">
        <v>2</v>
      </c>
      <c r="E20" s="331" t="s">
        <v>1127</v>
      </c>
      <c r="F20" s="199" t="s">
        <v>312</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328</v>
      </c>
      <c r="F22" s="339"/>
      <c r="G22" s="340"/>
      <c r="Q22" s="84">
        <v>15</v>
      </c>
    </row>
    <row s="1636" customFormat="1" customHeight="1" ht="22.5" hidden="1">
      <c r="A23" s="344"/>
      <c r="B23" s="1161"/>
      <c r="C23" s="377"/>
      <c r="D23" s="1674" t="s">
        <v>112</v>
      </c>
      <c r="E23" s="198" t="s">
        <v>1128</v>
      </c>
      <c r="F23" s="1671" t="s">
        <v>312</v>
      </c>
      <c r="G23" s="346"/>
      <c r="I23" s="1625"/>
      <c r="J23" s="1625"/>
      <c r="Q23" s="1632">
        <v>0</v>
      </c>
    </row>
    <row s="1636" customFormat="1" customHeight="1" ht="14.25" hidden="1">
      <c r="A24" s="344"/>
      <c r="B24" s="1161"/>
      <c r="C24" s="377"/>
      <c r="D24" s="1674" t="s">
        <v>714</v>
      </c>
      <c r="E24" s="1673" t="s">
        <v>1129</v>
      </c>
      <c r="F24" s="1671" t="s">
        <v>312</v>
      </c>
      <c r="G24" s="338"/>
      <c r="I24" s="1625"/>
      <c r="J24" s="1625"/>
      <c r="Q24" s="1632">
        <v>0</v>
      </c>
    </row>
    <row s="1636" customFormat="1" customHeight="1" ht="14.25" hidden="1">
      <c r="A25" s="344"/>
      <c r="B25" s="1161"/>
      <c r="C25" s="377"/>
      <c r="D25" s="1674" t="s">
        <v>717</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5F8CD-4539-0C85-FF36-0.0A8AEE31}" mc:Ignorable="x14ac xr xr2 xr3">
  <sheetPr>
    <tabColor theme="6" tint="0.4"/>
  </sheetPr>
  <dimension ref="A1:M48"/>
  <sheetViews>
    <sheetView showGridLines="0" zoomScale="90" workbookViewId="0">
      <pane xSplit="6" ySplit="21" topLeftCell="G28" activePane="bottomRight" state="frozen"/>
      <selection pane="bottomLeft" activeCell="A22" sqref="A22"/>
      <selection pane="topRight" activeCell="G1" sqref="G1"/>
      <selection pane="bottomRight" activeCell="G29" sqref="G29"/>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694</v>
      </c>
      <c r="D2" s="1674"/>
      <c r="E2" s="200"/>
      <c r="F2" s="1671"/>
      <c r="G2" s="1671" t="s">
        <v>312</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694</v>
      </c>
      <c r="D4" s="1674"/>
      <c r="E4" s="206" t="s">
        <v>1132</v>
      </c>
      <c r="F4" s="1671"/>
      <c r="G4" s="258"/>
      <c r="H4" s="1671" t="s">
        <v>312</v>
      </c>
      <c r="K4" s="1625"/>
      <c r="L4" s="1625"/>
      <c r="M4" s="1632">
        <v>0</v>
      </c>
    </row>
    <row s="1636" customFormat="1" customHeight="1" ht="14.25" hidden="1">
      <c r="A5" s="1363"/>
      <c r="B5" s="1161"/>
      <c r="C5" s="345"/>
      <c r="K5" s="1625"/>
      <c r="L5" s="1625"/>
      <c r="M5" s="1632">
        <v>0</v>
      </c>
    </row>
    <row s="1636" customFormat="1" customHeight="1" ht="18.75" hidden="1">
      <c r="A6" s="1684"/>
      <c r="B6" s="1161"/>
      <c r="C6" s="1731" t="s">
        <v>694</v>
      </c>
      <c r="D6" s="1674"/>
      <c r="E6" s="207" t="s">
        <v>1133</v>
      </c>
      <c r="F6" s="1671"/>
      <c r="G6" s="258"/>
      <c r="H6" s="1671" t="s">
        <v>312</v>
      </c>
      <c r="K6" s="1625"/>
      <c r="L6" s="1625"/>
      <c r="M6" s="1632">
        <v>0</v>
      </c>
    </row>
    <row s="1636" customFormat="1" customHeight="1" ht="14.25" hidden="1">
      <c r="A7" s="1363"/>
      <c r="B7" s="1161"/>
      <c r="C7" s="345"/>
      <c r="K7" s="1625"/>
      <c r="L7" s="1625"/>
      <c r="M7" s="1632">
        <v>0</v>
      </c>
    </row>
    <row s="1636" customFormat="1" customHeight="1" ht="18.75" hidden="1">
      <c r="A8" s="1684"/>
      <c r="B8" s="1161"/>
      <c r="C8" s="1731" t="s">
        <v>694</v>
      </c>
      <c r="D8" s="1674"/>
      <c r="E8" s="207" t="s">
        <v>1134</v>
      </c>
      <c r="F8" s="1671"/>
      <c r="G8" s="258"/>
      <c r="H8" s="1671" t="s">
        <v>312</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694</v>
      </c>
      <c r="D10" s="1674"/>
      <c r="E10" s="207" t="s">
        <v>1135</v>
      </c>
      <c r="F10" s="1671"/>
      <c r="G10" s="1675"/>
      <c r="H10" s="1671" t="s">
        <v>312</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306</v>
      </c>
      <c r="E18" s="2210"/>
      <c r="F18" s="2210"/>
      <c r="G18" s="2210"/>
      <c r="H18" s="2210"/>
      <c r="I18" s="2390" t="s">
        <v>307</v>
      </c>
      <c r="M18" s="84">
        <v>21</v>
      </c>
    </row>
    <row customHeight="1" ht="22.049999999999997">
      <c r="C19" s="97"/>
      <c r="D19" s="106" t="s">
        <v>90</v>
      </c>
      <c r="E19" s="109" t="s">
        <v>308</v>
      </c>
      <c r="F19" s="109"/>
      <c r="G19" s="109" t="s">
        <v>309</v>
      </c>
      <c r="H19" s="109" t="s">
        <v>396</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1027</v>
      </c>
      <c r="E22" s="195" t="s">
        <v>1138</v>
      </c>
      <c r="F22" s="199"/>
      <c r="G22" s="1738">
        <v>44657.44886574074</v>
      </c>
      <c r="H22" s="199" t="s">
        <v>312</v>
      </c>
      <c r="I22" s="152" t="s">
        <v>1139</v>
      </c>
      <c r="M22" s="84">
        <v>20</v>
      </c>
    </row>
    <row customHeight="1" ht="60">
      <c r="A23" s="1684"/>
      <c r="C23" s="97"/>
      <c r="D23" s="148" t="s">
        <v>1029</v>
      </c>
      <c r="E23" s="195" t="s">
        <v>1140</v>
      </c>
      <c r="F23" s="199"/>
      <c r="G23" s="258" t="s">
        <v>1141</v>
      </c>
      <c r="H23" s="2677" t="s">
        <v>1142</v>
      </c>
      <c r="I23" s="259" t="s">
        <v>1143</v>
      </c>
      <c r="M23" s="84">
        <v>57</v>
      </c>
    </row>
    <row customHeight="1" ht="84.16666666666666">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312</v>
      </c>
      <c r="H24" s="2677" t="s">
        <v>1144</v>
      </c>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75.83333333333333">
      <c r="A26" s="1684"/>
      <c r="C26" s="97"/>
      <c r="D26" s="148" t="s">
        <v>330</v>
      </c>
      <c r="E26" s="200" t="s">
        <v>1145</v>
      </c>
      <c r="F26" s="199"/>
      <c r="G26" s="199" t="s">
        <v>312</v>
      </c>
      <c r="H26" s="2677" t="s">
        <v>1144</v>
      </c>
      <c r="I26" s="2170" t="s">
        <v>1146</v>
      </c>
      <c r="M26" s="84">
        <v>14</v>
      </c>
    </row>
    <row customHeight="1" ht="15.75">
      <c r="A27" s="1684" t="s">
        <v>111</v>
      </c>
      <c r="C27" s="97"/>
      <c r="D27" s="110"/>
      <c r="E27" s="204" t="s">
        <v>328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759</v>
      </c>
      <c r="E29" s="206" t="s">
        <v>1132</v>
      </c>
      <c r="F29" s="199"/>
      <c r="G29" s="258" t="s">
        <v>1147</v>
      </c>
      <c r="H29" s="199" t="s">
        <v>312</v>
      </c>
      <c r="I29" s="2170" t="s">
        <v>1148</v>
      </c>
      <c r="M29" s="84">
        <v>20</v>
      </c>
    </row>
    <row s="1636" customFormat="1" customHeight="1" ht="18.75">
      <c r="A30" s="1684"/>
      <c r="B30" s="1367"/>
      <c r="C30" s="1731" t="s">
        <v>694</v>
      </c>
      <c r="D30" s="2205" t="s">
        <v>801</v>
      </c>
      <c r="E30" s="2404" t="s">
        <v>1132</v>
      </c>
      <c r="F30" s="2578"/>
      <c r="G30" s="2570" t="s">
        <v>1149</v>
      </c>
      <c r="H30" s="2578" t="s">
        <v>312</v>
      </c>
      <c r="I30" s="1636"/>
      <c r="J30" s="1636"/>
      <c r="K30" s="1625"/>
      <c r="L30" s="1625"/>
      <c r="M30" s="1636">
        <v>0</v>
      </c>
    </row>
    <row s="1636" customFormat="1" customHeight="1" ht="18.75">
      <c r="A31" s="1684"/>
      <c r="B31" s="1367"/>
      <c r="C31" s="1731" t="s">
        <v>694</v>
      </c>
      <c r="D31" s="2205" t="s">
        <v>804</v>
      </c>
      <c r="E31" s="2404" t="s">
        <v>1132</v>
      </c>
      <c r="F31" s="2578"/>
      <c r="G31" s="2570" t="s">
        <v>1150</v>
      </c>
      <c r="H31" s="2578" t="s">
        <v>312</v>
      </c>
      <c r="I31" s="1636"/>
      <c r="J31" s="1636"/>
      <c r="K31" s="1625"/>
      <c r="L31" s="1625"/>
      <c r="M31" s="1636">
        <v>0</v>
      </c>
    </row>
    <row s="1636" customFormat="1" customHeight="1" ht="18.75">
      <c r="A32" s="1684"/>
      <c r="B32" s="1367"/>
      <c r="C32" s="1731" t="s">
        <v>694</v>
      </c>
      <c r="D32" s="2205" t="s">
        <v>882</v>
      </c>
      <c r="E32" s="2404" t="s">
        <v>1132</v>
      </c>
      <c r="F32" s="2578"/>
      <c r="G32" s="2570" t="s">
        <v>1151</v>
      </c>
      <c r="H32" s="2578" t="s">
        <v>312</v>
      </c>
      <c r="I32" s="1636"/>
      <c r="J32" s="1636"/>
      <c r="K32" s="1625"/>
      <c r="L32" s="1625"/>
      <c r="M32" s="1636">
        <v>0</v>
      </c>
    </row>
    <row s="1636" customFormat="1" customHeight="1" ht="18.75">
      <c r="A33" s="1684"/>
      <c r="B33" s="1367"/>
      <c r="C33" s="1731" t="s">
        <v>694</v>
      </c>
      <c r="D33" s="2205" t="s">
        <v>884</v>
      </c>
      <c r="E33" s="2404" t="s">
        <v>1132</v>
      </c>
      <c r="F33" s="2578"/>
      <c r="G33" s="2570" t="s">
        <v>1152</v>
      </c>
      <c r="H33" s="2578" t="s">
        <v>312</v>
      </c>
      <c r="I33" s="1636"/>
      <c r="J33" s="1636"/>
      <c r="K33" s="1625"/>
      <c r="L33" s="1625"/>
      <c r="M33" s="1636">
        <v>0</v>
      </c>
    </row>
    <row s="1636" customFormat="1" customHeight="1" ht="18.75">
      <c r="A34" s="1684"/>
      <c r="B34" s="1367"/>
      <c r="C34" s="1731" t="s">
        <v>694</v>
      </c>
      <c r="D34" s="2205" t="s">
        <v>931</v>
      </c>
      <c r="E34" s="2404" t="s">
        <v>1132</v>
      </c>
      <c r="F34" s="2578"/>
      <c r="G34" s="2570" t="s">
        <v>1153</v>
      </c>
      <c r="H34" s="2578" t="s">
        <v>312</v>
      </c>
      <c r="I34" s="1636"/>
      <c r="J34" s="1636"/>
      <c r="K34" s="1625"/>
      <c r="L34" s="1625"/>
      <c r="M34" s="1636">
        <v>0</v>
      </c>
    </row>
    <row customHeight="1" ht="15.75">
      <c r="A35" s="1684" t="s">
        <v>112</v>
      </c>
      <c r="C35" s="97"/>
      <c r="D35" s="110"/>
      <c r="E35" s="204" t="s">
        <v>328</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319</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1154</v>
      </c>
      <c r="E38" s="207" t="s">
        <v>1133</v>
      </c>
      <c r="F38" s="199"/>
      <c r="G38" s="258" t="s">
        <v>1155</v>
      </c>
      <c r="H38" s="199" t="s">
        <v>312</v>
      </c>
      <c r="I38" s="2170" t="s">
        <v>1156</v>
      </c>
      <c r="M38" s="84">
        <v>14</v>
      </c>
    </row>
    <row customHeight="1" ht="15.75">
      <c r="A39" s="1684" t="s">
        <v>92</v>
      </c>
      <c r="C39" s="97"/>
      <c r="D39" s="110"/>
      <c r="E39" s="205" t="s">
        <v>328</v>
      </c>
      <c r="F39" s="201"/>
      <c r="G39" s="201"/>
      <c r="H39" s="202"/>
      <c r="I39" s="2172"/>
      <c r="M39" s="84">
        <v>15</v>
      </c>
    </row>
    <row customHeight="1" ht="25.2">
      <c r="A40" s="1684"/>
      <c r="C40" s="97"/>
      <c r="D40" s="148" t="s">
        <v>887</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1157</v>
      </c>
      <c r="E41" s="207" t="s">
        <v>1134</v>
      </c>
      <c r="F41" s="199"/>
      <c r="G41" s="258" t="s">
        <v>1158</v>
      </c>
      <c r="H41" s="199" t="s">
        <v>312</v>
      </c>
      <c r="I41" s="2144" t="s">
        <v>1159</v>
      </c>
      <c r="M41" s="84">
        <v>14</v>
      </c>
    </row>
    <row customHeight="1" ht="15.75">
      <c r="A42" s="1684" t="s">
        <v>93</v>
      </c>
      <c r="C42" s="97"/>
      <c r="D42" s="110"/>
      <c r="E42" s="205" t="s">
        <v>328</v>
      </c>
      <c r="F42" s="201"/>
      <c r="G42" s="201"/>
      <c r="H42" s="202"/>
      <c r="I42" s="2144"/>
      <c r="M42" s="84">
        <v>15</v>
      </c>
    </row>
    <row customHeight="1" ht="27.299999999999997">
      <c r="A43" s="1684"/>
      <c r="C43" s="97"/>
      <c r="D43" s="148" t="s">
        <v>888</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889</v>
      </c>
      <c r="E44" s="207" t="s">
        <v>1135</v>
      </c>
      <c r="F44" s="199"/>
      <c r="G44" s="208" t="s">
        <v>1160</v>
      </c>
      <c r="H44" s="199" t="s">
        <v>312</v>
      </c>
      <c r="I44" s="2170" t="s">
        <v>1161</v>
      </c>
      <c r="L44" s="156" t="s">
        <v>1136</v>
      </c>
      <c r="M44" s="84">
        <v>14</v>
      </c>
    </row>
    <row customHeight="1" ht="15.75">
      <c r="A45" s="1684" t="s">
        <v>113</v>
      </c>
      <c r="C45" s="97"/>
      <c r="D45" s="110"/>
      <c r="E45" s="205" t="s">
        <v>328</v>
      </c>
      <c r="F45" s="201"/>
      <c r="G45" s="201"/>
      <c r="H45" s="202"/>
      <c r="I45" s="2172"/>
      <c r="M45" s="84">
        <v>15</v>
      </c>
    </row>
    <row s="1824" customFormat="1" customHeight="1" ht="3">
      <c r="A46" s="1684"/>
      <c r="K46" s="197"/>
      <c r="L46" s="197"/>
      <c r="M46" s="141">
        <v>3</v>
      </c>
    </row>
    <row customHeight="1" ht="26.25">
      <c r="D47" s="1682" t="s">
        <v>809</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tooltip="https://portal.eias.ru/Portal/DownloadPage.aspx?type=12&amp;guid=8432c17b-02ee-4c0a-82d6-39c831e653cb" xr:uid="{AB6CDEF7-9A37-9274-2EC6-0.B0F5E765}"/>
    <hyperlink ref="H24" r:id="rId3" xr:uid="{11182B0C-A402-24A8-7741-0.3B6AB362}"/>
    <hyperlink ref="H26" r:id="rId4" xr:uid="{C11818E3-F5B5-76C1-1353-0.94E93F03}"/>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42364-907A-984D-07D9-0.94E5ECB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312</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312</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312</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312</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46107.44405092593</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10/1-П</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306</v>
      </c>
      <c r="F19" s="2210"/>
      <c r="G19" s="2210"/>
      <c r="H19" s="2210"/>
      <c r="I19" s="2210"/>
      <c r="J19" s="2210"/>
      <c r="K19" s="2210"/>
      <c r="L19" s="2210"/>
      <c r="M19" s="2390" t="s">
        <v>307</v>
      </c>
      <c r="AH19" s="375">
        <v>21</v>
      </c>
    </row>
    <row customHeight="1" ht="22.049999999999997">
      <c r="D20" s="377"/>
      <c r="E20" s="2278" t="s">
        <v>90</v>
      </c>
      <c r="F20" s="2225" t="s">
        <v>123</v>
      </c>
      <c r="G20" s="2225" t="s">
        <v>124</v>
      </c>
      <c r="H20" s="2387" t="s">
        <v>1165</v>
      </c>
      <c r="I20" s="2388"/>
      <c r="J20" s="2434"/>
      <c r="K20" s="2225" t="s">
        <v>309</v>
      </c>
      <c r="L20" s="2225" t="s">
        <v>396</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312</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312</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312</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312</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312</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312</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312</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312</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312</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(технологическое присоединение) объекта капитального строительства "Жилой дом средней этажности "Скрипач на крыше", расположенного по адресу: ЕАО, г.Биробиджан, ул.Шолом-Алейхема, д.57 с тепловой нагрузкой 0,814095 Гкал/час к системе теплоснабжения АО "ДГК" в индивидуальном порядке</v>
      </c>
      <c r="H48" s="1990"/>
      <c r="I48" s="1740"/>
      <c r="J48" s="1774"/>
      <c r="K48" s="1866"/>
      <c r="L48" s="1990" t="s">
        <v>312</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231</v>
      </c>
      <c r="B51" s="1781" t="s">
        <v>232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312</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236</v>
      </c>
      <c r="B54" s="1781" t="s">
        <v>237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312</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241</v>
      </c>
      <c r="B57" s="1781" t="s">
        <v>242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312</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246</v>
      </c>
      <c r="B60" s="1781" t="s">
        <v>247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312</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251</v>
      </c>
      <c r="B63" s="1781" t="s">
        <v>252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312</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256</v>
      </c>
      <c r="B66" s="1781" t="s">
        <v>257</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312</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261</v>
      </c>
      <c r="B69" s="1781" t="s">
        <v>262</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312</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266</v>
      </c>
      <c r="B72" s="1781" t="s">
        <v>267</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312</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271</v>
      </c>
      <c r="B75" s="1781" t="s">
        <v>272</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312</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276</v>
      </c>
      <c r="B78" s="1781" t="s">
        <v>277</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312</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281</v>
      </c>
      <c r="B81" s="1781" t="s">
        <v>282</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312</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312</v>
      </c>
      <c r="G85" s="199" t="s">
        <v>312</v>
      </c>
      <c r="H85" s="2219" t="s">
        <v>312</v>
      </c>
      <c r="I85" s="2221"/>
      <c r="J85" s="199" t="s">
        <v>312</v>
      </c>
      <c r="K85" s="199" t="s">
        <v>312</v>
      </c>
      <c r="L85" s="402"/>
      <c r="M85" s="346" t="s">
        <v>1169</v>
      </c>
      <c r="N85" s="335"/>
      <c r="AH85" s="375">
        <v>34</v>
      </c>
    </row>
    <row customHeight="1" ht="19.95">
      <c r="A86" s="1781"/>
      <c r="B86" s="1781"/>
      <c r="D86" s="377"/>
      <c r="E86" s="148" t="s">
        <v>92</v>
      </c>
      <c r="F86" s="2461" t="s">
        <v>1170</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312</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312</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312</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312</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312</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312</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312</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312</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(технологическое присоединение) объекта капитального строительства "Жилой дом средней этажности "Скрипач на крыше", расположенного по адресу: ЕАО, г.Биробиджан, ул.Шолом-Алейхема, д.57 с тепловой нагрузкой 0,814095 Гкал/час к системе теплоснабжения АО "ДГК" в индивидуальном порядке</v>
      </c>
      <c r="H111" s="1990"/>
      <c r="I111" s="1740"/>
      <c r="J111" s="1774"/>
      <c r="K111" s="1779"/>
      <c r="L111" s="1990" t="s">
        <v>312</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231</v>
      </c>
      <c r="B114" s="1781" t="s">
        <v>232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312</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236</v>
      </c>
      <c r="B117" s="1781" t="s">
        <v>237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312</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241</v>
      </c>
      <c r="B120" s="1781" t="s">
        <v>242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312</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246</v>
      </c>
      <c r="B123" s="1781" t="s">
        <v>247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312</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251</v>
      </c>
      <c r="B126" s="1781" t="s">
        <v>252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312</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256</v>
      </c>
      <c r="B129" s="1781" t="s">
        <v>257</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312</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261</v>
      </c>
      <c r="B132" s="1781" t="s">
        <v>262</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312</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266</v>
      </c>
      <c r="B135" s="1781" t="s">
        <v>267</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312</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271</v>
      </c>
      <c r="B138" s="1781" t="s">
        <v>272</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312</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276</v>
      </c>
      <c r="B141" s="1781" t="s">
        <v>277</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312</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281</v>
      </c>
      <c r="B144" s="1781" t="s">
        <v>282</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312</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312</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312</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312</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312</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312</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312</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312</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312</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(технологическое присоединение) объекта капитального строительства "Жилой дом средней этажности "Скрипач на крыше", расположенного по адресу: ЕАО, г.Биробиджан, ул.Шолом-Алейхема, д.57 с тепловой нагрузкой 0,814095 Гкал/час к системе теплоснабжения АО "ДГК" в индивидуальном порядке</v>
      </c>
      <c r="H172" s="1990"/>
      <c r="I172" s="1740"/>
      <c r="J172" s="1774"/>
      <c r="K172" s="1779"/>
      <c r="L172" s="1990" t="s">
        <v>312</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231</v>
      </c>
      <c r="B175" s="1781" t="s">
        <v>232</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312</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236</v>
      </c>
      <c r="B178" s="1781" t="s">
        <v>237</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312</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241</v>
      </c>
      <c r="B181" s="1781" t="s">
        <v>242</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312</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246</v>
      </c>
      <c r="B184" s="1781" t="s">
        <v>247</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312</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251</v>
      </c>
      <c r="B187" s="1781" t="s">
        <v>252</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312</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256</v>
      </c>
      <c r="B190" s="1781" t="s">
        <v>257</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312</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261</v>
      </c>
      <c r="B193" s="1781" t="s">
        <v>262</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312</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266</v>
      </c>
      <c r="B196" s="1781" t="s">
        <v>267</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312</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271</v>
      </c>
      <c r="B199" s="1781" t="s">
        <v>272</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312</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276</v>
      </c>
      <c r="B202" s="1781" t="s">
        <v>277</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312</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281</v>
      </c>
      <c r="B205" s="1781" t="s">
        <v>282</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312</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312</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312</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312</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312</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312</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312</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312</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312</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(технологическое присоединение) объекта капитального строительства "Жилой дом средней этажности "Скрипач на крыше", расположенного по адресу: ЕАО, г.Биробиджан, ул.Шолом-Алейхема, д.57 с тепловой нагрузкой 0,814095 Гкал/час к системе теплоснабжения АО "ДГК" в индивидуальном порядке</v>
      </c>
      <c r="H233" s="1990"/>
      <c r="I233" s="1740"/>
      <c r="J233" s="1774"/>
      <c r="K233" s="1779"/>
      <c r="L233" s="1990" t="s">
        <v>312</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231</v>
      </c>
      <c r="B236" s="1781" t="s">
        <v>232</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312</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236</v>
      </c>
      <c r="B239" s="1781" t="s">
        <v>237</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312</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241</v>
      </c>
      <c r="B242" s="1781" t="s">
        <v>242</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312</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246</v>
      </c>
      <c r="B245" s="1781" t="s">
        <v>247</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312</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251</v>
      </c>
      <c r="B248" s="1781" t="s">
        <v>252</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312</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256</v>
      </c>
      <c r="B251" s="1781" t="s">
        <v>257</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312</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261</v>
      </c>
      <c r="B254" s="1781" t="s">
        <v>262</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312</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266</v>
      </c>
      <c r="B257" s="1781" t="s">
        <v>267</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312</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271</v>
      </c>
      <c r="B260" s="1781" t="s">
        <v>272</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312</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276</v>
      </c>
      <c r="B263" s="1781" t="s">
        <v>277</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312</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281</v>
      </c>
      <c r="B266" s="1781" t="s">
        <v>282</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312</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312</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312</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312</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312</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312</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312</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312</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312</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(технологическое присоединение) объекта капитального строительства "Жилой дом средней этажности "Скрипач на крыше", расположенного по адресу: ЕАО, г.Биробиджан, ул.Шолом-Алейхема, д.57 с тепловой нагрузкой 0,814095 Гкал/час к системе теплоснабжения АО "ДГК" в индивидуальном порядке</v>
      </c>
      <c r="H294" s="1990"/>
      <c r="I294" s="1740"/>
      <c r="J294" s="1774"/>
      <c r="K294" s="1779"/>
      <c r="L294" s="1990" t="s">
        <v>312</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231</v>
      </c>
      <c r="B297" s="1781" t="s">
        <v>232</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312</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236</v>
      </c>
      <c r="B300" s="1781" t="s">
        <v>237</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312</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241</v>
      </c>
      <c r="B303" s="1781" t="s">
        <v>242</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312</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246</v>
      </c>
      <c r="B306" s="1781" t="s">
        <v>247</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312</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251</v>
      </c>
      <c r="B309" s="1781" t="s">
        <v>252</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312</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256</v>
      </c>
      <c r="B312" s="1781" t="s">
        <v>257</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312</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261</v>
      </c>
      <c r="B315" s="1781" t="s">
        <v>262</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312</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266</v>
      </c>
      <c r="B318" s="1781" t="s">
        <v>267</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312</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271</v>
      </c>
      <c r="B321" s="1781" t="s">
        <v>272</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312</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276</v>
      </c>
      <c r="B324" s="1781" t="s">
        <v>277</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312</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281</v>
      </c>
      <c r="B327" s="1781" t="s">
        <v>282</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312</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F64B8-E231-20C9-5CDE-0.A6BF1A3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694</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306</v>
      </c>
      <c r="E8" s="2210"/>
      <c r="F8" s="2210"/>
      <c r="G8" s="2210"/>
      <c r="H8" s="2390" t="s">
        <v>307</v>
      </c>
      <c r="R8" s="375">
        <v>14</v>
      </c>
    </row>
    <row customHeight="1" ht="24">
      <c r="C9" s="377"/>
      <c r="D9" s="387" t="s">
        <v>90</v>
      </c>
      <c r="E9" s="109" t="s">
        <v>308</v>
      </c>
      <c r="F9" s="109" t="s">
        <v>309</v>
      </c>
      <c r="G9" s="109" t="s">
        <v>396</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C6421-6E46-FB27-6A9A-0.AF9EB292}" mc:Ignorable="x14ac xr xr2 xr3">
  <sheetPr>
    <tabColor rgb="FFCCCCFF"/>
  </sheetPr>
  <dimension ref="A1:AR146"/>
  <sheetViews>
    <sheetView showGridLines="0" zoomScale="110" workbookViewId="0">
      <pane xSplit="6" ySplit="12" topLeftCell="H52" activePane="bottomRight" state="frozen"/>
      <selection pane="bottomLeft" activeCell="A13" sqref="A13"/>
      <selection pane="topRight" activeCell="G1" sqref="G1"/>
      <selection pane="bottomRight" activeCell="J136" sqref="J136"/>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123</v>
      </c>
      <c r="F9" s="2104"/>
      <c r="G9" s="2128" t="s">
        <v>107</v>
      </c>
      <c r="H9" s="2128" t="s">
        <v>90</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91</v>
      </c>
      <c r="F10" s="1285" t="s">
        <v>129</v>
      </c>
      <c r="G10" s="2128"/>
      <c r="H10" s="2128"/>
      <c r="I10" s="2128"/>
      <c r="J10" s="2128"/>
      <c r="K10" s="111" t="s">
        <v>110</v>
      </c>
      <c r="L10" s="2128" t="s">
        <v>90</v>
      </c>
      <c r="M10" s="2128"/>
      <c r="N10" s="111" t="s">
        <v>130</v>
      </c>
      <c r="O10" s="111" t="s">
        <v>110</v>
      </c>
      <c r="P10" s="2128" t="s">
        <v>90</v>
      </c>
      <c r="Q10" s="2128"/>
      <c r="R10" s="111" t="s">
        <v>130</v>
      </c>
      <c r="S10" s="284" t="s">
        <v>110</v>
      </c>
      <c r="T10" s="2128" t="s">
        <v>90</v>
      </c>
      <c r="U10" s="2128"/>
      <c r="V10" s="284" t="s">
        <v>91</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111</v>
      </c>
      <c r="E11" s="1250" t="s">
        <v>112</v>
      </c>
      <c r="F11" s="1250"/>
      <c r="G11" s="1250" t="s">
        <v>92</v>
      </c>
      <c r="H11" s="2157" t="s">
        <v>113</v>
      </c>
      <c r="I11" s="2157"/>
      <c r="J11" s="1250" t="s">
        <v>94</v>
      </c>
      <c r="K11" s="1250" t="s">
        <v>95</v>
      </c>
      <c r="L11" s="2157" t="s">
        <v>101</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161</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203</v>
      </c>
      <c r="F58" s="2146" t="s">
        <v>63</v>
      </c>
      <c r="G58" s="2631" t="str">
        <f>INDEX(VD_NAME_LIST,MATCH("4190072",VD_ID_LIST,0))</f>
        <v>Подключение (технологическое присоединение) к системе теплоснабжения</v>
      </c>
      <c r="H58" s="2554"/>
      <c r="I58" s="2554">
        <v>1</v>
      </c>
      <c r="J58" s="2502" t="s">
        <v>204</v>
      </c>
      <c r="K58" s="2186" t="s">
        <v>19</v>
      </c>
      <c r="L58" s="2109"/>
      <c r="M58" s="2109" t="s">
        <v>111</v>
      </c>
      <c r="N58" s="439" t="s">
        <v>28</v>
      </c>
      <c r="O58" s="2186" t="s">
        <v>19</v>
      </c>
      <c r="P58" s="2109"/>
      <c r="Q58" s="2109" t="s">
        <v>111</v>
      </c>
      <c r="R58" s="2632" t="s">
        <v>28</v>
      </c>
      <c r="S58" s="2108" t="s">
        <v>63</v>
      </c>
      <c r="T58" s="2109"/>
      <c r="U58" s="2109" t="s">
        <v>111</v>
      </c>
      <c r="V58" s="2572" t="s">
        <v>205</v>
      </c>
      <c r="W58" s="2502"/>
      <c r="X58" s="1268"/>
      <c r="Y58" s="1268"/>
      <c r="Z58" s="1268"/>
      <c r="AA58" s="1268"/>
      <c r="AB58" s="1268" t="s">
        <v>206</v>
      </c>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(технологическое присоединение) объекта капитального строительства "Жилой дом средней этажности "Скрипач на крыше", расположенного по адресу: ЕАО, г.Биробиджан, ул.Шолом-Алейхема, д.57 с тепловой нагрузкой 0,814095 Гкал/час к системе теплоснабжения АО "ДГК"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Биробиджанская ТЭЦ</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1"/>
      <c r="H59" s="2554"/>
      <c r="I59" s="2554"/>
      <c r="J59" s="2502"/>
      <c r="K59" s="2187"/>
      <c r="L59" s="2109"/>
      <c r="M59" s="2109"/>
      <c r="N59" s="439" t="s">
        <v>28</v>
      </c>
      <c r="O59" s="2187"/>
      <c r="P59" s="2109"/>
      <c r="Q59" s="2109"/>
      <c r="R59" s="2632" t="s">
        <v>28</v>
      </c>
      <c r="S59" s="2108"/>
      <c r="T59" s="2633"/>
      <c r="U59" s="2634"/>
      <c r="V59" s="2635" t="s">
        <v>212</v>
      </c>
      <c r="W59" s="26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7"/>
      <c r="H60" s="2504"/>
      <c r="I60" s="2504"/>
      <c r="J60" s="2534"/>
      <c r="K60" s="2187"/>
      <c r="L60" s="2504"/>
      <c r="M60" s="2504"/>
      <c r="N60" s="2632" t="s">
        <v>28</v>
      </c>
      <c r="O60" s="2113"/>
      <c r="P60" s="2638"/>
      <c r="Q60" s="2639"/>
      <c r="R60" s="2640" t="s">
        <v>213</v>
      </c>
      <c r="S60" s="2641"/>
      <c r="T60" s="2642"/>
      <c r="U60" s="2643"/>
      <c r="V60" s="2644"/>
      <c r="W60" s="2645"/>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7"/>
      <c r="H61" s="2504"/>
      <c r="I61" s="2504"/>
      <c r="J61" s="2534"/>
      <c r="K61" s="2113"/>
      <c r="L61" s="2646"/>
      <c r="M61" s="2647"/>
      <c r="N61" s="2648" t="s">
        <v>214</v>
      </c>
      <c r="O61" s="2649"/>
      <c r="P61" s="2650"/>
      <c r="Q61" s="2651"/>
      <c r="R61" s="2652"/>
      <c r="S61" s="2653"/>
      <c r="T61" s="2654"/>
      <c r="U61" s="2655"/>
      <c r="V61" s="2656"/>
      <c r="W61" s="2657"/>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7"/>
      <c r="H62" s="2658"/>
      <c r="I62" s="2659"/>
      <c r="J62" s="2660" t="s">
        <v>215</v>
      </c>
      <c r="K62" s="2661"/>
      <c r="L62" s="2662"/>
      <c r="M62" s="2663"/>
      <c r="N62" s="2664"/>
      <c r="O62" s="2665"/>
      <c r="P62" s="2666"/>
      <c r="Q62" s="2667"/>
      <c r="R62" s="2668"/>
      <c r="S62" s="2669"/>
      <c r="T62" s="2670"/>
      <c r="U62" s="2671"/>
      <c r="V62" s="2672"/>
      <c r="W62" s="2673"/>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217</v>
      </c>
      <c r="AD63" s="1268" t="s">
        <v>218</v>
      </c>
      <c r="AE63" s="1268" t="s">
        <v>219</v>
      </c>
      <c r="AF63" s="1268" t="s">
        <v>220</v>
      </c>
      <c r="AG63" s="1268" t="s">
        <v>221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231</v>
      </c>
      <c r="AD79" s="1268" t="s">
        <v>232</v>
      </c>
      <c r="AE79" s="1268" t="s">
        <v>233</v>
      </c>
      <c r="AF79" s="1268" t="s">
        <v>234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236</v>
      </c>
      <c r="AD84" s="1268" t="s">
        <v>237</v>
      </c>
      <c r="AE84" s="1268" t="s">
        <v>238</v>
      </c>
      <c r="AF84" s="1268" t="s">
        <v>239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241</v>
      </c>
      <c r="AD89" s="1268" t="s">
        <v>242</v>
      </c>
      <c r="AE89" s="1268" t="s">
        <v>243</v>
      </c>
      <c r="AF89" s="1268" t="s">
        <v>244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246</v>
      </c>
      <c r="AD94" s="1268" t="s">
        <v>247</v>
      </c>
      <c r="AE94" s="1268" t="s">
        <v>248</v>
      </c>
      <c r="AF94" s="1268" t="s">
        <v>249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251</v>
      </c>
      <c r="AD99" s="1268" t="s">
        <v>252</v>
      </c>
      <c r="AE99" s="1268" t="s">
        <v>253</v>
      </c>
      <c r="AF99" s="1268" t="s">
        <v>254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255</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256</v>
      </c>
      <c r="AD105" s="1268" t="s">
        <v>257</v>
      </c>
      <c r="AE105" s="1268" t="s">
        <v>258</v>
      </c>
      <c r="AF105" s="1268" t="s">
        <v>259</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260</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261</v>
      </c>
      <c r="AD110" s="1268" t="s">
        <v>262</v>
      </c>
      <c r="AE110" s="1268" t="s">
        <v>263</v>
      </c>
      <c r="AF110" s="1268" t="s">
        <v>264</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265</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266</v>
      </c>
      <c r="AD115" s="1268" t="s">
        <v>267</v>
      </c>
      <c r="AE115" s="1268" t="s">
        <v>268</v>
      </c>
      <c r="AF115" s="1268" t="s">
        <v>269</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270</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271</v>
      </c>
      <c r="AD121" s="1268" t="s">
        <v>272</v>
      </c>
      <c r="AE121" s="1268" t="s">
        <v>273</v>
      </c>
      <c r="AF121" s="1268" t="s">
        <v>274</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275</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276</v>
      </c>
      <c r="AD126" s="1268" t="s">
        <v>277</v>
      </c>
      <c r="AE126" s="1268" t="s">
        <v>278</v>
      </c>
      <c r="AF126" s="1268" t="s">
        <v>279</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280</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281</v>
      </c>
      <c r="AD131" s="1268" t="s">
        <v>282</v>
      </c>
      <c r="AE131" s="1268" t="s">
        <v>283</v>
      </c>
      <c r="AF131" s="1268" t="s">
        <v>284</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DC6C4-1C39-297F-989C-0.FB27F1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1173</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307</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306</v>
      </c>
      <c r="E12" s="2371"/>
      <c r="F12" s="2371"/>
      <c r="G12" s="888"/>
      <c r="H12" s="888"/>
      <c r="I12" s="888"/>
      <c r="J12" s="888"/>
      <c r="K12" s="2200"/>
      <c r="U12" s="676"/>
      <c r="V12" s="759">
        <v>15</v>
      </c>
    </row>
    <row customHeight="1" ht="35.699999999999996">
      <c r="C13" s="177"/>
      <c r="D13" s="806" t="s">
        <v>90</v>
      </c>
      <c r="E13" s="808" t="s">
        <v>308</v>
      </c>
      <c r="F13" s="808" t="s">
        <v>571</v>
      </c>
      <c r="G13" s="809" t="s">
        <v>309</v>
      </c>
      <c r="H13" s="808" t="s">
        <v>396</v>
      </c>
      <c r="I13" s="809" t="s">
        <v>309</v>
      </c>
      <c r="J13" s="808" t="s">
        <v>396</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814</v>
      </c>
      <c r="F15" s="522" t="s">
        <v>815</v>
      </c>
      <c r="G15" s="679"/>
      <c r="H15" s="679"/>
      <c r="I15" s="679"/>
      <c r="J15" s="679"/>
      <c r="K15" s="290" t="s">
        <v>816</v>
      </c>
      <c r="V15" s="506">
        <v>0</v>
      </c>
    </row>
    <row customHeight="1" ht="22.5" hidden="1">
      <c r="A16" s="506"/>
      <c r="C16" s="527"/>
      <c r="D16" s="522">
        <v>2</v>
      </c>
      <c r="E16" s="280" t="s">
        <v>817</v>
      </c>
      <c r="F16" s="522" t="s">
        <v>818</v>
      </c>
      <c r="G16" s="679"/>
      <c r="H16" s="679"/>
      <c r="I16" s="679"/>
      <c r="J16" s="679"/>
      <c r="K16" s="290" t="s">
        <v>819</v>
      </c>
      <c r="V16" s="506">
        <v>0</v>
      </c>
    </row>
    <row customHeight="1" ht="123.75" hidden="1">
      <c r="A17" s="506"/>
      <c r="C17" s="527"/>
      <c r="D17" s="522">
        <v>3</v>
      </c>
      <c r="E17" s="280" t="s">
        <v>1174</v>
      </c>
      <c r="F17" s="522" t="s">
        <v>312</v>
      </c>
      <c r="G17" s="679"/>
      <c r="H17" s="679"/>
      <c r="I17" s="679"/>
      <c r="J17" s="679"/>
      <c r="K17" s="290" t="s">
        <v>1175</v>
      </c>
      <c r="V17" s="506">
        <v>0</v>
      </c>
    </row>
    <row customHeight="1" ht="48.29999999999999">
      <c r="A18" s="506"/>
      <c r="C18" s="527"/>
      <c r="D18" s="522">
        <v>3</v>
      </c>
      <c r="E18" s="280" t="s">
        <v>820</v>
      </c>
      <c r="F18" s="522" t="s">
        <v>312</v>
      </c>
      <c r="G18" s="810" t="s">
        <v>312</v>
      </c>
      <c r="H18" s="811" t="s">
        <v>312</v>
      </c>
      <c r="I18" s="522" t="s">
        <v>312</v>
      </c>
      <c r="J18" s="579" t="s">
        <v>312</v>
      </c>
      <c r="K18" s="290" t="s">
        <v>1176</v>
      </c>
      <c r="V18" s="506">
        <v>46</v>
      </c>
    </row>
    <row customHeight="1" ht="35.699999999999996">
      <c r="A19" s="506"/>
      <c r="C19" s="527"/>
      <c r="D19" s="540" t="s">
        <v>330</v>
      </c>
      <c r="E19" s="560" t="s">
        <v>822</v>
      </c>
      <c r="F19" s="522" t="s">
        <v>823</v>
      </c>
      <c r="G19" s="818"/>
      <c r="H19" s="107"/>
      <c r="I19" s="818"/>
      <c r="J19" s="819"/>
      <c r="K19" s="680"/>
      <c r="V19" s="506">
        <v>34</v>
      </c>
    </row>
    <row customHeight="1" ht="35.699999999999996">
      <c r="A20" s="506"/>
      <c r="C20" s="527"/>
      <c r="D20" s="1891" t="s">
        <v>338</v>
      </c>
      <c r="E20" s="560" t="s">
        <v>824</v>
      </c>
      <c r="F20" s="522" t="s">
        <v>825</v>
      </c>
      <c r="G20" s="818"/>
      <c r="H20" s="107"/>
      <c r="I20" s="818"/>
      <c r="J20" s="107"/>
      <c r="K20" s="680"/>
      <c r="V20" s="506">
        <v>34</v>
      </c>
    </row>
    <row customHeight="1" ht="48.29999999999999">
      <c r="A21" s="506"/>
      <c r="C21" s="527"/>
      <c r="D21" s="1891" t="s">
        <v>340</v>
      </c>
      <c r="E21" s="560" t="s">
        <v>826</v>
      </c>
      <c r="F21" s="522" t="s">
        <v>576</v>
      </c>
      <c r="G21" s="681"/>
      <c r="H21" s="107"/>
      <c r="I21" s="681"/>
      <c r="J21" s="107"/>
      <c r="K21" s="680"/>
      <c r="V21" s="506">
        <v>46</v>
      </c>
    </row>
    <row customHeight="1" ht="67.5" hidden="1">
      <c r="A22" s="506"/>
      <c r="C22" s="527"/>
      <c r="D22" s="522">
        <v>5</v>
      </c>
      <c r="E22" s="280" t="s">
        <v>1177</v>
      </c>
      <c r="F22" s="522" t="s">
        <v>563</v>
      </c>
      <c r="G22" s="682"/>
      <c r="H22" s="683"/>
      <c r="I22" s="682"/>
      <c r="J22" s="683"/>
      <c r="K22" s="290" t="s">
        <v>1178</v>
      </c>
      <c r="V22" s="506">
        <v>0</v>
      </c>
    </row>
    <row customHeight="1" ht="33.75" hidden="1">
      <c r="C23" s="452"/>
      <c r="D23" s="522">
        <v>6</v>
      </c>
      <c r="E23" s="280" t="s">
        <v>1179</v>
      </c>
      <c r="F23" s="522" t="s">
        <v>1180</v>
      </c>
      <c r="G23" s="682"/>
      <c r="H23" s="682"/>
      <c r="I23" s="682"/>
      <c r="J23" s="682"/>
      <c r="K23" s="290" t="s">
        <v>1181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9EC6C1-D192-3995-8134-0.BA49A6F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813</v>
      </c>
      <c r="BI1" s="1071"/>
      <c r="BJ1" s="1072" t="s">
        <v>1222</v>
      </c>
      <c r="BK1" s="1071"/>
      <c r="BL1" s="1073" t="s">
        <v>912</v>
      </c>
      <c r="BM1" s="1071"/>
      <c r="BN1" s="1074" t="s">
        <v>1223</v>
      </c>
      <c r="BS1" s="1428"/>
    </row>
    <row customHeight="1" ht="11.25">
      <c r="A2" s="1075" t="s">
        <v>1224</v>
      </c>
      <c r="B2" s="1076">
        <v>2000</v>
      </c>
      <c r="C2" s="1076">
        <v>2022</v>
      </c>
      <c r="D2" s="1076" t="s">
        <v>63</v>
      </c>
      <c r="E2" s="1077" t="s">
        <v>1225</v>
      </c>
      <c r="F2" s="1077" t="s">
        <v>1226</v>
      </c>
      <c r="G2" s="1077" t="s">
        <v>1227</v>
      </c>
      <c r="H2" s="1078" t="s">
        <v>57</v>
      </c>
      <c r="I2" s="1077" t="s">
        <v>111</v>
      </c>
      <c r="J2" s="1077" t="s">
        <v>1228</v>
      </c>
      <c r="K2" s="1079" t="s">
        <v>1229</v>
      </c>
      <c r="L2" s="1080"/>
      <c r="M2" s="1079">
        <v>1</v>
      </c>
      <c r="N2" s="1163" t="s">
        <v>1230</v>
      </c>
      <c r="O2" s="1078" t="s">
        <v>1231</v>
      </c>
      <c r="P2" s="1081" t="s">
        <v>37</v>
      </c>
      <c r="Q2" s="1082" t="s">
        <v>1232</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55</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112</v>
      </c>
      <c r="J3" s="1077" t="s">
        <v>561</v>
      </c>
      <c r="K3" s="1079" t="s">
        <v>1255</v>
      </c>
      <c r="L3" s="1080">
        <f>_xlfn.IFERROR(MATCH(K3,OFFER_METHOD,0),0)</f>
        <v>0</v>
      </c>
      <c r="M3" s="1079">
        <v>2</v>
      </c>
      <c r="N3" s="1163" t="s">
        <v>1256</v>
      </c>
      <c r="O3" s="1078" t="s">
        <v>1257</v>
      </c>
      <c r="P3" s="1081" t="s">
        <v>1258</v>
      </c>
      <c r="Q3" s="1082" t="s">
        <v>1259</v>
      </c>
      <c r="R3" s="144" t="s">
        <v>1260</v>
      </c>
      <c r="S3" s="144" t="s">
        <v>1261</v>
      </c>
      <c r="T3" s="1083" t="s">
        <v>1262</v>
      </c>
      <c r="U3" s="1080" t="s">
        <v>1263</v>
      </c>
      <c r="V3" s="1084">
        <v>2</v>
      </c>
      <c r="W3" s="1085"/>
      <c r="X3" s="1085" t="s">
        <v>1264</v>
      </c>
      <c r="Y3" s="1076" t="s">
        <v>1238</v>
      </c>
      <c r="Z3" s="1086"/>
      <c r="AA3" s="1076" t="s">
        <v>1265</v>
      </c>
      <c r="AB3" s="1087" t="s">
        <v>1265</v>
      </c>
      <c r="AC3" s="1076" t="s">
        <v>1266</v>
      </c>
      <c r="AD3" s="1087" t="s">
        <v>1266</v>
      </c>
      <c r="AF3" s="1078" t="s">
        <v>1263</v>
      </c>
      <c r="AH3" s="1077" t="s">
        <v>1267</v>
      </c>
      <c r="AI3" s="1077" t="s">
        <v>1268</v>
      </c>
      <c r="AK3" s="1077" t="s">
        <v>1269</v>
      </c>
      <c r="AM3" s="1077" t="s">
        <v>1270</v>
      </c>
      <c r="AP3" s="1088" t="s">
        <v>1271</v>
      </c>
      <c r="AQ3" s="1089" t="s">
        <v>1271</v>
      </c>
      <c r="AS3" s="1076" t="s">
        <v>1272</v>
      </c>
      <c r="AU3" s="1121" t="s">
        <v>1273</v>
      </c>
      <c r="AW3" s="1121" t="s">
        <v>1274</v>
      </c>
      <c r="AX3" s="1121" t="s">
        <v>1274</v>
      </c>
      <c r="AZ3" s="1121" t="s">
        <v>1275</v>
      </c>
      <c r="BB3" s="1121" t="s">
        <v>1276</v>
      </c>
      <c r="BC3" s="1121" t="s">
        <v>1248</v>
      </c>
      <c r="BE3" s="1121">
        <v>2001</v>
      </c>
      <c r="BF3" s="1121" t="s">
        <v>1277</v>
      </c>
      <c r="BH3" s="1068" t="s">
        <v>1278</v>
      </c>
      <c r="BJ3" s="1068" t="s">
        <v>1279</v>
      </c>
      <c r="BL3" s="1068" t="s">
        <v>1280</v>
      </c>
      <c r="BN3" s="1068" t="s">
        <v>1281</v>
      </c>
      <c r="BR3" s="1068" t="s">
        <v>1282</v>
      </c>
      <c r="BS3" s="1429"/>
      <c r="BT3" s="1071"/>
      <c r="BU3" s="1068" t="s">
        <v>1283</v>
      </c>
      <c r="BV3" s="1071"/>
      <c r="BW3" s="1691"/>
      <c r="BX3" s="1693" t="s">
        <v>1284</v>
      </c>
      <c r="CA3" s="1068" t="s">
        <v>1285</v>
      </c>
    </row>
    <row customHeight="1" ht="11.25">
      <c r="A4" s="1075" t="s">
        <v>1286</v>
      </c>
      <c r="B4" s="1076">
        <v>2002</v>
      </c>
      <c r="C4" s="1076">
        <v>2024</v>
      </c>
      <c r="E4" s="1077" t="s">
        <v>1287</v>
      </c>
      <c r="F4" s="1077" t="s">
        <v>1288</v>
      </c>
      <c r="H4" s="1078" t="s">
        <v>1289</v>
      </c>
      <c r="I4" s="1077" t="s">
        <v>92</v>
      </c>
      <c r="J4" s="1077" t="s">
        <v>1290</v>
      </c>
      <c r="K4" s="1079" t="s">
        <v>1291</v>
      </c>
      <c r="L4" s="1080">
        <f>_xlfn.IFERROR(MATCH(K4,OFFER_METHOD,0),0)</f>
        <v>0</v>
      </c>
      <c r="M4" s="1079">
        <v>3</v>
      </c>
      <c r="N4" s="1163" t="s">
        <v>1292</v>
      </c>
      <c r="O4" s="1077" t="s">
        <v>1293</v>
      </c>
      <c r="Q4" s="1082" t="s">
        <v>1294</v>
      </c>
      <c r="R4" s="144" t="s">
        <v>1295</v>
      </c>
      <c r="S4" s="144" t="s">
        <v>1296</v>
      </c>
      <c r="T4" s="1083" t="s">
        <v>1297</v>
      </c>
      <c r="U4" s="1080" t="s">
        <v>1298</v>
      </c>
      <c r="V4" s="1084">
        <v>3</v>
      </c>
      <c r="W4" s="1085"/>
      <c r="X4" s="1085" t="s">
        <v>1299</v>
      </c>
      <c r="Y4" s="1076" t="s">
        <v>1238</v>
      </c>
      <c r="Z4" s="1092"/>
      <c r="AC4" s="1076" t="s">
        <v>1300</v>
      </c>
      <c r="AD4" s="1087" t="s">
        <v>1300</v>
      </c>
      <c r="AF4" s="1078" t="s">
        <v>1298</v>
      </c>
      <c r="AH4" s="1078" t="s">
        <v>1301</v>
      </c>
      <c r="AK4" s="1077" t="s">
        <v>1302</v>
      </c>
      <c r="AM4" s="1077" t="s">
        <v>1303</v>
      </c>
      <c r="AP4" s="1088" t="s">
        <v>1264</v>
      </c>
      <c r="AQ4" s="1089" t="s">
        <v>1264</v>
      </c>
      <c r="AS4" s="1076" t="s">
        <v>1304</v>
      </c>
      <c r="AU4" s="1121" t="s">
        <v>1305</v>
      </c>
      <c r="AW4" s="1121" t="s">
        <v>1306</v>
      </c>
      <c r="AX4" s="1121" t="s">
        <v>1306</v>
      </c>
      <c r="AZ4" s="1121" t="s">
        <v>1307</v>
      </c>
      <c r="BB4" s="1121" t="s">
        <v>1308</v>
      </c>
      <c r="BC4" s="1121" t="s">
        <v>1309</v>
      </c>
      <c r="BE4" s="1121">
        <v>2002</v>
      </c>
      <c r="BF4" s="1121" t="s">
        <v>1310</v>
      </c>
      <c r="BH4" s="1069" t="s">
        <v>1311</v>
      </c>
      <c r="BJ4" s="1069" t="s">
        <v>1311</v>
      </c>
      <c r="BL4" s="1069" t="s">
        <v>1311</v>
      </c>
      <c r="BN4" s="1069" t="s">
        <v>1311</v>
      </c>
      <c r="BQ4" s="1433" t="s">
        <v>1312</v>
      </c>
      <c r="BR4" s="1160" t="s">
        <v>1313</v>
      </c>
      <c r="BS4" s="275"/>
      <c r="BT4" s="1433" t="s">
        <v>1314</v>
      </c>
      <c r="BU4" s="1160" t="s">
        <v>1315</v>
      </c>
      <c r="BV4" s="1071"/>
      <c r="BW4" s="1698" t="s">
        <v>1316</v>
      </c>
      <c r="BX4" s="1692" t="s">
        <v>1317</v>
      </c>
      <c r="BZ4" s="1433" t="s">
        <v>1318</v>
      </c>
      <c r="CA4" s="1160" t="s">
        <v>1319</v>
      </c>
    </row>
    <row customHeight="1" ht="11.25">
      <c r="A5" s="1075" t="s">
        <v>1320</v>
      </c>
      <c r="B5" s="1076">
        <v>2003</v>
      </c>
      <c r="C5" s="1076">
        <v>2025</v>
      </c>
      <c r="E5" s="1077" t="s">
        <v>1321</v>
      </c>
      <c r="F5" s="1077" t="s">
        <v>1322</v>
      </c>
      <c r="H5" s="1078" t="s">
        <v>1323</v>
      </c>
      <c r="I5" s="1077" t="s">
        <v>93</v>
      </c>
      <c r="K5" s="1079" t="s">
        <v>1324</v>
      </c>
      <c r="L5" s="1080">
        <f>_xlfn.IFERROR(MATCH(K5,OFFER_METHOD,0),0)</f>
        <v>0</v>
      </c>
      <c r="M5" s="1079">
        <v>4</v>
      </c>
      <c r="N5" s="1093" t="s">
        <v>1325</v>
      </c>
      <c r="O5" s="1077" t="s">
        <v>1326</v>
      </c>
      <c r="Q5" s="1082" t="s">
        <v>1327</v>
      </c>
      <c r="R5" s="144" t="s">
        <v>1328</v>
      </c>
      <c r="T5" s="1078" t="s">
        <v>1329</v>
      </c>
      <c r="U5" s="1080" t="s">
        <v>1330</v>
      </c>
      <c r="V5" s="1084">
        <v>4</v>
      </c>
      <c r="W5" s="1085"/>
      <c r="X5" s="1085" t="s">
        <v>167</v>
      </c>
      <c r="Y5" s="1076" t="s">
        <v>1331</v>
      </c>
      <c r="Z5" s="1092">
        <v>1</v>
      </c>
      <c r="AF5" s="1078" t="s">
        <v>1332</v>
      </c>
      <c r="AH5" s="1077" t="s">
        <v>1333</v>
      </c>
      <c r="AK5" s="1077" t="s">
        <v>1334</v>
      </c>
      <c r="AM5" s="1077" t="s">
        <v>1335</v>
      </c>
      <c r="AP5" s="1088" t="s">
        <v>167</v>
      </c>
      <c r="AQ5" s="1089" t="s">
        <v>167</v>
      </c>
      <c r="AU5" s="1121" t="s">
        <v>1336</v>
      </c>
      <c r="AW5" s="1121" t="s">
        <v>1337</v>
      </c>
      <c r="AX5" s="1121" t="s">
        <v>1337</v>
      </c>
      <c r="AZ5" s="1121" t="s">
        <v>1338</v>
      </c>
      <c r="BB5" s="1121" t="s">
        <v>1339</v>
      </c>
      <c r="BC5" s="1121" t="s">
        <v>1340</v>
      </c>
      <c r="BE5" s="1121">
        <v>2003</v>
      </c>
      <c r="BF5" s="1121" t="s">
        <v>1341</v>
      </c>
      <c r="BH5" s="1069" t="s">
        <v>1342</v>
      </c>
      <c r="BJ5" s="1069" t="s">
        <v>1342</v>
      </c>
      <c r="BL5" s="1069" t="s">
        <v>1342</v>
      </c>
      <c r="BN5" s="1069" t="s">
        <v>1343</v>
      </c>
      <c r="BQ5" s="1282">
        <v>4213775</v>
      </c>
      <c r="BR5" s="1069" t="s">
        <v>1237</v>
      </c>
      <c r="BS5" s="1430"/>
      <c r="BT5" s="1282">
        <v>64236871</v>
      </c>
      <c r="BU5" s="1069" t="s">
        <v>235</v>
      </c>
      <c r="BV5" s="1071"/>
      <c r="BW5" s="1696">
        <v>4213767</v>
      </c>
      <c r="BX5" s="1694" t="s">
        <v>1344</v>
      </c>
      <c r="BZ5" s="1282">
        <v>64237509</v>
      </c>
      <c r="CA5" s="1296" t="s">
        <v>1345</v>
      </c>
    </row>
    <row customHeight="1" ht="11.25">
      <c r="A6" s="1075" t="s">
        <v>1346</v>
      </c>
      <c r="B6" s="1076">
        <v>2004</v>
      </c>
      <c r="C6" s="1076">
        <v>2026</v>
      </c>
      <c r="E6" s="1077" t="s">
        <v>1347</v>
      </c>
      <c r="F6" s="1094"/>
      <c r="H6" s="1078" t="s">
        <v>1348</v>
      </c>
      <c r="I6" s="1077" t="s">
        <v>113</v>
      </c>
      <c r="J6" s="1068" t="s">
        <v>1349</v>
      </c>
      <c r="L6" s="1080">
        <f>SUM(kind_of_control_method_filter)</f>
        <v>0</v>
      </c>
      <c r="N6" s="1093" t="s">
        <v>1350</v>
      </c>
      <c r="O6" s="1077" t="s">
        <v>1351</v>
      </c>
      <c r="R6" s="144" t="s">
        <v>1232</v>
      </c>
      <c r="T6" s="1078" t="s">
        <v>1352</v>
      </c>
      <c r="U6" s="1080" t="s">
        <v>1332</v>
      </c>
      <c r="V6" s="1084">
        <v>5</v>
      </c>
      <c r="W6" s="1085"/>
      <c r="X6" s="1076" t="s">
        <v>173</v>
      </c>
      <c r="Y6" s="1076" t="s">
        <v>1353</v>
      </c>
      <c r="Z6" s="1092"/>
      <c r="AA6" s="1095"/>
      <c r="AH6" s="1077" t="s">
        <v>1354</v>
      </c>
      <c r="AK6" s="1077" t="s">
        <v>1355</v>
      </c>
      <c r="AM6" s="1077" t="s">
        <v>1356</v>
      </c>
      <c r="AP6" s="1088" t="s">
        <v>173</v>
      </c>
      <c r="AQ6" s="1089" t="s">
        <v>173</v>
      </c>
      <c r="AU6" s="1121" t="s">
        <v>1357</v>
      </c>
      <c r="AW6" s="1121" t="s">
        <v>1358</v>
      </c>
      <c r="AX6" s="1121" t="s">
        <v>1358</v>
      </c>
      <c r="BB6" s="1121" t="s">
        <v>1359</v>
      </c>
      <c r="BC6" s="1121" t="s">
        <v>1340</v>
      </c>
      <c r="BE6" s="1121">
        <v>2004</v>
      </c>
      <c r="BF6" s="1121" t="s">
        <v>1360</v>
      </c>
      <c r="BH6" s="1069" t="s">
        <v>1361</v>
      </c>
      <c r="BJ6" s="1069" t="s">
        <v>1362</v>
      </c>
      <c r="BL6" s="1069" t="s">
        <v>1362</v>
      </c>
      <c r="BN6" s="1069" t="s">
        <v>1363</v>
      </c>
      <c r="BQ6" s="1282">
        <v>4213784</v>
      </c>
      <c r="BR6" s="1296" t="s">
        <v>1271</v>
      </c>
      <c r="BS6" s="1431"/>
      <c r="BT6" s="1282">
        <v>64236872</v>
      </c>
      <c r="BU6" s="1069" t="s">
        <v>240</v>
      </c>
      <c r="BV6" s="1071"/>
      <c r="BW6" s="1696">
        <v>4213768</v>
      </c>
      <c r="BX6" s="1694" t="s">
        <v>260</v>
      </c>
      <c r="BZ6" s="1282">
        <v>64237510</v>
      </c>
      <c r="CA6" s="1069" t="s">
        <v>1364</v>
      </c>
    </row>
    <row customHeight="1" ht="11.25">
      <c r="A7" s="1075" t="s">
        <v>1365</v>
      </c>
      <c r="B7" s="1076">
        <v>2005</v>
      </c>
      <c r="E7" s="1077" t="s">
        <v>1366</v>
      </c>
      <c r="F7" s="1094"/>
      <c r="H7" s="1078" t="s">
        <v>1367</v>
      </c>
      <c r="I7" s="1077" t="s">
        <v>94</v>
      </c>
      <c r="J7" s="1077" t="s">
        <v>1368</v>
      </c>
      <c r="N7" s="1097" t="s">
        <v>1369</v>
      </c>
      <c r="O7" s="1077" t="s">
        <v>1370</v>
      </c>
      <c r="U7" s="1080" t="s">
        <v>19</v>
      </c>
      <c r="V7" s="371" t="s">
        <v>94</v>
      </c>
      <c r="W7" s="1085"/>
      <c r="X7" s="1076" t="s">
        <v>179</v>
      </c>
      <c r="Y7" s="1076" t="s">
        <v>1331</v>
      </c>
      <c r="Z7" s="1092"/>
      <c r="AA7" s="1095"/>
      <c r="AH7" s="1077" t="s">
        <v>1371</v>
      </c>
      <c r="AK7" s="1077" t="s">
        <v>1372</v>
      </c>
      <c r="AM7" s="1077" t="s">
        <v>1373</v>
      </c>
      <c r="AP7" s="1088" t="s">
        <v>179</v>
      </c>
      <c r="AQ7" s="1089" t="s">
        <v>179</v>
      </c>
      <c r="AU7" s="1121" t="s">
        <v>1374</v>
      </c>
      <c r="AW7" s="1121" t="s">
        <v>1375</v>
      </c>
      <c r="AX7" s="1121" t="s">
        <v>1375</v>
      </c>
      <c r="AZ7" s="1068" t="s">
        <v>1376</v>
      </c>
      <c r="BB7" s="1121" t="s">
        <v>1377</v>
      </c>
      <c r="BC7" s="1121" t="s">
        <v>1340</v>
      </c>
      <c r="BE7" s="1121">
        <v>2005</v>
      </c>
      <c r="BF7" s="1121" t="s">
        <v>1378</v>
      </c>
      <c r="BH7" s="1069" t="s">
        <v>1379</v>
      </c>
      <c r="BJ7" s="1069" t="s">
        <v>1361</v>
      </c>
      <c r="BL7" s="1069" t="s">
        <v>1361</v>
      </c>
      <c r="BN7" s="1069" t="s">
        <v>1380</v>
      </c>
      <c r="BQ7" s="1282">
        <v>4213781</v>
      </c>
      <c r="BR7" s="1069" t="s">
        <v>1264</v>
      </c>
      <c r="BS7" s="1430"/>
      <c r="BT7" s="1282">
        <v>64236873</v>
      </c>
      <c r="BU7" s="1069" t="s">
        <v>245</v>
      </c>
      <c r="BV7" s="1071"/>
      <c r="BW7" s="1696">
        <v>4213769</v>
      </c>
      <c r="BX7" s="1694" t="s">
        <v>1381</v>
      </c>
      <c r="BZ7" s="1282">
        <v>64237511</v>
      </c>
      <c r="CA7" s="1069" t="s">
        <v>275</v>
      </c>
    </row>
    <row customHeight="1" ht="11.25">
      <c r="A8" s="1075" t="s">
        <v>1382</v>
      </c>
      <c r="B8" s="1076">
        <v>2006</v>
      </c>
      <c r="E8" s="1077" t="s">
        <v>1383</v>
      </c>
      <c r="F8" s="1094"/>
      <c r="H8" s="1078" t="s">
        <v>1384</v>
      </c>
      <c r="I8" s="1077" t="s">
        <v>95</v>
      </c>
      <c r="J8" s="1077" t="s">
        <v>1385</v>
      </c>
      <c r="N8" s="1164" t="s">
        <v>1386</v>
      </c>
      <c r="O8" s="1077" t="s">
        <v>1387</v>
      </c>
      <c r="V8" s="371" t="s">
        <v>95</v>
      </c>
      <c r="W8" s="1085"/>
      <c r="X8" s="1076" t="s">
        <v>185</v>
      </c>
      <c r="Y8" s="1076" t="s">
        <v>1331</v>
      </c>
      <c r="Z8" s="1092"/>
      <c r="AA8" s="1095"/>
      <c r="AK8" s="1077" t="s">
        <v>1388</v>
      </c>
      <c r="AP8" s="1088" t="s">
        <v>185</v>
      </c>
      <c r="AQ8" s="1089" t="s">
        <v>185</v>
      </c>
      <c r="AU8" s="1121" t="s">
        <v>1389</v>
      </c>
      <c r="AW8" s="1121" t="s">
        <v>1390</v>
      </c>
      <c r="AX8" s="1121" t="s">
        <v>1390</v>
      </c>
      <c r="AZ8" s="1121" t="s">
        <v>1391</v>
      </c>
      <c r="BB8" s="1121" t="s">
        <v>1392</v>
      </c>
      <c r="BC8" s="1121" t="s">
        <v>1340</v>
      </c>
      <c r="BE8" s="1121">
        <v>2006</v>
      </c>
      <c r="BF8" s="1121" t="s">
        <v>1393</v>
      </c>
      <c r="BH8" s="1069" t="s">
        <v>1394</v>
      </c>
      <c r="BJ8" s="1069" t="s">
        <v>1395</v>
      </c>
      <c r="BL8" s="1069" t="s">
        <v>1395</v>
      </c>
      <c r="BN8" s="1069" t="s">
        <v>1396</v>
      </c>
      <c r="BQ8" s="1282">
        <v>4213776</v>
      </c>
      <c r="BR8" s="1069" t="s">
        <v>167</v>
      </c>
      <c r="BS8" s="1430"/>
      <c r="BT8" s="1282">
        <v>64236874</v>
      </c>
      <c r="BU8" s="1296" t="s">
        <v>1397</v>
      </c>
      <c r="BV8" s="1071"/>
      <c r="BW8" s="1696">
        <v>4213770</v>
      </c>
      <c r="BX8" s="1697" t="s">
        <v>1398</v>
      </c>
      <c r="BZ8" s="1282">
        <v>64237512</v>
      </c>
      <c r="CA8" s="1069" t="s">
        <v>270</v>
      </c>
    </row>
    <row customHeight="1" ht="11.25">
      <c r="A9" s="1075" t="s">
        <v>1399</v>
      </c>
      <c r="B9" s="1076">
        <v>2007</v>
      </c>
      <c r="E9" s="1077" t="s">
        <v>1400</v>
      </c>
      <c r="F9" s="1094"/>
      <c r="G9" s="1068" t="s">
        <v>1401</v>
      </c>
      <c r="H9" s="1068" t="s">
        <v>1402</v>
      </c>
      <c r="I9" s="1077" t="s">
        <v>101</v>
      </c>
      <c r="O9" s="1077" t="s">
        <v>1403</v>
      </c>
      <c r="V9" s="371" t="s">
        <v>101</v>
      </c>
      <c r="W9" s="1085"/>
      <c r="X9" s="1076" t="s">
        <v>191</v>
      </c>
      <c r="Y9" s="1076" t="s">
        <v>1238</v>
      </c>
      <c r="Z9" s="1092">
        <v>1</v>
      </c>
      <c r="AA9" s="1095"/>
      <c r="AK9" s="1077" t="s">
        <v>1404</v>
      </c>
      <c r="AP9" s="1088" t="s">
        <v>1405</v>
      </c>
      <c r="AQ9" s="1089" t="s">
        <v>1405</v>
      </c>
      <c r="AW9" s="1121" t="s">
        <v>1406</v>
      </c>
      <c r="AX9" s="1121" t="s">
        <v>1406</v>
      </c>
      <c r="AZ9" s="1121" t="s">
        <v>1407</v>
      </c>
      <c r="BB9" s="1121" t="s">
        <v>1408</v>
      </c>
      <c r="BC9" s="1121" t="s">
        <v>1340</v>
      </c>
      <c r="BE9" s="1121">
        <v>2007</v>
      </c>
      <c r="BF9" s="1121" t="s">
        <v>1409</v>
      </c>
      <c r="BH9" s="1069" t="s">
        <v>1410</v>
      </c>
      <c r="BJ9" s="1069" t="s">
        <v>1411</v>
      </c>
      <c r="BL9" s="1069" t="s">
        <v>1411</v>
      </c>
      <c r="BN9" s="1069" t="s">
        <v>1412</v>
      </c>
      <c r="BQ9" s="1282">
        <v>4213777</v>
      </c>
      <c r="BR9" s="1069" t="s">
        <v>173</v>
      </c>
      <c r="BS9" s="1430"/>
      <c r="BT9" s="1282">
        <v>64236875</v>
      </c>
      <c r="BU9" s="1069" t="s">
        <v>250</v>
      </c>
      <c r="BV9" s="1071"/>
      <c r="BW9" s="1691"/>
      <c r="BX9" s="1691"/>
    </row>
    <row customHeight="1" ht="11.25">
      <c r="A10" s="1075" t="s">
        <v>1413</v>
      </c>
      <c r="B10" s="1076">
        <v>2008</v>
      </c>
      <c r="E10" s="1077" t="s">
        <v>1414</v>
      </c>
      <c r="F10" s="1094"/>
      <c r="G10" s="1077" t="s">
        <v>1415</v>
      </c>
      <c r="H10" s="1077" t="s">
        <v>1416</v>
      </c>
      <c r="I10" s="1077" t="s">
        <v>149</v>
      </c>
      <c r="J10" s="1068" t="s">
        <v>1417</v>
      </c>
      <c r="K10" s="1068" t="s">
        <v>1418</v>
      </c>
      <c r="O10" s="1077" t="s">
        <v>1419</v>
      </c>
      <c r="V10" s="372" t="s">
        <v>149</v>
      </c>
      <c r="W10" s="1098"/>
      <c r="X10" s="1098" t="s">
        <v>1420</v>
      </c>
      <c r="Y10" s="1099" t="s">
        <v>1421</v>
      </c>
      <c r="Z10" s="1092"/>
      <c r="AP10" s="1088" t="s">
        <v>1420</v>
      </c>
      <c r="AQ10" s="1089" t="s">
        <v>1420</v>
      </c>
      <c r="AW10" s="1121" t="s">
        <v>1422</v>
      </c>
      <c r="AX10" s="1121" t="s">
        <v>1422</v>
      </c>
      <c r="AZ10" s="1121" t="s">
        <v>1423</v>
      </c>
      <c r="BB10" s="1121" t="s">
        <v>1424</v>
      </c>
      <c r="BC10" s="1121" t="s">
        <v>1340</v>
      </c>
      <c r="BE10" s="1121">
        <v>2008</v>
      </c>
      <c r="BF10" s="1121" t="s">
        <v>1425</v>
      </c>
      <c r="BH10" s="1069" t="s">
        <v>1426</v>
      </c>
      <c r="BJ10" s="1069" t="s">
        <v>1427</v>
      </c>
      <c r="BL10" s="1069" t="s">
        <v>1427</v>
      </c>
      <c r="BN10" s="1069" t="s">
        <v>1428</v>
      </c>
      <c r="BQ10" s="1282">
        <v>4213778</v>
      </c>
      <c r="BR10" s="1069" t="s">
        <v>179</v>
      </c>
      <c r="BS10" s="1430"/>
      <c r="BT10" s="1282">
        <v>64236876</v>
      </c>
      <c r="BU10" s="1069" t="s">
        <v>230</v>
      </c>
      <c r="BV10" s="1071"/>
      <c r="BW10" s="1691"/>
      <c r="BX10" s="1691"/>
    </row>
    <row customHeight="1" ht="11.25">
      <c r="A11" s="1075" t="s">
        <v>1429</v>
      </c>
      <c r="B11" s="1076">
        <v>2009</v>
      </c>
      <c r="E11" s="1077" t="s">
        <v>1430</v>
      </c>
      <c r="F11" s="1094"/>
      <c r="G11" s="1077" t="s">
        <v>1431</v>
      </c>
      <c r="H11" s="1077" t="s">
        <v>1432</v>
      </c>
      <c r="I11" s="1077" t="s">
        <v>150</v>
      </c>
      <c r="J11" s="1078" t="s">
        <v>1433</v>
      </c>
      <c r="K11" s="1100" t="s">
        <v>1434</v>
      </c>
      <c r="O11" s="1078" t="s">
        <v>1435</v>
      </c>
      <c r="V11" s="371" t="s">
        <v>150</v>
      </c>
      <c r="W11" s="276"/>
      <c r="X11" s="1085" t="s">
        <v>1405</v>
      </c>
      <c r="Y11" s="1076" t="s">
        <v>1436</v>
      </c>
      <c r="Z11" s="1092"/>
      <c r="AP11" s="1088" t="s">
        <v>191</v>
      </c>
      <c r="AQ11" s="1090" t="s">
        <v>191</v>
      </c>
      <c r="AW11" s="1121" t="s">
        <v>1437</v>
      </c>
      <c r="AX11" s="1121" t="s">
        <v>1437</v>
      </c>
      <c r="AZ11" s="1121" t="s">
        <v>1438</v>
      </c>
      <c r="BB11" s="1121" t="s">
        <v>1439</v>
      </c>
      <c r="BC11" s="1121" t="s">
        <v>1340</v>
      </c>
      <c r="BE11" s="1121">
        <v>2009</v>
      </c>
      <c r="BF11" s="1121" t="s">
        <v>1440</v>
      </c>
      <c r="BH11" s="1069" t="s">
        <v>1441</v>
      </c>
      <c r="BJ11" s="1069" t="s">
        <v>1410</v>
      </c>
      <c r="BL11" s="1069" t="s">
        <v>1410</v>
      </c>
      <c r="BN11" s="1069" t="s">
        <v>1442</v>
      </c>
      <c r="BQ11" s="1282">
        <v>4213780</v>
      </c>
      <c r="BR11" s="1069" t="s">
        <v>185</v>
      </c>
      <c r="BS11" s="1430"/>
      <c r="BW11" s="1691"/>
      <c r="BX11" s="1691"/>
    </row>
    <row customHeight="1" ht="11.25">
      <c r="A12" s="1075" t="s">
        <v>1443</v>
      </c>
      <c r="B12" s="1076">
        <v>2010</v>
      </c>
      <c r="E12" s="1077" t="s">
        <v>1444</v>
      </c>
      <c r="F12" s="1094"/>
      <c r="G12" s="1077" t="s">
        <v>1432</v>
      </c>
      <c r="I12" s="1077" t="s">
        <v>151</v>
      </c>
      <c r="J12" s="1078" t="s">
        <v>1445</v>
      </c>
      <c r="K12" s="1100" t="s">
        <v>1446</v>
      </c>
      <c r="O12" s="1078" t="s">
        <v>1232</v>
      </c>
      <c r="V12" s="371" t="s">
        <v>151</v>
      </c>
      <c r="W12" s="1090"/>
      <c r="X12" s="1085" t="s">
        <v>1447</v>
      </c>
      <c r="Y12" s="1076" t="s">
        <v>1238</v>
      </c>
      <c r="AP12" s="1088"/>
      <c r="AW12" s="1121" t="s">
        <v>150</v>
      </c>
      <c r="AX12" s="1121" t="s">
        <v>150</v>
      </c>
      <c r="AZ12" s="1121" t="s">
        <v>1448</v>
      </c>
      <c r="BB12" s="1121" t="s">
        <v>1449</v>
      </c>
      <c r="BC12" s="1121" t="s">
        <v>1340</v>
      </c>
      <c r="BE12" s="1121">
        <v>2010</v>
      </c>
      <c r="BF12" s="1121" t="s">
        <v>1450</v>
      </c>
      <c r="BH12" s="1069" t="s">
        <v>1451</v>
      </c>
      <c r="BJ12" s="1069" t="s">
        <v>1452</v>
      </c>
      <c r="BL12" s="1069" t="s">
        <v>1452</v>
      </c>
      <c r="BN12" s="1069" t="s">
        <v>1453</v>
      </c>
      <c r="BQ12" s="1282">
        <v>4213779</v>
      </c>
      <c r="BR12" s="1069" t="s">
        <v>1405</v>
      </c>
      <c r="BS12" s="1430"/>
      <c r="BT12" s="1071"/>
      <c r="BU12" s="1071"/>
      <c r="BV12" s="1071"/>
      <c r="BW12" s="1691"/>
      <c r="BX12" s="1691"/>
    </row>
    <row customHeight="1" ht="11.25">
      <c r="A13" s="1075" t="s">
        <v>1454</v>
      </c>
      <c r="B13" s="1076">
        <v>2011</v>
      </c>
      <c r="E13" s="1077" t="s">
        <v>1455</v>
      </c>
      <c r="F13" s="1094"/>
      <c r="I13" s="1077" t="s">
        <v>152</v>
      </c>
      <c r="K13" s="1100" t="s">
        <v>1404</v>
      </c>
      <c r="V13" s="371" t="s">
        <v>152</v>
      </c>
      <c r="W13" s="1090"/>
      <c r="X13" s="1090"/>
      <c r="Y13" s="1090"/>
      <c r="AW13" s="1121" t="s">
        <v>151</v>
      </c>
      <c r="AX13" s="1121" t="s">
        <v>151</v>
      </c>
      <c r="BB13" s="1121" t="s">
        <v>1456</v>
      </c>
      <c r="BC13" s="1121" t="s">
        <v>1457</v>
      </c>
      <c r="BE13" s="1121">
        <v>2011</v>
      </c>
      <c r="BF13" s="1121" t="s">
        <v>1458</v>
      </c>
      <c r="BH13" s="1069" t="s">
        <v>1459</v>
      </c>
      <c r="BJ13" s="1069" t="s">
        <v>1441</v>
      </c>
      <c r="BL13" s="1069" t="s">
        <v>1441</v>
      </c>
      <c r="BN13" s="1069" t="s">
        <v>1460</v>
      </c>
      <c r="BQ13" s="1282">
        <v>4213783</v>
      </c>
      <c r="BR13" s="1069" t="s">
        <v>1420</v>
      </c>
      <c r="BS13" s="1430"/>
      <c r="BT13" s="1071"/>
      <c r="BU13" s="1071"/>
      <c r="BV13" s="1071"/>
      <c r="BW13" s="1695"/>
      <c r="BX13" s="1691"/>
    </row>
    <row customHeight="1" ht="11.25">
      <c r="A14" s="1075" t="s">
        <v>1461</v>
      </c>
      <c r="B14" s="1076">
        <v>2012</v>
      </c>
      <c r="I14" s="1077" t="s">
        <v>153</v>
      </c>
      <c r="J14" s="1068" t="s">
        <v>1462</v>
      </c>
      <c r="N14" s="1068" t="s">
        <v>1463</v>
      </c>
      <c r="V14" s="1084">
        <v>13</v>
      </c>
      <c r="W14" s="1085"/>
      <c r="X14" s="1085" t="s">
        <v>1271</v>
      </c>
      <c r="Y14" s="1076" t="s">
        <v>1238</v>
      </c>
      <c r="AW14" s="1121" t="s">
        <v>152</v>
      </c>
      <c r="AX14" s="1121" t="s">
        <v>152</v>
      </c>
      <c r="AZ14" s="1068" t="s">
        <v>1464</v>
      </c>
      <c r="BB14" s="1121" t="s">
        <v>1465</v>
      </c>
      <c r="BC14" s="1121" t="s">
        <v>1457</v>
      </c>
      <c r="BE14" s="1121">
        <v>2012</v>
      </c>
      <c r="BH14" s="1069" t="s">
        <v>1380</v>
      </c>
      <c r="BJ14" s="1218" t="s">
        <v>1466</v>
      </c>
      <c r="BL14" s="1218" t="s">
        <v>1466</v>
      </c>
      <c r="BN14" s="1069" t="s">
        <v>1467</v>
      </c>
      <c r="BQ14" s="1282">
        <v>4213782</v>
      </c>
      <c r="BR14" s="1069" t="s">
        <v>191</v>
      </c>
      <c r="BS14" s="1430"/>
      <c r="BT14" s="1071"/>
      <c r="BU14" s="1071"/>
      <c r="BV14" s="1071"/>
      <c r="BW14" s="1695"/>
      <c r="BX14" s="1691"/>
    </row>
    <row customHeight="1" ht="19.5">
      <c r="A15" s="1075" t="s">
        <v>1468</v>
      </c>
      <c r="B15" s="1076">
        <v>2013</v>
      </c>
      <c r="E15" s="1699" t="s">
        <v>1469</v>
      </c>
      <c r="G15" s="1068" t="s">
        <v>1470</v>
      </c>
      <c r="H15" s="1068" t="s">
        <v>1471</v>
      </c>
      <c r="I15" s="1079" t="s">
        <v>154</v>
      </c>
      <c r="J15" s="1090" t="s">
        <v>588</v>
      </c>
      <c r="N15" s="1159" t="s">
        <v>1472</v>
      </c>
      <c r="X15" s="1088"/>
      <c r="AW15" s="1121" t="s">
        <v>153</v>
      </c>
      <c r="AX15" s="1121" t="s">
        <v>153</v>
      </c>
      <c r="AZ15" s="1121" t="s">
        <v>1391</v>
      </c>
      <c r="BB15" s="1121" t="s">
        <v>1473</v>
      </c>
      <c r="BC15" s="1121" t="s">
        <v>1457</v>
      </c>
      <c r="BE15" s="1121">
        <v>2013</v>
      </c>
      <c r="BH15" s="1069" t="s">
        <v>1396</v>
      </c>
      <c r="BJ15" s="1218" t="s">
        <v>1474</v>
      </c>
      <c r="BL15" s="1218" t="s">
        <v>1474</v>
      </c>
      <c r="BN15" s="1069" t="s">
        <v>1475</v>
      </c>
      <c r="BR15" s="1071"/>
      <c r="BS15" s="1432"/>
      <c r="BT15" s="1071"/>
      <c r="BU15" s="1071"/>
      <c r="BV15" s="1071"/>
      <c r="BW15" s="1695"/>
      <c r="BX15" s="1691"/>
    </row>
    <row customHeight="1" ht="21">
      <c r="A16" s="1871" t="s">
        <v>1476</v>
      </c>
      <c r="B16" s="1076">
        <v>2014</v>
      </c>
      <c r="E16" s="1700" t="s">
        <v>1477</v>
      </c>
      <c r="G16" s="1077" t="s">
        <v>1478</v>
      </c>
      <c r="H16" s="1077" t="s">
        <v>1479</v>
      </c>
      <c r="I16" s="1079" t="s">
        <v>1480</v>
      </c>
      <c r="J16" s="1090" t="s">
        <v>561</v>
      </c>
      <c r="N16" s="1159" t="s">
        <v>1481</v>
      </c>
      <c r="AW16" s="1121" t="s">
        <v>154</v>
      </c>
      <c r="AX16" s="1121" t="s">
        <v>154</v>
      </c>
      <c r="AZ16" s="1121" t="s">
        <v>1407</v>
      </c>
      <c r="BB16" s="1121" t="s">
        <v>1482</v>
      </c>
      <c r="BC16" s="1121" t="s">
        <v>1457</v>
      </c>
      <c r="BE16" s="1121">
        <v>2014</v>
      </c>
      <c r="BH16" s="1069" t="s">
        <v>1412</v>
      </c>
      <c r="BJ16" s="1218" t="s">
        <v>1483</v>
      </c>
      <c r="BL16" s="1218" t="s">
        <v>1483</v>
      </c>
      <c r="BN16" s="1069" t="s">
        <v>1484</v>
      </c>
      <c r="BR16" s="1071"/>
      <c r="BS16" s="1432"/>
      <c r="BT16" s="1071"/>
      <c r="BU16" s="1071"/>
      <c r="BV16" s="1071"/>
      <c r="BW16" s="1695"/>
      <c r="BX16" s="1691"/>
    </row>
    <row customHeight="1" ht="21">
      <c r="A17" s="1075" t="s">
        <v>16</v>
      </c>
      <c r="B17" s="1076">
        <v>2015</v>
      </c>
      <c r="G17" s="1077" t="s">
        <v>1432</v>
      </c>
      <c r="H17" s="1077" t="s">
        <v>1432</v>
      </c>
      <c r="I17" s="1077" t="s">
        <v>1485</v>
      </c>
      <c r="N17" s="1159" t="s">
        <v>1486</v>
      </c>
      <c r="X17" s="1088"/>
      <c r="AW17" s="1121" t="s">
        <v>1480</v>
      </c>
      <c r="AX17" s="1121" t="s">
        <v>1480</v>
      </c>
      <c r="AZ17" s="1121" t="s">
        <v>1487</v>
      </c>
      <c r="BB17" s="1121" t="s">
        <v>1488</v>
      </c>
      <c r="BC17" s="1121" t="s">
        <v>1340</v>
      </c>
      <c r="BE17" s="1121">
        <v>2015</v>
      </c>
      <c r="BH17" s="1069" t="s">
        <v>1428</v>
      </c>
      <c r="BJ17" s="1218" t="s">
        <v>1489</v>
      </c>
      <c r="BL17" s="1218" t="s">
        <v>1489</v>
      </c>
      <c r="BN17" s="1069" t="s">
        <v>1490</v>
      </c>
      <c r="BR17" s="1068" t="s">
        <v>1282</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1340</v>
      </c>
      <c r="BE18" s="1121">
        <v>2016</v>
      </c>
      <c r="BH18" s="1069" t="s">
        <v>1442</v>
      </c>
      <c r="BJ18" s="1218" t="s">
        <v>1500</v>
      </c>
      <c r="BL18" s="1218" t="s">
        <v>1500</v>
      </c>
      <c r="BN18" s="1069" t="s">
        <v>1501</v>
      </c>
      <c r="BQ18" s="1433" t="s">
        <v>1312</v>
      </c>
      <c r="BR18" s="1160" t="s">
        <v>1313</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161</v>
      </c>
      <c r="I19" s="1077" t="s">
        <v>1511</v>
      </c>
      <c r="N19" s="1159" t="s">
        <v>1512</v>
      </c>
      <c r="X19" s="1088"/>
      <c r="AW19" s="1121" t="s">
        <v>1497</v>
      </c>
      <c r="AX19" s="1121" t="s">
        <v>1497</v>
      </c>
      <c r="AZ19" s="1068" t="s">
        <v>1513</v>
      </c>
      <c r="BB19" s="1121" t="s">
        <v>1514</v>
      </c>
      <c r="BC19" s="1121" t="s">
        <v>1340</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1271</v>
      </c>
      <c r="I20" s="1077" t="s">
        <v>1523</v>
      </c>
      <c r="N20" s="1159" t="s">
        <v>1524</v>
      </c>
      <c r="AW20" s="1121" t="s">
        <v>1511</v>
      </c>
      <c r="AX20" s="1121" t="s">
        <v>1511</v>
      </c>
      <c r="AZ20" s="1121" t="s">
        <v>1525</v>
      </c>
      <c r="BB20" s="1121" t="s">
        <v>1526</v>
      </c>
      <c r="BC20" s="1121" t="s">
        <v>1457</v>
      </c>
      <c r="BE20" s="1121">
        <v>2018</v>
      </c>
      <c r="BH20" s="1069" t="s">
        <v>1453</v>
      </c>
      <c r="BJ20" s="1069" t="s">
        <v>1380</v>
      </c>
      <c r="BL20" s="1069" t="s">
        <v>1380</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1340</v>
      </c>
      <c r="BE21" s="1121">
        <v>2019</v>
      </c>
      <c r="BH21" s="1069" t="s">
        <v>1460</v>
      </c>
      <c r="BJ21" s="1069" t="s">
        <v>1396</v>
      </c>
      <c r="BL21" s="1069" t="s">
        <v>1396</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1340</v>
      </c>
      <c r="BE22" s="1121">
        <v>2020</v>
      </c>
      <c r="BH22" s="1069" t="s">
        <v>1467</v>
      </c>
      <c r="BJ22" s="1069" t="s">
        <v>1412</v>
      </c>
      <c r="BL22" s="1069" t="s">
        <v>1412</v>
      </c>
      <c r="BQ22" s="1282">
        <v>4190067</v>
      </c>
      <c r="BR22" s="1069" t="s">
        <v>1545</v>
      </c>
      <c r="BS22" s="1430"/>
      <c r="BT22" s="1282">
        <v>4189674</v>
      </c>
      <c r="BU22" s="1069" t="s">
        <v>1546</v>
      </c>
      <c r="BV22" s="1071"/>
      <c r="BW22" s="1071"/>
      <c r="CC22" s="1282">
        <v>4189711</v>
      </c>
      <c r="CD22" s="1069" t="s">
        <v>299</v>
      </c>
    </row>
    <row customHeight="1" ht="21">
      <c r="A23" s="1075" t="s">
        <v>1547</v>
      </c>
      <c r="B23" s="1076">
        <v>2021</v>
      </c>
      <c r="AW23" s="1121" t="s">
        <v>1548</v>
      </c>
      <c r="AX23" s="1121" t="s">
        <v>1548</v>
      </c>
      <c r="AZ23" s="1121" t="s">
        <v>1549</v>
      </c>
      <c r="BB23" s="1121" t="s">
        <v>1550</v>
      </c>
      <c r="BC23" s="1121" t="s">
        <v>1248</v>
      </c>
      <c r="BE23" s="1121">
        <v>2021</v>
      </c>
      <c r="BH23" s="1069" t="s">
        <v>1475</v>
      </c>
      <c r="BJ23" s="1069" t="s">
        <v>1428</v>
      </c>
      <c r="BL23" s="1069" t="s">
        <v>1428</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1484</v>
      </c>
      <c r="BJ24" s="1069" t="s">
        <v>1442</v>
      </c>
      <c r="BL24" s="1069" t="s">
        <v>1442</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1435</v>
      </c>
      <c r="BB26" s="1121" t="s">
        <v>1571</v>
      </c>
      <c r="BC26" s="1121" t="s">
        <v>1558</v>
      </c>
      <c r="BE26" s="1121">
        <v>2024</v>
      </c>
      <c r="BH26" s="1069" t="s">
        <v>1501</v>
      </c>
      <c r="BJ26" s="1069" t="s">
        <v>1453</v>
      </c>
      <c r="BL26" s="1069" t="s">
        <v>1453</v>
      </c>
      <c r="BQ26" s="1282">
        <v>4190071</v>
      </c>
      <c r="BR26" s="1069" t="s">
        <v>1572</v>
      </c>
      <c r="BS26" s="1430"/>
      <c r="BV26" s="1071"/>
      <c r="BW26" s="1071"/>
    </row>
    <row customHeight="1" ht="11.25">
      <c r="A27" s="1075" t="s">
        <v>1573</v>
      </c>
      <c r="B27" s="1076">
        <v>2025</v>
      </c>
      <c r="J27" s="177" t="s">
        <v>694</v>
      </c>
      <c r="AX27" s="1121" t="s">
        <v>1574</v>
      </c>
      <c r="BB27" s="1121" t="s">
        <v>1575</v>
      </c>
      <c r="BC27" s="1121" t="s">
        <v>1558</v>
      </c>
      <c r="BE27" s="1121">
        <v>2025</v>
      </c>
      <c r="BH27" s="1071" t="s">
        <v>28</v>
      </c>
      <c r="BJ27" s="1069" t="s">
        <v>1460</v>
      </c>
      <c r="BL27" s="1069" t="s">
        <v>1460</v>
      </c>
      <c r="BN27" s="1071" t="s">
        <v>28</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28</v>
      </c>
      <c r="BJ28" s="1069" t="s">
        <v>1467</v>
      </c>
      <c r="BL28" s="1069" t="s">
        <v>1467</v>
      </c>
      <c r="BN28" s="1071" t="s">
        <v>28</v>
      </c>
      <c r="BQ28" s="1282">
        <v>4190073</v>
      </c>
      <c r="BR28" s="1069" t="s">
        <v>1583</v>
      </c>
      <c r="BS28" s="1430"/>
      <c r="BV28" s="1071"/>
      <c r="BW28" s="1071"/>
    </row>
    <row customHeight="1" ht="11.25">
      <c r="A29" s="1075" t="s">
        <v>1584</v>
      </c>
      <c r="D29" s="1105" t="s">
        <v>1585</v>
      </c>
      <c r="E29" s="1106" t="str">
        <f>IF(TEMPLATE_GROUP="","",INDEX(StartDateList,MATCH(TEMPLATE_GROUP,CodeTemplateList,0),1))</f>
        <v>01.01.2026</v>
      </c>
      <c r="F29" s="1106" t="str">
        <f>IF(TEMPLATE_GROUP="","",INDEX(EndDateList,MATCH(TEMPLATE_GROUP,CodeTemplateList,0),1))</f>
        <v>31.12.2030</v>
      </c>
      <c r="H29" s="1107" t="s">
        <v>1586</v>
      </c>
      <c r="AX29" s="1121" t="s">
        <v>1587</v>
      </c>
      <c r="AZ29" s="1121" t="s">
        <v>1233</v>
      </c>
      <c r="BB29" s="1121" t="s">
        <v>1435</v>
      </c>
      <c r="BC29" s="1092"/>
      <c r="BE29" s="1121">
        <v>2027</v>
      </c>
      <c r="BJ29" s="1069" t="s">
        <v>1475</v>
      </c>
      <c r="BL29" s="1069" t="s">
        <v>1475</v>
      </c>
    </row>
    <row customHeight="1" ht="11.25">
      <c r="A30" s="1075" t="s">
        <v>1588</v>
      </c>
      <c r="D30" s="1108"/>
      <c r="E30" s="1109"/>
      <c r="F30" s="1109"/>
      <c r="AX30" s="1121" t="s">
        <v>1589</v>
      </c>
      <c r="AZ30" s="1121" t="s">
        <v>1260</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01.01.2026</v>
      </c>
      <c r="F32" s="1106" t="str">
        <f>IF(TEMPLATE_GROUP="","",INDEX(EndDateList,MATCH(TEMPLATE_GROUP,CodeTemplateList,0),1))</f>
        <v>31.12.2030</v>
      </c>
      <c r="H32" s="1111" t="s">
        <v>1597</v>
      </c>
      <c r="O32" s="1075" t="s">
        <v>1231</v>
      </c>
      <c r="AX32" s="1121" t="s">
        <v>1598</v>
      </c>
      <c r="AZ32" s="1121" t="s">
        <v>1328</v>
      </c>
      <c r="BE32" s="1121">
        <v>2030</v>
      </c>
      <c r="BJ32" s="1069" t="s">
        <v>1484</v>
      </c>
      <c r="BL32" s="1069" t="s">
        <v>1484</v>
      </c>
    </row>
    <row customHeight="1" ht="11.25">
      <c r="A33" s="1075" t="s">
        <v>1599</v>
      </c>
      <c r="O33" s="1075" t="s">
        <v>1257</v>
      </c>
      <c r="AX33" s="1121" t="s">
        <v>1600</v>
      </c>
      <c r="AZ33" s="1121" t="s">
        <v>1232</v>
      </c>
      <c r="BE33" s="1121">
        <v>2031</v>
      </c>
      <c r="BJ33" s="1069" t="s">
        <v>1490</v>
      </c>
      <c r="BL33" s="1069" t="s">
        <v>1490</v>
      </c>
    </row>
    <row customHeight="1" ht="11.25">
      <c r="A34" s="1075" t="s">
        <v>1601</v>
      </c>
      <c r="O34" s="1075" t="s">
        <v>1293</v>
      </c>
      <c r="AX34" s="1121" t="s">
        <v>1602</v>
      </c>
      <c r="BE34" s="1121">
        <v>2032</v>
      </c>
      <c r="BJ34" s="1069" t="s">
        <v>1501</v>
      </c>
      <c r="BL34" s="1069" t="s">
        <v>1501</v>
      </c>
    </row>
    <row customHeight="1" ht="11.25">
      <c r="A35" s="1075" t="s">
        <v>1603</v>
      </c>
      <c r="O35" s="1075" t="s">
        <v>1326</v>
      </c>
      <c r="AX35" s="1121" t="s">
        <v>1604</v>
      </c>
      <c r="AZ35" s="1068" t="s">
        <v>1605</v>
      </c>
      <c r="BE35" s="1121">
        <v>2033</v>
      </c>
      <c r="BL35" s="1069" t="s">
        <v>1606</v>
      </c>
    </row>
    <row customHeight="1" ht="11.25">
      <c r="A36" s="1871" t="s">
        <v>1607</v>
      </c>
      <c r="D36" s="1112" t="s">
        <v>1608</v>
      </c>
      <c r="E36" s="1113" t="s">
        <v>813</v>
      </c>
      <c r="F36" s="1114" t="str">
        <f>INDEX(E37:E41,MATCH(TEMPLATE_SPHERE,F37:F41,0))</f>
        <v>теплоснабжения</v>
      </c>
      <c r="G36" s="1114" t="str">
        <f>INDEX(G37:G41,MATCH(TEMPLATE_SPHERE,F37:F41,0))</f>
        <v>теплоснабжение</v>
      </c>
      <c r="O36" s="1075" t="s">
        <v>1351</v>
      </c>
      <c r="AX36" s="1121" t="s">
        <v>1609</v>
      </c>
      <c r="AZ36" s="1121" t="s">
        <v>1232</v>
      </c>
      <c r="BE36" s="1121">
        <v>2034</v>
      </c>
      <c r="BL36" s="1069" t="s">
        <v>1610</v>
      </c>
    </row>
    <row customHeight="1" ht="11.25">
      <c r="A37" s="1075" t="s">
        <v>1611</v>
      </c>
      <c r="E37" s="408" t="s">
        <v>1612</v>
      </c>
      <c r="F37" s="1115" t="s">
        <v>813</v>
      </c>
      <c r="G37" s="408" t="s">
        <v>1613</v>
      </c>
      <c r="O37" s="1075" t="s">
        <v>1370</v>
      </c>
      <c r="AX37" s="1121" t="s">
        <v>1614</v>
      </c>
      <c r="AZ37" s="1121" t="s">
        <v>1259</v>
      </c>
      <c r="BE37" s="1121">
        <v>2035</v>
      </c>
    </row>
    <row customHeight="1" ht="11.25">
      <c r="A38" s="1075" t="s">
        <v>1615</v>
      </c>
      <c r="E38" s="408" t="s">
        <v>1616</v>
      </c>
      <c r="F38" s="1116" t="s">
        <v>859</v>
      </c>
      <c r="G38" s="408" t="s">
        <v>1617</v>
      </c>
      <c r="O38" s="1075" t="s">
        <v>1387</v>
      </c>
      <c r="AX38" s="1121" t="s">
        <v>1618</v>
      </c>
      <c r="AZ38" s="1121" t="s">
        <v>1294</v>
      </c>
      <c r="BE38" s="1121">
        <v>2036</v>
      </c>
      <c r="BH38" s="1068" t="s">
        <v>1619</v>
      </c>
      <c r="BJ38" s="1068" t="s">
        <v>1620</v>
      </c>
      <c r="BL38" s="1068" t="s">
        <v>1621</v>
      </c>
      <c r="BN38" s="1068" t="s">
        <v>1622</v>
      </c>
    </row>
    <row customHeight="1" ht="11.25">
      <c r="A39" s="1075" t="s">
        <v>1623</v>
      </c>
      <c r="E39" s="408" t="s">
        <v>1624</v>
      </c>
      <c r="F39" s="1116" t="s">
        <v>912</v>
      </c>
      <c r="G39" s="408" t="s">
        <v>1625</v>
      </c>
      <c r="O39" s="1075" t="s">
        <v>1403</v>
      </c>
      <c r="AX39" s="1121" t="s">
        <v>1626</v>
      </c>
      <c r="AZ39" s="1121" t="s">
        <v>1327</v>
      </c>
      <c r="BE39" s="1121">
        <v>2037</v>
      </c>
      <c r="BH39" s="1069" t="s">
        <v>1627</v>
      </c>
      <c r="BJ39" s="1218" t="s">
        <v>1627</v>
      </c>
      <c r="BL39" s="1218" t="s">
        <v>1627</v>
      </c>
      <c r="BN39" s="1069" t="s">
        <v>1628</v>
      </c>
    </row>
    <row customHeight="1" ht="11.25">
      <c r="A40" s="1075" t="s">
        <v>1629</v>
      </c>
      <c r="E40" s="408" t="s">
        <v>1630</v>
      </c>
      <c r="F40" s="1116" t="s">
        <v>899</v>
      </c>
      <c r="G40" s="408" t="s">
        <v>1631</v>
      </c>
      <c r="O40" s="1075" t="s">
        <v>1419</v>
      </c>
      <c r="AX40" s="1121" t="s">
        <v>1632</v>
      </c>
      <c r="BE40" s="1121">
        <v>2038</v>
      </c>
      <c r="BH40" s="1069" t="s">
        <v>1633</v>
      </c>
      <c r="BJ40" s="1218" t="s">
        <v>1032</v>
      </c>
      <c r="BL40" s="1218" t="s">
        <v>1032</v>
      </c>
      <c r="BN40" s="1069" t="s">
        <v>1066</v>
      </c>
    </row>
    <row customHeight="1" ht="11.25">
      <c r="A41" s="1075" t="s">
        <v>1634</v>
      </c>
      <c r="E41" s="408" t="s">
        <v>1635</v>
      </c>
      <c r="F41" s="1116" t="s">
        <v>1636</v>
      </c>
      <c r="G41" s="408" t="s">
        <v>1635</v>
      </c>
      <c r="O41" s="1075" t="s">
        <v>1435</v>
      </c>
      <c r="AX41" s="1121" t="s">
        <v>1637</v>
      </c>
      <c r="AZ41" s="1068" t="s">
        <v>1638</v>
      </c>
      <c r="BE41" s="1121">
        <v>2039</v>
      </c>
      <c r="BH41" s="1069" t="s">
        <v>1639</v>
      </c>
      <c r="BJ41" s="1218" t="s">
        <v>1028</v>
      </c>
      <c r="BL41" s="1218" t="s">
        <v>1028</v>
      </c>
      <c r="BN41" s="1069" t="s">
        <v>1053</v>
      </c>
    </row>
    <row customHeight="1" ht="11.25">
      <c r="A42" s="1075" t="s">
        <v>1640</v>
      </c>
      <c r="AX42" s="1121" t="s">
        <v>1641</v>
      </c>
      <c r="AZ42" s="1121" t="s">
        <v>1231</v>
      </c>
      <c r="BE42" s="1121">
        <v>2040</v>
      </c>
      <c r="BH42" s="1069" t="s">
        <v>1050</v>
      </c>
      <c r="BJ42" s="1218" t="s">
        <v>1030</v>
      </c>
      <c r="BL42" s="1218" t="s">
        <v>1030</v>
      </c>
      <c r="BN42" s="1069" t="s">
        <v>1642</v>
      </c>
    </row>
    <row customHeight="1" ht="11.25">
      <c r="A43" s="1075" t="s">
        <v>1643</v>
      </c>
      <c r="AX43" s="1121" t="s">
        <v>1644</v>
      </c>
      <c r="AZ43" s="1121" t="s">
        <v>1257</v>
      </c>
      <c r="BE43" s="1121">
        <v>2041</v>
      </c>
      <c r="BH43" s="1069" t="s">
        <v>1645</v>
      </c>
      <c r="BJ43" s="1218" t="s">
        <v>1639</v>
      </c>
      <c r="BL43" s="1218" t="s">
        <v>1639</v>
      </c>
      <c r="BN43" s="1069" t="s">
        <v>1646</v>
      </c>
    </row>
    <row customHeight="1" ht="11.25">
      <c r="A44" s="1075" t="s">
        <v>1647</v>
      </c>
      <c r="G44" s="1095">
        <f>YEAR(TODAY())</f>
        <v>2026</v>
      </c>
      <c r="I44" s="800" t="s">
        <v>1648</v>
      </c>
      <c r="J44" s="1090" t="s">
        <v>1649</v>
      </c>
      <c r="K44" s="1090" t="s">
        <v>1650</v>
      </c>
      <c r="AX44" s="1121" t="s">
        <v>1651</v>
      </c>
      <c r="AZ44" s="1121" t="s">
        <v>1293</v>
      </c>
      <c r="BE44" s="1121">
        <v>2042</v>
      </c>
      <c r="BH44" s="1069" t="s">
        <v>1652</v>
      </c>
      <c r="BJ44" s="1218" t="s">
        <v>1050</v>
      </c>
      <c r="BL44" s="1218" t="s">
        <v>1050</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1660</v>
      </c>
      <c r="AZ45" s="1121" t="s">
        <v>1326</v>
      </c>
      <c r="BE45" s="1121">
        <v>2043</v>
      </c>
      <c r="BH45" s="1069" t="s">
        <v>1661</v>
      </c>
      <c r="BJ45" s="1218" t="s">
        <v>1044</v>
      </c>
      <c r="BL45" s="1218" t="s">
        <v>1044</v>
      </c>
      <c r="BN45" s="1069" t="s">
        <v>1662</v>
      </c>
    </row>
    <row customHeight="1" ht="11.25">
      <c r="A46" s="1075" t="s">
        <v>1663</v>
      </c>
      <c r="E46" s="408" t="s">
        <v>26</v>
      </c>
      <c r="F46" s="1115" t="s">
        <v>1664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1351</v>
      </c>
      <c r="BE46" s="1121">
        <v>2044</v>
      </c>
      <c r="BH46" s="1069" t="s">
        <v>1053</v>
      </c>
      <c r="BJ46" s="1218" t="s">
        <v>1034</v>
      </c>
      <c r="BL46" s="1218" t="s">
        <v>1034</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1669</v>
      </c>
      <c r="AZ47" s="1121" t="s">
        <v>1370</v>
      </c>
      <c r="BE47" s="1121">
        <v>2045</v>
      </c>
      <c r="BH47" s="1069" t="s">
        <v>1642</v>
      </c>
      <c r="BJ47" s="1218" t="s">
        <v>1036</v>
      </c>
      <c r="BL47" s="1218" t="s">
        <v>1036</v>
      </c>
      <c r="BN47" s="1069" t="s">
        <v>1670</v>
      </c>
    </row>
    <row customHeight="1" ht="11.25">
      <c r="A48" s="1075" t="s">
        <v>1671</v>
      </c>
      <c r="E48" s="408" t="s">
        <v>1672</v>
      </c>
      <c r="F48" s="1116" t="s">
        <v>1673</v>
      </c>
      <c r="G48" s="1117" t="str">
        <f>_xlfn.IFERROR(IF(f_year="","01.01."&amp;CURRENT_YEAR,"01.01."&amp;f_year),"01.01."&amp;CURRENT_YEAR)</f>
        <v>01.01.2026</v>
      </c>
      <c r="H48" s="1117" t="str">
        <f>_xlfn.IFERROR(IF(f_year="","31.12."&amp;CURRENT_YEAR,"31.12."&amp;f_year),"31.12."&amp;CURRENT_YEAR)</f>
        <v>31.12.2026</v>
      </c>
      <c r="I48" s="1743">
        <f>IF(f_year="",TRUE,FALSE)</f>
        <v>1</v>
      </c>
      <c r="J48" s="1746" t="s">
        <v>1674</v>
      </c>
      <c r="K48" s="1747"/>
      <c r="AX48" s="1121" t="s">
        <v>1675</v>
      </c>
      <c r="AZ48" s="1121" t="s">
        <v>1387</v>
      </c>
      <c r="BE48" s="1121">
        <v>2046</v>
      </c>
      <c r="BH48" s="1069" t="s">
        <v>1646</v>
      </c>
      <c r="BJ48" s="1218" t="s">
        <v>1038</v>
      </c>
      <c r="BL48" s="1218" t="s">
        <v>1038</v>
      </c>
      <c r="BN48" s="1069" t="s">
        <v>1676</v>
      </c>
    </row>
    <row customHeight="1" ht="11.25">
      <c r="A49" s="1075" t="s">
        <v>1677</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1403</v>
      </c>
      <c r="BE49" s="1121">
        <v>2047</v>
      </c>
      <c r="BH49" s="1069" t="s">
        <v>1054</v>
      </c>
      <c r="BJ49" s="1218" t="s">
        <v>1040</v>
      </c>
      <c r="BL49" s="1218" t="s">
        <v>1040</v>
      </c>
    </row>
    <row customHeight="1" ht="11.25">
      <c r="A50" s="1075" t="s">
        <v>1681</v>
      </c>
      <c r="E50" s="408" t="s">
        <v>1682</v>
      </c>
      <c r="F50" s="1116" t="s">
        <v>1024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1419</v>
      </c>
      <c r="BE50" s="1121">
        <v>2048</v>
      </c>
      <c r="BH50" s="1069" t="s">
        <v>1653</v>
      </c>
      <c r="BJ50" s="1218" t="s">
        <v>1042</v>
      </c>
      <c r="BL50" s="1218" t="s">
        <v>1042</v>
      </c>
    </row>
    <row customHeight="1" ht="11.25">
      <c r="A51" s="1075" t="s">
        <v>1684</v>
      </c>
      <c r="E51" s="408" t="s">
        <v>1685</v>
      </c>
      <c r="F51" s="1116" t="s">
        <v>1686</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1435</v>
      </c>
      <c r="BE51" s="1121">
        <v>2049</v>
      </c>
      <c r="BH51" s="1069" t="s">
        <v>1662</v>
      </c>
      <c r="BJ51" s="1218" t="s">
        <v>1688</v>
      </c>
      <c r="BL51" s="1218" t="s">
        <v>1688</v>
      </c>
    </row>
    <row customHeight="1" ht="11.25">
      <c r="A52" s="1075" t="s">
        <v>1689</v>
      </c>
      <c r="E52" s="408" t="s">
        <v>1690</v>
      </c>
      <c r="F52" s="1116" t="s">
        <v>1656</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1232</v>
      </c>
      <c r="BE52" s="1121">
        <v>2050</v>
      </c>
      <c r="BH52" s="1069" t="s">
        <v>1666</v>
      </c>
      <c r="BJ52" s="1218" t="s">
        <v>1053</v>
      </c>
      <c r="BL52" s="1218" t="s">
        <v>1053</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1670</v>
      </c>
      <c r="BJ53" s="1218" t="s">
        <v>1642</v>
      </c>
      <c r="BL53" s="1218" t="s">
        <v>1642</v>
      </c>
    </row>
    <row customHeight="1" ht="11.25">
      <c r="A54" s="1075" t="s">
        <v>1696</v>
      </c>
      <c r="AX54" s="1121" t="s">
        <v>1697</v>
      </c>
      <c r="AZ54" s="1068" t="s">
        <v>1698</v>
      </c>
      <c r="BE54" s="1121">
        <v>2052</v>
      </c>
      <c r="BH54" s="1069" t="s">
        <v>1676</v>
      </c>
      <c r="BJ54" s="1218" t="s">
        <v>1646</v>
      </c>
      <c r="BL54" s="1218" t="s">
        <v>1646</v>
      </c>
    </row>
    <row customHeight="1" ht="11.25">
      <c r="A55" s="1075" t="s">
        <v>1699</v>
      </c>
      <c r="AX55" s="1121" t="s">
        <v>1700</v>
      </c>
      <c r="AZ55" s="1121" t="s">
        <v>1234</v>
      </c>
      <c r="BE55" s="1121">
        <v>2053</v>
      </c>
      <c r="BH55" s="1071" t="s">
        <v>28</v>
      </c>
      <c r="BJ55" s="1218" t="s">
        <v>1054</v>
      </c>
      <c r="BL55" s="1218" t="s">
        <v>1054</v>
      </c>
    </row>
    <row customHeight="1" ht="11.25">
      <c r="A56" s="1075" t="s">
        <v>1701</v>
      </c>
      <c r="D56" s="1119" t="s">
        <v>1702</v>
      </c>
      <c r="E56" s="1096" t="s">
        <v>113</v>
      </c>
      <c r="F56" s="1075" t="s">
        <v>1703</v>
      </c>
      <c r="AX56" s="1121" t="s">
        <v>1704</v>
      </c>
      <c r="AZ56" s="1121" t="s">
        <v>1261</v>
      </c>
      <c r="BE56" s="1121">
        <v>2054</v>
      </c>
      <c r="BH56" s="1071" t="s">
        <v>28</v>
      </c>
      <c r="BJ56" s="1218" t="s">
        <v>1653</v>
      </c>
      <c r="BL56" s="1218" t="s">
        <v>1653</v>
      </c>
    </row>
    <row customHeight="1" ht="11.25">
      <c r="A57" s="1075" t="s">
        <v>1705</v>
      </c>
      <c r="D57" s="1119" t="s">
        <v>1706</v>
      </c>
      <c r="E57" s="1096" t="s">
        <v>113</v>
      </c>
      <c r="F57" s="1075" t="s">
        <v>1703</v>
      </c>
      <c r="AX57" s="1121" t="s">
        <v>1707</v>
      </c>
      <c r="AZ57" s="1121" t="s">
        <v>1296</v>
      </c>
      <c r="BE57" s="1121">
        <v>2055</v>
      </c>
      <c r="BJ57" s="1218" t="s">
        <v>1662</v>
      </c>
      <c r="BL57" s="1218" t="s">
        <v>1662</v>
      </c>
    </row>
    <row customHeight="1" ht="11.25">
      <c r="A58" s="1075" t="s">
        <v>1708</v>
      </c>
      <c r="D58" s="1119" t="s">
        <v>1709</v>
      </c>
      <c r="E58" s="1096" t="s">
        <v>113</v>
      </c>
      <c r="F58" s="1075" t="s">
        <v>1703</v>
      </c>
      <c r="AX58" s="1121" t="s">
        <v>1710</v>
      </c>
      <c r="BE58" s="1121">
        <v>2056</v>
      </c>
      <c r="BJ58" s="1218" t="s">
        <v>1666</v>
      </c>
      <c r="BL58" s="1218" t="s">
        <v>1666</v>
      </c>
    </row>
    <row customHeight="1" ht="11.25">
      <c r="A59" s="1075" t="s">
        <v>1711</v>
      </c>
      <c r="D59" s="1119" t="s">
        <v>132</v>
      </c>
      <c r="E59" s="1096" t="s">
        <v>1598</v>
      </c>
      <c r="F59" s="1075" t="s">
        <v>1712</v>
      </c>
      <c r="AX59" s="1121" t="s">
        <v>1713</v>
      </c>
      <c r="AZ59" s="1068" t="s">
        <v>1714</v>
      </c>
      <c r="BE59" s="1121">
        <v>2057</v>
      </c>
      <c r="BJ59" s="1218" t="s">
        <v>1670</v>
      </c>
      <c r="BL59" s="1218" t="s">
        <v>1670</v>
      </c>
    </row>
    <row customHeight="1" ht="11.25">
      <c r="A60" s="1075" t="s">
        <v>1715</v>
      </c>
      <c r="D60" s="1119" t="s">
        <v>1716</v>
      </c>
      <c r="E60" s="1096" t="s">
        <v>1598</v>
      </c>
      <c r="F60" s="1075" t="s">
        <v>1712</v>
      </c>
      <c r="AX60" s="1121" t="s">
        <v>1717</v>
      </c>
      <c r="AZ60" s="1121" t="s">
        <v>1235</v>
      </c>
      <c r="BE60" s="1121">
        <v>2058</v>
      </c>
      <c r="BJ60" s="1218" t="s">
        <v>1676</v>
      </c>
      <c r="BL60" s="1218" t="s">
        <v>1676</v>
      </c>
    </row>
    <row customHeight="1" ht="11.25">
      <c r="A61" s="1075" t="s">
        <v>1718</v>
      </c>
      <c r="D61" s="1119" t="s">
        <v>1719</v>
      </c>
      <c r="E61" s="1096" t="s">
        <v>1598</v>
      </c>
      <c r="F61" s="1075" t="s">
        <v>1712</v>
      </c>
      <c r="AX61" s="1121" t="s">
        <v>1720</v>
      </c>
      <c r="AZ61" s="1121" t="s">
        <v>1262</v>
      </c>
      <c r="BE61" s="1121">
        <v>2059</v>
      </c>
      <c r="BL61" s="1218" t="s">
        <v>1046</v>
      </c>
    </row>
    <row customHeight="1" ht="11.25">
      <c r="A62" s="1075" t="s">
        <v>1721</v>
      </c>
      <c r="D62" s="1119" t="s">
        <v>131</v>
      </c>
      <c r="E62" s="1096">
        <v>30</v>
      </c>
      <c r="F62" s="1075" t="s">
        <v>1712</v>
      </c>
      <c r="AZ62" s="1121" t="s">
        <v>1297</v>
      </c>
      <c r="BE62" s="1121">
        <v>2060</v>
      </c>
      <c r="BL62" s="1218" t="s">
        <v>1048</v>
      </c>
    </row>
    <row customHeight="1" ht="11.25">
      <c r="A63" s="1075" t="s">
        <v>1722</v>
      </c>
      <c r="D63" s="1119" t="s">
        <v>1723</v>
      </c>
      <c r="E63" s="1096">
        <v>30</v>
      </c>
      <c r="F63" s="1075" t="s">
        <v>1712</v>
      </c>
      <c r="AZ63" s="1121" t="s">
        <v>1329</v>
      </c>
      <c r="BE63" s="1121">
        <v>2061</v>
      </c>
    </row>
    <row customHeight="1" ht="11.25">
      <c r="A64" s="1075" t="s">
        <v>1724</v>
      </c>
      <c r="D64" s="1119" t="s">
        <v>1725</v>
      </c>
      <c r="E64" s="1096">
        <v>30</v>
      </c>
      <c r="F64" s="1075" t="s">
        <v>1712</v>
      </c>
      <c r="AZ64" s="1121" t="s">
        <v>1352</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1263</v>
      </c>
      <c r="BE68" s="1121">
        <v>2066</v>
      </c>
      <c r="BH68" s="1068" t="s">
        <v>1731</v>
      </c>
      <c r="BJ68" s="1068" t="s">
        <v>1732</v>
      </c>
      <c r="BL68" s="1068" t="s">
        <v>1733</v>
      </c>
      <c r="BN68" s="1068" t="s">
        <v>1734</v>
      </c>
    </row>
    <row customHeight="1" ht="11.25">
      <c r="A69" s="1075" t="s">
        <v>1735</v>
      </c>
      <c r="AZ69" s="1121" t="s">
        <v>1298</v>
      </c>
      <c r="BE69" s="1121">
        <v>2067</v>
      </c>
      <c r="BH69" s="1069" t="s">
        <v>1736</v>
      </c>
      <c r="BI69" s="1118" t="s">
        <v>111</v>
      </c>
      <c r="BJ69" s="1069" t="s">
        <v>1737</v>
      </c>
      <c r="BK69" s="1118" t="s">
        <v>111</v>
      </c>
      <c r="BL69" s="1069" t="s">
        <v>1738</v>
      </c>
      <c r="BM69" s="1071" t="s">
        <v>111</v>
      </c>
      <c r="BN69" s="1069" t="s">
        <v>1739</v>
      </c>
    </row>
    <row customHeight="1" ht="11.25">
      <c r="A70" s="1075" t="s">
        <v>1740</v>
      </c>
      <c r="AZ70" s="1121" t="s">
        <v>1330</v>
      </c>
      <c r="BE70" s="1121">
        <v>2068</v>
      </c>
      <c r="BH70" s="1069" t="s">
        <v>1741</v>
      </c>
      <c r="BJ70" s="1069" t="s">
        <v>1742</v>
      </c>
      <c r="BL70" s="1069" t="s">
        <v>1743</v>
      </c>
      <c r="BN70" s="1069" t="s">
        <v>1744</v>
      </c>
    </row>
    <row customHeight="1" ht="11.25">
      <c r="A71" s="1075" t="s">
        <v>1745</v>
      </c>
      <c r="AZ71" s="1121" t="s">
        <v>1332</v>
      </c>
      <c r="BE71" s="1121">
        <v>2069</v>
      </c>
      <c r="BH71" s="1069" t="s">
        <v>1746</v>
      </c>
      <c r="BI71" s="1118" t="s">
        <v>92</v>
      </c>
      <c r="BJ71" s="1069" t="s">
        <v>1747</v>
      </c>
      <c r="BK71" s="1118" t="s">
        <v>92</v>
      </c>
      <c r="BL71" s="1069" t="s">
        <v>1748</v>
      </c>
      <c r="BM71" s="1071" t="s">
        <v>92</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113</v>
      </c>
      <c r="BJ73" s="1069" t="s">
        <v>1755</v>
      </c>
      <c r="BK73" s="1118" t="s">
        <v>113</v>
      </c>
      <c r="BL73" s="1069" t="s">
        <v>1756</v>
      </c>
      <c r="BM73" s="1071" t="s">
        <v>113</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1245</v>
      </c>
      <c r="BH76" s="1069" t="s">
        <v>1767</v>
      </c>
      <c r="BJ76" s="1069" t="s">
        <v>1768</v>
      </c>
      <c r="BL76" s="1069" t="s">
        <v>1769</v>
      </c>
    </row>
    <row customHeight="1" ht="11.25">
      <c r="A77" s="1075" t="s">
        <v>1770</v>
      </c>
      <c r="AZ77" s="1121" t="s">
        <v>1273</v>
      </c>
    </row>
    <row customHeight="1" ht="11.25">
      <c r="A78" s="1075" t="s">
        <v>1771</v>
      </c>
      <c r="AZ78" s="1121" t="s">
        <v>1305</v>
      </c>
    </row>
    <row customHeight="1" ht="11.25">
      <c r="A79" s="1075" t="s">
        <v>1772</v>
      </c>
      <c r="AZ79" s="1121" t="s">
        <v>1336</v>
      </c>
      <c r="BH79" s="1068" t="s">
        <v>1773</v>
      </c>
      <c r="BJ79" s="1068" t="s">
        <v>1774</v>
      </c>
      <c r="BL79" s="1068" t="s">
        <v>1775</v>
      </c>
    </row>
    <row customHeight="1" ht="11.25">
      <c r="A80" s="1075" t="s">
        <v>1776</v>
      </c>
      <c r="AZ80" s="1121" t="s">
        <v>1357</v>
      </c>
      <c r="BH80" s="1069" t="s">
        <v>1777</v>
      </c>
      <c r="BJ80" s="1069" t="s">
        <v>1778</v>
      </c>
      <c r="BL80" s="1069" t="s">
        <v>1779</v>
      </c>
    </row>
    <row customHeight="1" ht="11.25">
      <c r="A81" s="1075" t="s">
        <v>1780</v>
      </c>
      <c r="AZ81" s="1121" t="s">
        <v>1374</v>
      </c>
      <c r="BH81" s="1069" t="s">
        <v>1781</v>
      </c>
      <c r="BJ81" s="1069" t="s">
        <v>1782</v>
      </c>
      <c r="BL81" s="1069" t="s">
        <v>1783</v>
      </c>
    </row>
    <row customHeight="1" ht="11.25">
      <c r="A82" s="1075" t="s">
        <v>1784</v>
      </c>
      <c r="AZ82" s="1121" t="s">
        <v>1389</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1024</v>
      </c>
    </row>
    <row customHeight="1" ht="11.25">
      <c r="A91" s="1075" t="s">
        <v>1813</v>
      </c>
      <c r="AZ91" s="1121" t="s">
        <v>1060</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1435</v>
      </c>
      <c r="BL100" s="1069" t="s">
        <v>1435</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503</v>
      </c>
      <c r="BH107" s="1068" t="s">
        <v>1861</v>
      </c>
      <c r="BJ107" s="1068" t="s">
        <v>1862</v>
      </c>
      <c r="BL107" s="1068" t="s">
        <v>1863</v>
      </c>
      <c r="BN107" s="1068" t="s">
        <v>1864</v>
      </c>
    </row>
    <row customHeight="1" ht="11.25">
      <c r="AZ108" s="1121" t="s">
        <v>576</v>
      </c>
      <c r="BH108" s="1069" t="s">
        <v>1865</v>
      </c>
      <c r="BJ108" s="1069" t="s">
        <v>1866</v>
      </c>
      <c r="BL108" s="1069" t="s">
        <v>1520</v>
      </c>
      <c r="BN108" s="1069" t="s">
        <v>1867</v>
      </c>
    </row>
    <row customHeight="1" ht="11.25">
      <c r="BH109" s="1069" t="s">
        <v>1868</v>
      </c>
    </row>
    <row customHeight="1" ht="11.25">
      <c r="AZ110" s="1693" t="s">
        <v>1869</v>
      </c>
      <c r="BH110" s="1069" t="s">
        <v>1868</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1232</v>
      </c>
    </row>
    <row customHeight="1" ht="11.25">
      <c r="AZ116" s="1902" t="s">
        <v>1855</v>
      </c>
      <c r="BA116" s="1903" t="s">
        <v>1856</v>
      </c>
      <c r="BH116" s="1069" t="s">
        <v>1259</v>
      </c>
    </row>
    <row customHeight="1" ht="11.25">
      <c r="BH117" s="1069" t="s">
        <v>1294</v>
      </c>
    </row>
    <row customHeight="1" ht="11.25">
      <c r="BH118" s="1069"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440F5-51E4-CC83-36A7-0.2965FF5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305</v>
      </c>
      <c r="J1" s="456" t="s">
        <v>14</v>
      </c>
    </row>
    <row customHeight="1" ht="22.5" hidden="1">
      <c r="A2" s="503"/>
      <c r="B2" s="503"/>
      <c r="C2" s="1731" t="s">
        <v>694</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306</v>
      </c>
      <c r="E9" s="2206"/>
      <c r="F9" s="2206"/>
      <c r="G9" s="2209" t="s">
        <v>307</v>
      </c>
      <c r="J9" s="456">
        <v>11</v>
      </c>
    </row>
    <row customHeight="1" ht="11.549999999999999">
      <c r="A10" s="503"/>
      <c r="B10" s="503"/>
      <c r="C10" s="458"/>
      <c r="D10" s="1475" t="s">
        <v>90</v>
      </c>
      <c r="E10" s="1477" t="s">
        <v>308</v>
      </c>
      <c r="F10" s="1477" t="s">
        <v>309</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312</v>
      </c>
      <c r="G13" s="475"/>
      <c r="H13" s="1534"/>
      <c r="J13" s="456">
        <v>19</v>
      </c>
    </row>
    <row customHeight="1" ht="19.95">
      <c r="A14" s="503"/>
      <c r="B14" s="503"/>
      <c r="C14" s="458"/>
      <c r="D14" s="1524" t="s">
        <v>714</v>
      </c>
      <c r="E14" s="1525" t="s">
        <v>1872</v>
      </c>
      <c r="F14" s="1527"/>
      <c r="G14" s="1526" t="s">
        <v>1873</v>
      </c>
      <c r="H14" s="1534"/>
      <c r="J14" s="456">
        <v>19</v>
      </c>
    </row>
    <row customHeight="1" ht="19.95">
      <c r="A15" s="503"/>
      <c r="B15" s="503"/>
      <c r="C15" s="458"/>
      <c r="D15" s="1524" t="s">
        <v>313</v>
      </c>
      <c r="E15" s="1525" t="s">
        <v>1874</v>
      </c>
      <c r="F15" s="1527"/>
      <c r="G15" s="1526" t="s">
        <v>1875</v>
      </c>
      <c r="H15" s="1534"/>
      <c r="J15" s="456">
        <v>19</v>
      </c>
    </row>
    <row customHeight="1" ht="24">
      <c r="A16" s="503"/>
      <c r="B16" s="503"/>
      <c r="C16" s="458"/>
      <c r="D16" s="1524" t="s">
        <v>316</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93</v>
      </c>
      <c r="E18" s="1528" t="s">
        <v>1880</v>
      </c>
      <c r="F18" s="1527"/>
      <c r="G18" s="475" t="s">
        <v>1879</v>
      </c>
      <c r="H18" s="1534"/>
      <c r="I18" s="853"/>
      <c r="J18" s="456">
        <v>46</v>
      </c>
    </row>
    <row customHeight="1" ht="23.25">
      <c r="A19" s="503"/>
      <c r="B19" s="503"/>
      <c r="C19" s="458"/>
      <c r="D19" s="1521" t="s">
        <v>113</v>
      </c>
      <c r="E19" s="1528" t="s">
        <v>1881</v>
      </c>
      <c r="F19" s="1522" t="s">
        <v>312</v>
      </c>
      <c r="G19" s="2472" t="s">
        <v>1882</v>
      </c>
      <c r="H19" s="476"/>
      <c r="J19" s="456">
        <v>22</v>
      </c>
    </row>
    <row s="1531" customFormat="1" customHeight="1" ht="5.25" hidden="1">
      <c r="A20" s="503"/>
      <c r="B20" s="503"/>
      <c r="C20" s="1530"/>
      <c r="D20" s="1529" t="s">
        <v>1121</v>
      </c>
      <c r="E20" s="1015"/>
      <c r="F20" s="1014"/>
      <c r="G20" s="2473"/>
      <c r="J20" s="1531">
        <v>0</v>
      </c>
    </row>
    <row customHeight="1" ht="15.75">
      <c r="A21" s="503"/>
      <c r="B21" s="503"/>
      <c r="C21" s="458"/>
      <c r="D21" s="468"/>
      <c r="E21" s="416" t="s">
        <v>345</v>
      </c>
      <c r="F21" s="470"/>
      <c r="G21" s="2474"/>
      <c r="H21" s="1534"/>
      <c r="J21" s="456">
        <v>15</v>
      </c>
    </row>
    <row s="502" customFormat="1" customHeight="1" ht="26.25">
      <c r="A22" s="503"/>
      <c r="B22" s="503"/>
      <c r="C22" s="503"/>
      <c r="D22" s="1521" t="s">
        <v>94</v>
      </c>
      <c r="E22" s="475" t="s">
        <v>1883</v>
      </c>
      <c r="F22" s="1527"/>
      <c r="G22" s="475" t="s">
        <v>1884</v>
      </c>
      <c r="H22" s="1533"/>
      <c r="J22" s="502">
        <v>25</v>
      </c>
    </row>
    <row s="502" customFormat="1" customHeight="1" ht="19.95">
      <c r="A23" s="503"/>
      <c r="B23" s="503"/>
      <c r="C23" s="503"/>
      <c r="D23" s="1521" t="s">
        <v>95</v>
      </c>
      <c r="E23" s="1528" t="s">
        <v>1885</v>
      </c>
      <c r="F23" s="1532"/>
      <c r="G23" s="475" t="s">
        <v>1886</v>
      </c>
      <c r="H23" s="1533"/>
      <c r="J23" s="502">
        <v>19</v>
      </c>
    </row>
    <row s="502" customFormat="1" customHeight="1" ht="144" hidden="1">
      <c r="A24" s="503"/>
      <c r="B24" s="503"/>
      <c r="C24" s="503"/>
      <c r="D24" s="1521" t="s">
        <v>101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8013-0975-6268-EF64-0.BE147D9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50</v>
      </c>
      <c r="H1" s="1632" t="s">
        <v>52</v>
      </c>
      <c r="IU1" s="1156" t="s">
        <v>14</v>
      </c>
    </row>
    <row s="1851" customFormat="1" customHeight="1" ht="22.5" hidden="1">
      <c r="A2" s="832"/>
      <c r="B2" s="1161">
        <v>1</v>
      </c>
      <c r="C2" s="1161"/>
      <c r="D2" s="1929" t="s">
        <v>694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306</v>
      </c>
      <c r="F7" s="2103"/>
      <c r="G7" s="2103"/>
      <c r="H7" s="2103"/>
      <c r="I7" s="2103"/>
      <c r="J7" s="2475" t="s">
        <v>307</v>
      </c>
      <c r="K7" s="501"/>
      <c r="L7" s="501"/>
      <c r="M7" s="501"/>
      <c r="N7" s="501"/>
      <c r="O7" s="227"/>
      <c r="P7" s="501"/>
      <c r="Q7" s="226"/>
      <c r="R7" s="226"/>
      <c r="S7" s="226"/>
      <c r="T7" s="226"/>
      <c r="IU7" s="508">
        <v>14</v>
      </c>
    </row>
    <row s="1820" customFormat="1" customHeight="1" ht="21">
      <c r="A8" s="1156"/>
      <c r="B8" s="1161"/>
      <c r="C8" s="1156"/>
      <c r="D8" s="1496"/>
      <c r="E8" s="1549" t="s">
        <v>90</v>
      </c>
      <c r="F8" s="1541" t="s">
        <v>1887</v>
      </c>
      <c r="G8" s="1541" t="s">
        <v>50</v>
      </c>
      <c r="H8" s="1541" t="s">
        <v>52</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C8006-5519-6EE1-0719-0.AC0D26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694</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306</v>
      </c>
      <c r="F7" s="2103"/>
      <c r="G7" s="2103"/>
      <c r="H7" s="2103"/>
      <c r="I7" s="2103"/>
      <c r="J7" s="2103"/>
      <c r="K7" s="2103"/>
      <c r="L7" s="2475" t="s">
        <v>307</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18FBD-1045-4F6D-15F3-0.396EC5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694</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306</v>
      </c>
      <c r="F7" s="2103"/>
      <c r="G7" s="2103"/>
      <c r="H7" s="2103"/>
      <c r="I7" s="2103"/>
      <c r="J7" s="2103"/>
      <c r="K7" s="2103"/>
      <c r="L7" s="2475" t="s">
        <v>307</v>
      </c>
      <c r="M7" s="1625"/>
      <c r="N7" s="1625"/>
      <c r="O7" s="1625"/>
      <c r="P7" s="1625"/>
      <c r="Q7" s="1625"/>
      <c r="R7" s="1625"/>
      <c r="S7" s="226"/>
      <c r="T7" s="226"/>
      <c r="U7" s="226"/>
      <c r="V7" s="226"/>
      <c r="IW7" s="1610">
        <v>14</v>
      </c>
    </row>
    <row s="1820" customFormat="1" customHeight="1" ht="67.2">
      <c r="A8" s="1632"/>
      <c r="B8" s="1367"/>
      <c r="C8" s="1632"/>
      <c r="D8" s="1516"/>
      <c r="E8" s="2479" t="s">
        <v>90</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DD9D1-5FEE-3454-D584-0.2BDF555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694</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694</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306</v>
      </c>
      <c r="F10" s="2128"/>
      <c r="G10" s="2128"/>
      <c r="H10" s="2128"/>
      <c r="I10" s="2128"/>
      <c r="J10" s="2128"/>
      <c r="K10" s="2128"/>
      <c r="L10" s="2128"/>
      <c r="M10" s="2102"/>
      <c r="N10" s="2479" t="s">
        <v>307</v>
      </c>
      <c r="O10" s="501"/>
      <c r="P10" s="501"/>
      <c r="Q10" s="508">
        <v>14</v>
      </c>
    </row>
    <row s="1820" customFormat="1" customHeight="1" ht="44.25">
      <c r="A11" s="1632"/>
      <c r="B11" s="1367"/>
      <c r="C11" s="1632"/>
      <c r="D11" s="1516"/>
      <c r="E11" s="2493" t="s">
        <v>90</v>
      </c>
      <c r="F11" s="2493" t="s">
        <v>310</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314</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4262C-8378-8A5D-44C5-0.FE02555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306</v>
      </c>
      <c r="E8" s="2210"/>
      <c r="F8" s="2210"/>
      <c r="G8" s="2210"/>
      <c r="H8" s="2210"/>
      <c r="I8" s="2210" t="s">
        <v>307</v>
      </c>
      <c r="M8" s="122">
        <v>14</v>
      </c>
    </row>
    <row customHeight="1" ht="29.25">
      <c r="D9" s="2210" t="s">
        <v>90</v>
      </c>
      <c r="E9" s="2210" t="s">
        <v>1905</v>
      </c>
      <c r="F9" s="2210"/>
      <c r="G9" s="2210"/>
      <c r="H9" s="2210"/>
      <c r="I9" s="2210"/>
      <c r="M9" s="122">
        <v>28</v>
      </c>
    </row>
    <row customHeight="1" ht="24">
      <c r="D10" s="2210"/>
      <c r="E10" s="128" t="s">
        <v>1906</v>
      </c>
      <c r="F10" s="128" t="s">
        <v>1907</v>
      </c>
      <c r="G10" s="128" t="s">
        <v>1908</v>
      </c>
      <c r="H10" s="128" t="s">
        <v>396</v>
      </c>
      <c r="I10" s="2210"/>
      <c r="M10" s="122">
        <v>23</v>
      </c>
    </row>
    <row customHeight="1" ht="12" hidden="1">
      <c r="D11" s="88" t="s">
        <v>111</v>
      </c>
      <c r="E11" s="88" t="s">
        <v>93</v>
      </c>
      <c r="F11" s="88" t="s">
        <v>113</v>
      </c>
      <c r="G11" s="88" t="s">
        <v>94</v>
      </c>
      <c r="H11" s="88" t="s">
        <v>95</v>
      </c>
      <c r="I11" s="88" t="s">
        <v>101</v>
      </c>
      <c r="M11" s="122">
        <v>0</v>
      </c>
    </row>
    <row s="1824" customFormat="1" customHeight="1" ht="26.25">
      <c r="A12" s="146" t="s">
        <v>92</v>
      </c>
      <c r="B12" s="126" t="s">
        <v>28</v>
      </c>
      <c r="C12" s="127"/>
      <c r="D12" s="129" t="s">
        <v>111</v>
      </c>
      <c r="E12" s="382"/>
      <c r="F12" s="382"/>
      <c r="G12" s="1735" t="s">
        <v>28</v>
      </c>
      <c r="H12" s="383"/>
      <c r="I12" s="2170" t="s">
        <v>1909</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D32F9-B4BF-BEA4-F3BD-0.4F05B08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90</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1913</v>
      </c>
      <c r="J13" s="70">
        <v>12</v>
      </c>
    </row>
    <row customHeight="1" ht="3">
      <c r="J14" s="70">
        <v>3</v>
      </c>
    </row>
    <row customHeight="1" ht="23.25">
      <c r="C15" s="138"/>
      <c r="D15" s="2500" t="s">
        <v>1914</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5562D-1576-50A4-9EC9-0.ECB6BFEC}"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1915</v>
      </c>
      <c r="E7" s="2101"/>
      <c r="F7" s="268"/>
      <c r="M7" s="70">
        <v>22</v>
      </c>
    </row>
    <row customHeight="1" ht="3">
      <c r="C8" s="93"/>
      <c r="D8" s="71"/>
      <c r="E8" s="71"/>
      <c r="M8" s="70">
        <v>3</v>
      </c>
    </row>
    <row customHeight="1" ht="16.8">
      <c r="C9" s="93"/>
      <c r="D9" s="106" t="s">
        <v>90</v>
      </c>
      <c r="E9" s="109" t="s">
        <v>293</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1913</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B7521-A80C-C8A3-AA51-0.A02242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285</v>
      </c>
      <c r="M2" s="1554" t="s">
        <v>286</v>
      </c>
      <c r="R2" s="1554" t="s">
        <v>287</v>
      </c>
      <c r="S2" s="1554" t="s">
        <v>286</v>
      </c>
      <c r="X2" s="1554" t="s">
        <v>285</v>
      </c>
      <c r="Y2" s="1554" t="s">
        <v>286</v>
      </c>
      <c r="AD2" s="1554" t="s">
        <v>285</v>
      </c>
      <c r="AE2" s="1554" t="s">
        <v>286</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288</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123</v>
      </c>
      <c r="G8" s="2194"/>
      <c r="H8" s="2193" t="s">
        <v>90</v>
      </c>
      <c r="I8" s="2194"/>
      <c r="J8" s="2128" t="s">
        <v>124</v>
      </c>
      <c r="K8" s="1557"/>
      <c r="L8" s="2197" t="s">
        <v>289</v>
      </c>
      <c r="M8" s="2197"/>
      <c r="N8" s="2197"/>
      <c r="O8" s="2197"/>
      <c r="P8" s="2197"/>
      <c r="Q8" s="1558"/>
      <c r="R8" s="2097" t="s">
        <v>290</v>
      </c>
      <c r="S8" s="2198"/>
      <c r="T8" s="2198"/>
      <c r="U8" s="2198"/>
      <c r="V8" s="2198"/>
      <c r="W8" s="1558"/>
      <c r="X8" s="2199" t="s">
        <v>291</v>
      </c>
      <c r="Y8" s="2199"/>
      <c r="Z8" s="2199"/>
      <c r="AA8" s="2199"/>
      <c r="AB8" s="2199"/>
      <c r="AC8" s="1559"/>
      <c r="AD8" s="2128" t="s">
        <v>292</v>
      </c>
      <c r="AE8" s="2128"/>
      <c r="AF8" s="2128"/>
      <c r="AG8" s="2128"/>
      <c r="AH8" s="2102"/>
      <c r="AI8" s="2128" t="s">
        <v>293</v>
      </c>
      <c r="AJ8" s="1575"/>
      <c r="BM8" s="294">
        <v>32</v>
      </c>
    </row>
    <row customHeight="1" ht="23.25">
      <c r="D9" s="2128"/>
      <c r="E9" s="2128"/>
      <c r="F9" s="2176" t="s">
        <v>91</v>
      </c>
      <c r="G9" s="2176" t="s">
        <v>129</v>
      </c>
      <c r="H9" s="2195"/>
      <c r="I9" s="2196"/>
      <c r="J9" s="2102"/>
      <c r="K9" s="1560"/>
      <c r="L9" s="2128" t="s">
        <v>294</v>
      </c>
      <c r="M9" s="2102"/>
      <c r="N9" s="2193" t="s">
        <v>90</v>
      </c>
      <c r="O9" s="2194"/>
      <c r="P9" s="2128" t="s">
        <v>130</v>
      </c>
      <c r="Q9" s="1557"/>
      <c r="R9" s="2128" t="s">
        <v>294</v>
      </c>
      <c r="S9" s="2102"/>
      <c r="T9" s="2193" t="s">
        <v>90</v>
      </c>
      <c r="U9" s="2194"/>
      <c r="V9" s="2128" t="s">
        <v>130</v>
      </c>
      <c r="W9" s="1557"/>
      <c r="X9" s="2128" t="s">
        <v>294</v>
      </c>
      <c r="Y9" s="2102"/>
      <c r="Z9" s="2193" t="s">
        <v>90</v>
      </c>
      <c r="AA9" s="2194"/>
      <c r="AB9" s="2128" t="s">
        <v>295</v>
      </c>
      <c r="AC9" s="1557"/>
      <c r="AD9" s="2128" t="s">
        <v>294</v>
      </c>
      <c r="AE9" s="2102"/>
      <c r="AF9" s="2193" t="s">
        <v>90</v>
      </c>
      <c r="AG9" s="2194"/>
      <c r="AH9" s="2102" t="s">
        <v>295</v>
      </c>
      <c r="AI9" s="2128"/>
      <c r="AJ9" s="1575"/>
      <c r="BM9" s="294">
        <v>22</v>
      </c>
    </row>
    <row customHeight="1" ht="24">
      <c r="D10" s="2176"/>
      <c r="E10" s="2176"/>
      <c r="F10" s="2200"/>
      <c r="G10" s="2200"/>
      <c r="H10" s="2201"/>
      <c r="I10" s="2202"/>
      <c r="J10" s="2193"/>
      <c r="K10" s="1560"/>
      <c r="L10" s="1579" t="s">
        <v>296</v>
      </c>
      <c r="M10" s="1574" t="s">
        <v>297</v>
      </c>
      <c r="N10" s="2195"/>
      <c r="O10" s="2196"/>
      <c r="P10" s="2176"/>
      <c r="Q10" s="1557"/>
      <c r="R10" s="1579" t="s">
        <v>296</v>
      </c>
      <c r="S10" s="1574" t="s">
        <v>297</v>
      </c>
      <c r="T10" s="2195"/>
      <c r="U10" s="2196"/>
      <c r="V10" s="2176"/>
      <c r="W10" s="1557"/>
      <c r="X10" s="1579" t="s">
        <v>296</v>
      </c>
      <c r="Y10" s="1574" t="s">
        <v>297</v>
      </c>
      <c r="Z10" s="2195"/>
      <c r="AA10" s="2196"/>
      <c r="AB10" s="2176"/>
      <c r="AC10" s="1557"/>
      <c r="AD10" s="1579" t="s">
        <v>296</v>
      </c>
      <c r="AE10" s="1574" t="s">
        <v>297</v>
      </c>
      <c r="AF10" s="2195"/>
      <c r="AG10" s="2196"/>
      <c r="AH10" s="2193"/>
      <c r="AI10" s="2176"/>
      <c r="AJ10" s="1575"/>
      <c r="AK10" s="255" t="s">
        <v>298</v>
      </c>
      <c r="AL10" s="255" t="s">
        <v>131</v>
      </c>
      <c r="BM10" s="294">
        <v>23</v>
      </c>
    </row>
    <row customHeight="1" ht="15">
      <c r="D11" s="2184" t="s">
        <v>111</v>
      </c>
      <c r="E11" s="2180" t="s">
        <v>299</v>
      </c>
      <c r="F11" s="2180" t="s">
        <v>300</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299</v>
      </c>
      <c r="F17" s="2180" t="s">
        <v>301</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299</v>
      </c>
      <c r="F23" s="2180" t="s">
        <v>302</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299</v>
      </c>
      <c r="F29" s="2180" t="s">
        <v>303</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299</v>
      </c>
      <c r="F35" s="2180" t="s">
        <v>304</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A4487-E702-BB1A-8E2D-0.7CD7FC0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1916</v>
      </c>
      <c r="C2" s="2501"/>
      <c r="D2" s="2501"/>
      <c r="E2" s="269"/>
      <c r="F2" s="90">
        <v>22</v>
      </c>
    </row>
    <row customHeight="1" ht="3">
      <c r="F3" s="90">
        <v>3</v>
      </c>
    </row>
    <row customHeight="1" ht="23.25">
      <c r="B4" s="2615" t="s">
        <v>1917</v>
      </c>
      <c r="C4" s="384" t="s">
        <v>1918</v>
      </c>
      <c r="D4" s="384" t="s">
        <v>1919</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0EA6E-CBDC-8C6A-11B5-0.02185E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1920</v>
      </c>
    </row>
    <row r="4" s="265" customFormat="1" customHeight="1" ht="15">
      <c r="C4" s="1817"/>
      <c r="D4" s="114"/>
      <c r="E4" s="378"/>
    </row>
    <row r="6" s="1816" customFormat="1" customHeight="1" ht="17.25">
      <c r="A6" s="1816" t="s">
        <v>1921</v>
      </c>
    </row>
    <row r="8" s="265" customFormat="1" customHeight="1" ht="17.25">
      <c r="C8" s="1818"/>
      <c r="D8" s="114"/>
      <c r="E8" s="115"/>
    </row>
    <row r="11" s="1816" customFormat="1" customHeight="1" ht="17.25">
      <c r="A11" s="1816" t="s">
        <v>1922</v>
      </c>
    </row>
    <row r="13" s="1820" customFormat="1" customHeight="1" ht="15">
      <c r="A13" s="2218">
        <v>1</v>
      </c>
      <c r="B13" s="1161"/>
      <c r="C13" s="802" t="s">
        <v>694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1923</v>
      </c>
    </row>
    <row r="19" s="1851" customFormat="1" customHeight="1" ht="15">
      <c r="A19" s="1883"/>
      <c r="B19" s="1367">
        <v>1</v>
      </c>
      <c r="C19" s="1367"/>
      <c r="D19" s="801" t="s">
        <v>694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694</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694</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694</v>
      </c>
      <c r="L34" s="1730" t="s">
        <v>111</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1927</v>
      </c>
    </row>
    <row customHeight="1" ht="11.25"/>
    <row s="456" customFormat="1" customHeight="1" ht="22.5">
      <c r="A39" s="1792"/>
      <c r="B39" s="458"/>
      <c r="C39" s="860"/>
      <c r="D39" s="441"/>
      <c r="E39" s="861"/>
      <c r="F39" s="1813"/>
      <c r="G39" s="1823"/>
      <c r="H39" s="476"/>
    </row>
    <row customHeight="1" ht="11.25"/>
    <row s="1816" customFormat="1" customHeight="1" ht="11.25">
      <c r="A41" s="1816" t="s">
        <v>1928</v>
      </c>
    </row>
    <row customHeight="1" ht="11.25"/>
    <row s="456" customFormat="1" customHeight="1" ht="22.5">
      <c r="A43" s="458"/>
      <c r="B43" s="458"/>
      <c r="C43" s="458"/>
      <c r="D43" s="441"/>
      <c r="E43" s="861"/>
      <c r="F43" s="862"/>
      <c r="G43" s="1823"/>
      <c r="H43" s="476"/>
    </row>
    <row customHeight="1" ht="11.25"/>
    <row s="1816" customFormat="1" customHeight="1" ht="11.25">
      <c r="A45" s="1816" t="s">
        <v>1929</v>
      </c>
    </row>
    <row customHeight="1" ht="11.25"/>
    <row s="456" customFormat="1" customHeight="1" ht="24">
      <c r="A47" s="2203" t="s">
        <v>319</v>
      </c>
      <c r="B47" s="503"/>
      <c r="C47" s="2214"/>
      <c r="D47" s="446" t="str">
        <f>A47</f>
        <v>5.1</v>
      </c>
      <c r="E47" s="443" t="s">
        <v>320</v>
      </c>
      <c r="F47" s="1977" t="s">
        <v>312</v>
      </c>
      <c r="G47" s="445" t="s">
        <v>321</v>
      </c>
      <c r="H47" s="476"/>
      <c r="I47" s="853"/>
    </row>
    <row s="456" customFormat="1" customHeight="1" ht="22.5">
      <c r="A48" s="2203"/>
      <c r="B48" s="503"/>
      <c r="C48" s="2214"/>
      <c r="D48" s="441" t="str">
        <f>D47&amp;".1"</f>
        <v>5.1.1</v>
      </c>
      <c r="E48" s="440" t="s">
        <v>322</v>
      </c>
      <c r="F48" s="1978" t="s">
        <v>28</v>
      </c>
      <c r="G48" s="475"/>
      <c r="H48" s="476"/>
      <c r="I48" s="853"/>
    </row>
    <row s="456" customFormat="1" customHeight="1" ht="22.5">
      <c r="A49" s="2203"/>
      <c r="B49" s="503"/>
      <c r="C49" s="2214"/>
      <c r="D49" s="441" t="str">
        <f>D47&amp;".2"</f>
        <v>5.1.2</v>
      </c>
      <c r="E49" s="440" t="s">
        <v>323</v>
      </c>
      <c r="F49" s="1733" t="s">
        <v>28</v>
      </c>
      <c r="G49" s="445" t="s">
        <v>324</v>
      </c>
      <c r="H49" s="476"/>
      <c r="I49" s="853"/>
    </row>
    <row s="456" customFormat="1" customHeight="1" ht="22.5">
      <c r="A50" s="2203"/>
      <c r="B50" s="503"/>
      <c r="C50" s="2214"/>
      <c r="D50" s="441" t="str">
        <f>D47&amp;".3"</f>
        <v>5.1.3</v>
      </c>
      <c r="E50" s="440" t="s">
        <v>325</v>
      </c>
      <c r="F50" s="1978" t="s">
        <v>28</v>
      </c>
      <c r="G50" s="475"/>
      <c r="H50" s="476"/>
      <c r="I50" s="853"/>
    </row>
    <row s="456" customFormat="1" customHeight="1" ht="22.5">
      <c r="A51" s="2203"/>
      <c r="B51" s="503"/>
      <c r="C51" s="2214"/>
      <c r="D51" s="441" t="str">
        <f>D47&amp;".4"</f>
        <v>5.1.4</v>
      </c>
      <c r="E51" s="440" t="s">
        <v>326</v>
      </c>
      <c r="F51" s="1978" t="s">
        <v>28</v>
      </c>
      <c r="G51" s="445" t="s">
        <v>327</v>
      </c>
      <c r="H51" s="476"/>
      <c r="I51" s="853"/>
    </row>
    <row r="54" s="1816" customFormat="1" customHeight="1" ht="17.25">
      <c r="A54" s="1816" t="s">
        <v>1930</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398</v>
      </c>
      <c r="Q56" s="517" t="s">
        <v>399</v>
      </c>
      <c r="R56" s="518" t="s">
        <v>400</v>
      </c>
      <c r="S56" s="1637" t="s">
        <v>401</v>
      </c>
      <c r="T56" s="1637"/>
      <c r="U56" s="1637"/>
      <c r="V56" s="1637"/>
    </row>
    <row r="58" s="1816" customFormat="1" customHeight="1" ht="11.25">
      <c r="A58" s="1816" t="s">
        <v>1931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387</v>
      </c>
      <c r="AQ60" s="1625" t="s">
        <v>387</v>
      </c>
      <c r="AR60" s="1637"/>
      <c r="AS60" s="1637"/>
    </row>
    <row r="62" s="1816" customFormat="1" customHeight="1" ht="11.25">
      <c r="A62" s="1816" t="s">
        <v>1932</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1933</v>
      </c>
    </row>
    <row r="68" s="1636" customFormat="1" customHeight="1" ht="14.25">
      <c r="A68" s="344"/>
      <c r="B68" s="1161"/>
      <c r="C68" s="377"/>
      <c r="D68" s="1811"/>
      <c r="E68" s="887"/>
      <c r="F68" s="1826"/>
      <c r="G68" s="90"/>
      <c r="I68" s="1625"/>
      <c r="J68" s="1625"/>
    </row>
    <row r="70" s="1816" customFormat="1" customHeight="1" ht="11.25">
      <c r="A70" s="1816" t="s">
        <v>1934</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1936</v>
      </c>
    </row>
    <row r="75" s="1816" customFormat="1" customHeight="1" ht="11.25">
      <c r="A75" s="1816" t="s">
        <v>1937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1935</v>
      </c>
    </row>
    <row r="79" s="1816" customFormat="1" customHeight="1" ht="11.25">
      <c r="A79" s="1816" t="s">
        <v>1938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1943</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1947</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111</v>
      </c>
      <c r="G139" s="2576" t="s">
        <v>28</v>
      </c>
      <c r="H139" s="290"/>
      <c r="I139" s="638" t="s">
        <v>111</v>
      </c>
      <c r="J139" s="1808" t="s">
        <v>1951</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1027</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1027</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B1072-C99D-2675-6C6C-0.7289367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813</v>
      </c>
      <c r="E1" s="981" t="s">
        <v>859</v>
      </c>
      <c r="F1" s="981" t="s">
        <v>912</v>
      </c>
      <c r="G1" s="981" t="s">
        <v>899</v>
      </c>
      <c r="H1" s="981" t="s">
        <v>1636</v>
      </c>
    </row>
    <row customHeight="1" ht="9">
      <c r="A2" s="984" t="s">
        <v>1962</v>
      </c>
      <c r="B2" s="984"/>
      <c r="C2" s="985" t="str">
        <f>INDEX(TEMPLATE_NUMBER_FORM_LIST,MATCH(TEMPLATE_SPHERE,TEMPLATE_SPHERE_LIST,0))</f>
        <v>16</v>
      </c>
      <c r="D2" s="984" t="s">
        <v>1485</v>
      </c>
      <c r="E2" s="984" t="s">
        <v>150</v>
      </c>
      <c r="F2" s="986" t="s">
        <v>150</v>
      </c>
      <c r="G2" s="984" t="s">
        <v>150</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113</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C2A4165-1BE5-C082-D161-0.C26ECF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813</v>
      </c>
      <c r="D2" s="842" t="s">
        <v>859</v>
      </c>
      <c r="E2" s="842" t="s">
        <v>912</v>
      </c>
      <c r="F2" s="842" t="s">
        <v>899</v>
      </c>
      <c r="G2" s="842" t="s">
        <v>1636</v>
      </c>
      <c r="H2" s="844"/>
      <c r="I2" s="844"/>
      <c r="J2" s="844"/>
      <c r="K2" s="844"/>
      <c r="L2" s="844"/>
      <c r="M2" s="844"/>
      <c r="N2" s="844"/>
      <c r="O2" s="842" t="s">
        <v>813</v>
      </c>
      <c r="P2" s="842" t="s">
        <v>859</v>
      </c>
      <c r="Q2" s="842" t="s">
        <v>899</v>
      </c>
      <c r="R2" s="842" t="s">
        <v>912</v>
      </c>
      <c r="S2" s="842" t="s">
        <v>1636</v>
      </c>
      <c r="T2" s="842" t="s">
        <v>813</v>
      </c>
      <c r="U2" s="842" t="s">
        <v>859</v>
      </c>
      <c r="V2" s="842" t="s">
        <v>899</v>
      </c>
      <c r="W2" s="842" t="s">
        <v>912</v>
      </c>
      <c r="X2" s="842" t="s">
        <v>1636</v>
      </c>
      <c r="Y2" s="842"/>
      <c r="Z2" s="842" t="s">
        <v>813</v>
      </c>
      <c r="AA2" s="851" t="s">
        <v>859</v>
      </c>
      <c r="AB2" s="842" t="s">
        <v>899</v>
      </c>
      <c r="AC2" s="842" t="s">
        <v>912</v>
      </c>
      <c r="AD2" s="842" t="s">
        <v>1636</v>
      </c>
    </row>
    <row customHeight="1" ht="162">
      <c r="A3" s="846" t="s">
        <v>26</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1669</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714</v>
      </c>
      <c r="P20" s="958" t="s">
        <v>714</v>
      </c>
      <c r="Q20" s="958" t="s">
        <v>714</v>
      </c>
      <c r="R20" s="958" t="s">
        <v>714</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313</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313</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316</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734</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316</v>
      </c>
      <c r="P25" s="958" t="s">
        <v>313</v>
      </c>
      <c r="Q25" s="958" t="s">
        <v>741</v>
      </c>
      <c r="R25" s="958" t="s">
        <v>313</v>
      </c>
      <c r="S25" s="958"/>
      <c r="T25" s="965" t="s">
        <v>2075</v>
      </c>
      <c r="U25" s="847" t="s">
        <v>2075</v>
      </c>
      <c r="V25" s="847" t="s">
        <v>2075</v>
      </c>
      <c r="W25" s="847" t="s">
        <v>2075</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730</v>
      </c>
      <c r="P26" s="958" t="s">
        <v>724</v>
      </c>
      <c r="Q26" s="958" t="s">
        <v>2076</v>
      </c>
      <c r="R26" s="958" t="s">
        <v>724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732</v>
      </c>
      <c r="P27" s="958" t="s">
        <v>726</v>
      </c>
      <c r="Q27" s="958" t="s">
        <v>2078</v>
      </c>
      <c r="R27" s="958" t="s">
        <v>726</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734</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741</v>
      </c>
      <c r="P29" s="958" t="s">
        <v>316</v>
      </c>
      <c r="Q29" s="958"/>
      <c r="R29" s="958" t="s">
        <v>316</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743</v>
      </c>
      <c r="P30" s="958" t="s">
        <v>734</v>
      </c>
      <c r="Q30" s="958" t="s">
        <v>743</v>
      </c>
      <c r="R30" s="958" t="s">
        <v>734</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737</v>
      </c>
      <c r="Q31" s="958" t="s">
        <v>2085</v>
      </c>
      <c r="R31" s="958" t="s">
        <v>737</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739</v>
      </c>
      <c r="Q32" s="958" t="s">
        <v>2088</v>
      </c>
      <c r="R32" s="958" t="s">
        <v>739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745</v>
      </c>
      <c r="P33" s="958" t="s">
        <v>741</v>
      </c>
      <c r="Q33" s="958" t="s">
        <v>745</v>
      </c>
      <c r="R33" s="958" t="s">
        <v>741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747</v>
      </c>
      <c r="P36" s="958" t="s">
        <v>743</v>
      </c>
      <c r="Q36" s="958" t="s">
        <v>747</v>
      </c>
      <c r="R36" s="958" t="s">
        <v>743</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751</v>
      </c>
      <c r="P39" s="958" t="s">
        <v>745</v>
      </c>
      <c r="Q39" s="958" t="s">
        <v>751</v>
      </c>
      <c r="R39" s="958" t="s">
        <v>745</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747</v>
      </c>
      <c r="Q40" s="958" t="s">
        <v>2111</v>
      </c>
      <c r="R40" s="958" t="s">
        <v>747</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751</v>
      </c>
      <c r="Q43" s="958" t="s">
        <v>2122</v>
      </c>
      <c r="R43" s="958" t="s">
        <v>751</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2154</v>
      </c>
      <c r="U52" s="844" t="s">
        <v>2155</v>
      </c>
      <c r="V52" s="844" t="s">
        <v>2156</v>
      </c>
      <c r="W52" s="844" t="s">
        <v>2157</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330</v>
      </c>
      <c r="Q53" s="958" t="s">
        <v>330</v>
      </c>
      <c r="R53" s="958" t="s">
        <v>330</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319</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1027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764</v>
      </c>
      <c r="AA56" s="847" t="s">
        <v>764</v>
      </c>
      <c r="AB56" s="847" t="s">
        <v>764</v>
      </c>
      <c r="AC56" s="847" t="s">
        <v>764</v>
      </c>
      <c r="AD56" s="847"/>
    </row>
    <row customHeight="1" ht="27">
      <c r="A57" s="846"/>
      <c r="B57" s="900">
        <v>40</v>
      </c>
      <c r="C57" s="844" t="s">
        <v>1029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887</v>
      </c>
      <c r="P58" s="958" t="s">
        <v>801</v>
      </c>
      <c r="Q58" s="958" t="s">
        <v>801</v>
      </c>
      <c r="R58" s="958" t="s">
        <v>801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101</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101</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101</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639</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101</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671</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679</v>
      </c>
      <c r="U89" s="844" t="s">
        <v>679</v>
      </c>
      <c r="V89" s="844" t="s">
        <v>679</v>
      </c>
      <c r="W89" s="844" t="s">
        <v>679</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1480</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1480</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2234</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2239</v>
      </c>
      <c r="D148" s="844" t="s">
        <v>1579</v>
      </c>
      <c r="E148" s="844" t="s">
        <v>1680</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EAF7D-979E-BD69-EBEB-0.8E57824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Департамент тарифов и цен Правительства Еврейской автономной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46107.44405092593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10/1-П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портал органов государственной власти Еврейской автономной области https://www.eao.ru/dokumenty/elektronnoe-ofitsialnoe-opublikovanie/prikazy-oiv-eao/, 27.03.2026</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306</v>
      </c>
      <c r="M14" s="2128"/>
      <c r="N14" s="2128"/>
      <c r="O14" s="2128"/>
      <c r="P14" s="2128"/>
      <c r="Q14" s="2128"/>
      <c r="R14" s="2128"/>
      <c r="S14" s="2128"/>
      <c r="T14" s="2128"/>
      <c r="U14" s="2128"/>
      <c r="V14" s="2128"/>
      <c r="W14" s="2128"/>
      <c r="X14" s="2128" t="s">
        <v>307</v>
      </c>
      <c r="AD14" s="1156">
        <v>14</v>
      </c>
    </row>
    <row customHeight="1" ht="14.699999999999998">
      <c r="J15" s="377"/>
      <c r="K15" s="377"/>
      <c r="L15" s="2274" t="s">
        <v>90</v>
      </c>
      <c r="M15" s="2210" t="s">
        <v>431</v>
      </c>
      <c r="N15" s="302"/>
      <c r="O15" s="2275" t="s">
        <v>2244</v>
      </c>
      <c r="P15" s="2276"/>
      <c r="Q15" s="2276"/>
      <c r="R15" s="2276"/>
      <c r="S15" s="2276"/>
      <c r="T15" s="2276"/>
      <c r="U15" s="2277"/>
      <c r="V15" s="2278" t="s">
        <v>433</v>
      </c>
      <c r="W15" s="2281" t="s">
        <v>1163</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402</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403</v>
      </c>
      <c r="N20" s="301"/>
      <c r="O20" s="2607" t="str">
        <f>INDEX(PT_DIFFERENTIATION_TER,MATCH(B19,PT_DIFFERENTIATION_TER_ID,0))</f>
        <v/>
      </c>
      <c r="P20" s="2607"/>
      <c r="Q20" s="2607"/>
      <c r="R20" s="2607"/>
      <c r="S20" s="2607"/>
      <c r="T20" s="2607"/>
      <c r="U20" s="2607"/>
      <c r="V20" s="2607"/>
      <c r="W20" s="2607"/>
      <c r="X20" s="1259" t="s">
        <v>404</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405</v>
      </c>
      <c r="N21" s="301"/>
      <c r="O21" s="2607" t="str">
        <f>INDEX(PT_DIFFERENTIATION_CS,MATCH(C19,PT_DIFFERENTIATION_CS_ID,0))</f>
        <v/>
      </c>
      <c r="P21" s="2607"/>
      <c r="Q21" s="2607"/>
      <c r="R21" s="2607"/>
      <c r="S21" s="2607"/>
      <c r="T21" s="2607"/>
      <c r="U21" s="2607"/>
      <c r="V21" s="2607"/>
      <c r="W21" s="2607"/>
      <c r="X21" s="1259" t="s">
        <v>406</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407</v>
      </c>
      <c r="N22" s="301"/>
      <c r="O22" s="2607" t="str">
        <f>INDEX(PT_DIFFERENTIATION_IST_TE,MATCH(D19,PT_DIFFERENTIATION_IST_TE_ID,0))</f>
        <v/>
      </c>
      <c r="P22" s="2607"/>
      <c r="Q22" s="2607"/>
      <c r="R22" s="2607"/>
      <c r="S22" s="2607"/>
      <c r="T22" s="2607"/>
      <c r="U22" s="2607"/>
      <c r="V22" s="2607"/>
      <c r="W22" s="2607"/>
      <c r="X22" s="1259" t="s">
        <v>408</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410</v>
      </c>
      <c r="N23" s="301"/>
      <c r="O23" s="2306"/>
      <c r="P23" s="2306"/>
      <c r="Q23" s="2306"/>
      <c r="R23" s="2306"/>
      <c r="S23" s="2306"/>
      <c r="T23" s="2306"/>
      <c r="U23" s="2306"/>
      <c r="V23" s="2306"/>
      <c r="W23" s="2306"/>
      <c r="X23" s="1259" t="s">
        <v>411</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413</v>
      </c>
      <c r="N24" s="301"/>
      <c r="O24" s="2246"/>
      <c r="P24" s="2247"/>
      <c r="Q24" s="2247"/>
      <c r="R24" s="2247"/>
      <c r="S24" s="2247"/>
      <c r="T24" s="2247"/>
      <c r="U24" s="2247"/>
      <c r="V24" s="2247"/>
      <c r="W24" s="2248"/>
      <c r="X24" s="1259" t="s">
        <v>414</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416</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417</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418</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419</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809</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D95B8-1287-6F6C-EFF7-0.18B03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B6F3-801C-AA4D-2A3F-0.6D770B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148B5-5AB3-B99E-2C32-0.AD8972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B9764-A9CE-CFA7-910B-0.32EFF0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B3942-AD16-C312-EE28-0.D64FCF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65E28-531D-1C8F-72BD-0.F5542C8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305</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306</v>
      </c>
      <c r="E8" s="2206"/>
      <c r="F8" s="2206"/>
      <c r="G8" s="2209" t="s">
        <v>307</v>
      </c>
      <c r="J8" s="456">
        <v>11</v>
      </c>
    </row>
    <row customHeight="1" ht="11.549999999999999">
      <c r="A9" s="458"/>
      <c r="B9" s="503"/>
      <c r="C9" s="458"/>
      <c r="D9" s="473" t="s">
        <v>90</v>
      </c>
      <c r="E9" s="447" t="s">
        <v>308</v>
      </c>
      <c r="F9" s="447" t="s">
        <v>309</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310</v>
      </c>
      <c r="F11" s="1012" t="str">
        <f>IF(region_name="","",region_name)</f>
        <v>Еврейская автономная область</v>
      </c>
      <c r="G11" s="1013" t="s">
        <v>311</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312</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313</v>
      </c>
      <c r="E14" s="1011" t="s">
        <v>314</v>
      </c>
      <c r="F14" s="1012" t="str">
        <f>IF(inn="","",inn)</f>
        <v>1434031363</v>
      </c>
      <c r="G14" s="1013" t="s">
        <v>315</v>
      </c>
      <c r="H14" s="476"/>
      <c r="J14" s="456">
        <v>0</v>
      </c>
    </row>
    <row customHeight="1" ht="22.5" hidden="1">
      <c r="A15" s="458"/>
      <c r="B15" s="503"/>
      <c r="C15" s="458"/>
      <c r="D15" s="1010" t="s">
        <v>316</v>
      </c>
      <c r="E15" s="1011" t="s">
        <v>317</v>
      </c>
      <c r="F15" s="1012" t="str">
        <f>IF(kpp="","",kpp)</f>
        <v>790145002</v>
      </c>
      <c r="G15" s="1013" t="s">
        <v>318</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319</v>
      </c>
      <c r="B19" s="503"/>
      <c r="C19" s="2214"/>
      <c r="D19" s="446" t="str">
        <f>A19</f>
        <v>5.1</v>
      </c>
      <c r="E19" s="443" t="s">
        <v>320</v>
      </c>
      <c r="F19" s="444" t="s">
        <v>312</v>
      </c>
      <c r="G19" s="445" t="s">
        <v>321</v>
      </c>
      <c r="H19" s="476"/>
      <c r="I19" s="853"/>
      <c r="J19" s="456">
        <v>0</v>
      </c>
    </row>
    <row customHeight="1" ht="24" hidden="1">
      <c r="A20" s="2203"/>
      <c r="B20" s="503"/>
      <c r="C20" s="2214"/>
      <c r="D20" s="441" t="str">
        <f>D19&amp;".1"</f>
        <v>5.1.1</v>
      </c>
      <c r="E20" s="440" t="s">
        <v>322</v>
      </c>
      <c r="F20" s="882" t="s">
        <v>28</v>
      </c>
      <c r="G20" s="475"/>
      <c r="H20" s="476"/>
      <c r="I20" s="853"/>
      <c r="J20" s="456">
        <v>0</v>
      </c>
    </row>
    <row customHeight="1" ht="22.5" hidden="1">
      <c r="A21" s="2203"/>
      <c r="B21" s="503"/>
      <c r="C21" s="2214"/>
      <c r="D21" s="441" t="str">
        <f>D19&amp;".2"</f>
        <v>5.1.2</v>
      </c>
      <c r="E21" s="440" t="s">
        <v>323</v>
      </c>
      <c r="F21" s="1734" t="s">
        <v>28</v>
      </c>
      <c r="G21" s="445" t="s">
        <v>324</v>
      </c>
      <c r="H21" s="476"/>
      <c r="I21" s="853"/>
      <c r="J21" s="456">
        <v>0</v>
      </c>
    </row>
    <row customHeight="1" ht="22.5" hidden="1">
      <c r="A22" s="2203"/>
      <c r="B22" s="503"/>
      <c r="C22" s="2214"/>
      <c r="D22" s="441" t="str">
        <f>D19&amp;".3"</f>
        <v>5.1.3</v>
      </c>
      <c r="E22" s="440" t="s">
        <v>325</v>
      </c>
      <c r="F22" s="882" t="s">
        <v>28</v>
      </c>
      <c r="G22" s="475"/>
      <c r="H22" s="476"/>
      <c r="I22" s="853"/>
      <c r="J22" s="456">
        <v>0</v>
      </c>
    </row>
    <row customHeight="1" ht="22.5" hidden="1">
      <c r="A23" s="2203"/>
      <c r="B23" s="503"/>
      <c r="C23" s="2214"/>
      <c r="D23" s="441" t="str">
        <f>D19&amp;".4"</f>
        <v>5.1.4</v>
      </c>
      <c r="E23" s="440" t="s">
        <v>326</v>
      </c>
      <c r="F23" s="882" t="s">
        <v>28</v>
      </c>
      <c r="G23" s="445" t="s">
        <v>327</v>
      </c>
      <c r="H23" s="476"/>
      <c r="I23" s="853"/>
      <c r="J23" s="456">
        <v>0</v>
      </c>
    </row>
    <row customHeight="1" ht="22.5" hidden="1">
      <c r="A24" s="1979"/>
      <c r="B24" s="503"/>
      <c r="C24" s="493"/>
      <c r="D24" s="468"/>
      <c r="E24" s="1169" t="s">
        <v>328</v>
      </c>
      <c r="F24" s="469"/>
      <c r="G24" s="470"/>
      <c r="H24" s="476"/>
      <c r="I24" s="853"/>
      <c r="J24" s="456">
        <v>0</v>
      </c>
    </row>
    <row s="502" customFormat="1" customHeight="1" ht="24.75" hidden="1">
      <c r="A25" s="458"/>
      <c r="B25" s="503"/>
      <c r="C25" s="503"/>
      <c r="D25" s="1007" t="s">
        <v>92</v>
      </c>
      <c r="E25" s="1009" t="s">
        <v>329</v>
      </c>
      <c r="F25" s="1014" t="s">
        <v>312</v>
      </c>
      <c r="G25" s="1009"/>
      <c r="J25" s="502">
        <v>0</v>
      </c>
    </row>
    <row s="502" customFormat="1" customHeight="1" ht="11.25" hidden="1">
      <c r="A26" s="458"/>
      <c r="B26" s="503"/>
      <c r="C26" s="503"/>
      <c r="D26" s="1007" t="s">
        <v>330</v>
      </c>
      <c r="E26" s="1008" t="s">
        <v>331</v>
      </c>
      <c r="F26" s="1014" t="s">
        <v>312</v>
      </c>
      <c r="G26" s="1009"/>
      <c r="J26" s="502">
        <v>0</v>
      </c>
    </row>
    <row s="502" customFormat="1" customHeight="1" ht="11.25" hidden="1">
      <c r="A27" s="458"/>
      <c r="B27" s="503"/>
      <c r="C27" s="503"/>
      <c r="D27" s="1007" t="s">
        <v>332</v>
      </c>
      <c r="E27" s="1015" t="s">
        <v>333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334</v>
      </c>
      <c r="E28" s="1015" t="s">
        <v>335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336</v>
      </c>
      <c r="E29" s="1015" t="s">
        <v>337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338</v>
      </c>
      <c r="E30" s="1008" t="s">
        <v>339</v>
      </c>
      <c r="F30" s="1016"/>
      <c r="G30" s="1009"/>
      <c r="J30" s="502">
        <v>0</v>
      </c>
    </row>
    <row s="502" customFormat="1" customHeight="1" ht="11.25" hidden="1">
      <c r="A31" s="458"/>
      <c r="B31" s="503"/>
      <c r="C31" s="503"/>
      <c r="D31" s="1007" t="s">
        <v>340</v>
      </c>
      <c r="E31" s="1008" t="s">
        <v>341</v>
      </c>
      <c r="F31" s="1016"/>
      <c r="G31" s="1009"/>
      <c r="J31" s="502">
        <v>0</v>
      </c>
    </row>
    <row s="502" customFormat="1" customHeight="1" ht="11.25" hidden="1">
      <c r="A32" s="458"/>
      <c r="B32" s="503"/>
      <c r="C32" s="503"/>
      <c r="D32" s="1007" t="s">
        <v>342</v>
      </c>
      <c r="E32" s="1008" t="s">
        <v>343</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312</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344</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344</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312</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345</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346</v>
      </c>
      <c r="H44" s="476"/>
      <c r="J44" s="456">
        <v>22</v>
      </c>
    </row>
    <row customHeight="1" ht="23.25">
      <c r="A45" s="458"/>
      <c r="B45" s="503"/>
      <c r="C45" s="458"/>
      <c r="D45" s="441">
        <f>D44+1</f>
        <v>12</v>
      </c>
      <c r="E45" s="439" t="s">
        <v>347</v>
      </c>
      <c r="F45" s="444" t="s">
        <v>312</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348</v>
      </c>
      <c r="H46" s="476"/>
      <c r="J46" s="456">
        <v>23</v>
      </c>
    </row>
    <row customHeight="1" ht="24">
      <c r="A47" s="2203"/>
      <c r="B47" s="503"/>
      <c r="C47" s="493"/>
      <c r="D47" s="441" t="str">
        <f>D45&amp;".2"</f>
        <v>12.2</v>
      </c>
      <c r="E47" s="443" t="s">
        <v>349</v>
      </c>
      <c r="F47" s="491"/>
      <c r="G47" s="438" t="s">
        <v>350</v>
      </c>
      <c r="H47" s="476"/>
      <c r="J47" s="456">
        <v>23</v>
      </c>
    </row>
    <row customHeight="1" ht="24">
      <c r="A48" s="2203"/>
      <c r="B48" s="503"/>
      <c r="C48" s="493"/>
      <c r="D48" s="441" t="str">
        <f>D45&amp;".3"</f>
        <v>12.3</v>
      </c>
      <c r="E48" s="443" t="s">
        <v>351</v>
      </c>
      <c r="F48" s="491"/>
      <c r="G48" s="438" t="s">
        <v>352</v>
      </c>
      <c r="H48" s="476"/>
      <c r="J48" s="456">
        <v>23</v>
      </c>
    </row>
    <row customHeight="1" ht="24">
      <c r="A49" s="2203"/>
      <c r="B49" s="503"/>
      <c r="C49" s="493"/>
      <c r="D49" s="441" t="str">
        <f>IF(TEMPLATE_SPHERE="TKO",D45&amp;".0",D45&amp;".4")</f>
        <v>12.4</v>
      </c>
      <c r="E49" s="437" t="s">
        <v>353</v>
      </c>
      <c r="F49" s="1686"/>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13</v>
      </c>
      <c r="E51" s="529" t="s">
        <v>357</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D97EC-13F5-5945-5E71-0.AB3F27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F37DB-A7F5-61BF-F80E-0.37AF08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09B78-37F1-512D-F5FE-0.12A0ECB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2048D-FF0B-D9B9-2CEC-0.F03F23E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2016</v>
      </c>
      <c r="D5" s="2626" t="s">
        <v>2253</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5155-82EF-D3C5-1626-0.910D49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FCB7C-04D5-68CE-4267-0.8636B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57F6B-EF7B-22BA-B6E4-0.3A92F6B7}" mc:Ignorable="x14ac xr xr2 xr3">
  <sheetPr>
    <tabColor rgb="FFFFCC99"/>
  </sheetPr>
  <dimension ref="A1:I10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2268</v>
      </c>
      <c r="H2" s="1851" t="s">
        <v>28</v>
      </c>
      <c r="I2" s="1851" t="s">
        <v>813</v>
      </c>
    </row>
    <row customHeight="1" ht="11.25">
      <c r="A3" s="1851" t="s">
        <v>2263</v>
      </c>
      <c r="B3" s="1851" t="s">
        <v>16</v>
      </c>
      <c r="C3" s="1851" t="s">
        <v>13</v>
      </c>
      <c r="D3" s="1851" t="s">
        <v>48</v>
      </c>
      <c r="E3" s="1851" t="s">
        <v>51</v>
      </c>
      <c r="F3" s="1851" t="s">
        <v>53</v>
      </c>
      <c r="G3" s="1851" t="s">
        <v>28</v>
      </c>
      <c r="H3" s="1851" t="s">
        <v>28</v>
      </c>
      <c r="I3" s="1851" t="s">
        <v>813</v>
      </c>
    </row>
    <row customHeight="1" ht="11.25">
      <c r="A4" s="1851" t="s">
        <v>2263</v>
      </c>
      <c r="B4" s="1851" t="s">
        <v>16</v>
      </c>
      <c r="C4" s="1851" t="s">
        <v>2269</v>
      </c>
      <c r="D4" s="1851" t="s">
        <v>2270</v>
      </c>
      <c r="E4" s="1851" t="s">
        <v>2271</v>
      </c>
      <c r="F4" s="1851" t="s">
        <v>2272</v>
      </c>
      <c r="G4" s="1851" t="s">
        <v>2273</v>
      </c>
      <c r="H4" s="1851" t="s">
        <v>28</v>
      </c>
      <c r="I4" s="1851" t="s">
        <v>813</v>
      </c>
    </row>
    <row customHeight="1" ht="11.25">
      <c r="A5" s="1851" t="s">
        <v>2263</v>
      </c>
      <c r="B5" s="1851" t="s">
        <v>16</v>
      </c>
      <c r="C5" s="1851" t="s">
        <v>2274</v>
      </c>
      <c r="D5" s="1851" t="s">
        <v>2275</v>
      </c>
      <c r="E5" s="1851" t="s">
        <v>2276</v>
      </c>
      <c r="F5" s="1851" t="s">
        <v>2277</v>
      </c>
      <c r="G5" s="1851" t="s">
        <v>2278</v>
      </c>
      <c r="H5" s="1851" t="s">
        <v>28</v>
      </c>
      <c r="I5" s="1851" t="s">
        <v>813</v>
      </c>
    </row>
    <row customHeight="1" ht="11.25">
      <c r="A6" s="1851" t="s">
        <v>2263</v>
      </c>
      <c r="B6" s="1851" t="s">
        <v>16</v>
      </c>
      <c r="C6" s="1851" t="s">
        <v>2279</v>
      </c>
      <c r="D6" s="1851" t="s">
        <v>2280</v>
      </c>
      <c r="E6" s="1851" t="s">
        <v>2281</v>
      </c>
      <c r="F6" s="1851" t="s">
        <v>2282</v>
      </c>
      <c r="G6" s="1851" t="s">
        <v>2283</v>
      </c>
      <c r="H6" s="1851" t="s">
        <v>28</v>
      </c>
      <c r="I6" s="1851" t="s">
        <v>813</v>
      </c>
    </row>
    <row customHeight="1" ht="11.25">
      <c r="A7" s="1851" t="s">
        <v>2263</v>
      </c>
      <c r="B7" s="1851" t="s">
        <v>16</v>
      </c>
      <c r="C7" s="1851" t="s">
        <v>2284</v>
      </c>
      <c r="D7" s="1851" t="s">
        <v>2285</v>
      </c>
      <c r="E7" s="1851" t="s">
        <v>2286</v>
      </c>
      <c r="F7" s="1851" t="s">
        <v>2287</v>
      </c>
      <c r="G7" s="1851" t="s">
        <v>2288</v>
      </c>
      <c r="H7" s="1851" t="s">
        <v>28</v>
      </c>
      <c r="I7" s="1851" t="s">
        <v>813</v>
      </c>
    </row>
    <row customHeight="1" ht="11.25">
      <c r="A8" s="1851" t="s">
        <v>2263</v>
      </c>
      <c r="B8" s="1851" t="s">
        <v>16</v>
      </c>
      <c r="C8" s="1851" t="s">
        <v>28</v>
      </c>
      <c r="D8" s="1851" t="s">
        <v>2289</v>
      </c>
      <c r="E8" s="1851" t="s">
        <v>2290</v>
      </c>
      <c r="F8" s="1851" t="s">
        <v>2287</v>
      </c>
      <c r="G8" s="1851" t="s">
        <v>28</v>
      </c>
      <c r="H8" s="1851" t="s">
        <v>28</v>
      </c>
      <c r="I8" s="1851" t="s">
        <v>813</v>
      </c>
    </row>
    <row customHeight="1" ht="11.25">
      <c r="A9" s="1851" t="s">
        <v>2263</v>
      </c>
      <c r="B9" s="1851" t="s">
        <v>16</v>
      </c>
      <c r="C9" s="1851" t="s">
        <v>2291</v>
      </c>
      <c r="D9" s="1851" t="s">
        <v>2292</v>
      </c>
      <c r="E9" s="1851" t="s">
        <v>2293</v>
      </c>
      <c r="F9" s="1851" t="s">
        <v>2277</v>
      </c>
      <c r="G9" s="1851" t="s">
        <v>2294</v>
      </c>
      <c r="H9" s="1851" t="s">
        <v>28</v>
      </c>
      <c r="I9" s="1851" t="s">
        <v>813</v>
      </c>
    </row>
    <row customHeight="1" ht="11.25">
      <c r="A10" s="1851" t="s">
        <v>2263</v>
      </c>
      <c r="B10" s="1851" t="s">
        <v>16</v>
      </c>
      <c r="C10" s="1851" t="s">
        <v>2295</v>
      </c>
      <c r="D10" s="1851" t="s">
        <v>2296</v>
      </c>
      <c r="E10" s="1851" t="s">
        <v>2297</v>
      </c>
      <c r="F10" s="1851" t="s">
        <v>2277</v>
      </c>
      <c r="G10" s="1851" t="s">
        <v>2298</v>
      </c>
      <c r="H10" s="1851" t="s">
        <v>28</v>
      </c>
      <c r="I10" s="1851" t="s">
        <v>813</v>
      </c>
    </row>
    <row customHeight="1" ht="11.25">
      <c r="A11" s="1851" t="s">
        <v>2263</v>
      </c>
      <c r="B11" s="1851" t="s">
        <v>16</v>
      </c>
      <c r="C11" s="1851" t="s">
        <v>2299</v>
      </c>
      <c r="D11" s="1851" t="s">
        <v>2300</v>
      </c>
      <c r="E11" s="1851" t="s">
        <v>2301</v>
      </c>
      <c r="F11" s="1851" t="s">
        <v>2282</v>
      </c>
      <c r="G11" s="1851" t="s">
        <v>2302</v>
      </c>
      <c r="H11" s="1851" t="s">
        <v>28</v>
      </c>
      <c r="I11" s="1851" t="s">
        <v>813</v>
      </c>
    </row>
    <row customHeight="1" ht="11.25">
      <c r="A12" s="1851" t="s">
        <v>2263</v>
      </c>
      <c r="B12" s="1851" t="s">
        <v>16</v>
      </c>
      <c r="C12" s="1851" t="s">
        <v>2303</v>
      </c>
      <c r="D12" s="1851" t="s">
        <v>2304</v>
      </c>
      <c r="E12" s="1851" t="s">
        <v>2305</v>
      </c>
      <c r="F12" s="1851" t="s">
        <v>2306</v>
      </c>
      <c r="G12" s="1851" t="s">
        <v>28</v>
      </c>
      <c r="H12" s="1851" t="s">
        <v>28</v>
      </c>
      <c r="I12" s="1851" t="s">
        <v>813</v>
      </c>
    </row>
    <row customHeight="1" ht="11.25">
      <c r="A13" s="1851" t="s">
        <v>2263</v>
      </c>
      <c r="B13" s="1851" t="s">
        <v>16</v>
      </c>
      <c r="C13" s="1851" t="s">
        <v>2307</v>
      </c>
      <c r="D13" s="1851" t="s">
        <v>2308</v>
      </c>
      <c r="E13" s="1851" t="s">
        <v>2305</v>
      </c>
      <c r="F13" s="1851" t="s">
        <v>2309</v>
      </c>
      <c r="G13" s="1851" t="s">
        <v>2310</v>
      </c>
      <c r="H13" s="1851" t="s">
        <v>28</v>
      </c>
      <c r="I13" s="1851" t="s">
        <v>813</v>
      </c>
    </row>
    <row customHeight="1" ht="11.25">
      <c r="A14" s="1851" t="s">
        <v>2263</v>
      </c>
      <c r="B14" s="1851" t="s">
        <v>16</v>
      </c>
      <c r="C14" s="1851" t="s">
        <v>2311</v>
      </c>
      <c r="D14" s="1851" t="s">
        <v>2312</v>
      </c>
      <c r="E14" s="1851" t="s">
        <v>2313</v>
      </c>
      <c r="F14" s="1851" t="s">
        <v>2282</v>
      </c>
      <c r="G14" s="1851" t="s">
        <v>2314</v>
      </c>
      <c r="H14" s="1851" t="s">
        <v>28</v>
      </c>
      <c r="I14" s="1851" t="s">
        <v>813</v>
      </c>
    </row>
    <row customHeight="1" ht="11.25">
      <c r="A15" s="1851" t="s">
        <v>2263</v>
      </c>
      <c r="B15" s="1851" t="s">
        <v>16</v>
      </c>
      <c r="C15" s="1851" t="s">
        <v>2315</v>
      </c>
      <c r="D15" s="1851" t="s">
        <v>2316</v>
      </c>
      <c r="E15" s="1851" t="s">
        <v>2317</v>
      </c>
      <c r="F15" s="1851" t="s">
        <v>2277</v>
      </c>
      <c r="G15" s="1851" t="s">
        <v>2318</v>
      </c>
      <c r="H15" s="1851" t="s">
        <v>28</v>
      </c>
      <c r="I15" s="1851" t="s">
        <v>813</v>
      </c>
    </row>
    <row customHeight="1" ht="11.25">
      <c r="A16" s="1851" t="s">
        <v>2263</v>
      </c>
      <c r="B16" s="1851" t="s">
        <v>16</v>
      </c>
      <c r="C16" s="1851" t="s">
        <v>2319</v>
      </c>
      <c r="D16" s="1851" t="s">
        <v>2320</v>
      </c>
      <c r="E16" s="1851" t="s">
        <v>2321</v>
      </c>
      <c r="F16" s="1851" t="s">
        <v>2322</v>
      </c>
      <c r="G16" s="1851" t="s">
        <v>2323</v>
      </c>
      <c r="H16" s="1851" t="s">
        <v>28</v>
      </c>
      <c r="I16" s="1851" t="s">
        <v>813</v>
      </c>
    </row>
    <row customHeight="1" ht="11.25">
      <c r="A17" s="1851" t="s">
        <v>2263</v>
      </c>
      <c r="B17" s="1851" t="s">
        <v>16</v>
      </c>
      <c r="C17" s="1851" t="s">
        <v>2324</v>
      </c>
      <c r="D17" s="1851" t="s">
        <v>2325</v>
      </c>
      <c r="E17" s="1851" t="s">
        <v>2326</v>
      </c>
      <c r="F17" s="1851" t="s">
        <v>2287</v>
      </c>
      <c r="G17" s="1851" t="s">
        <v>2327</v>
      </c>
      <c r="H17" s="1851" t="s">
        <v>28</v>
      </c>
      <c r="I17" s="1851" t="s">
        <v>813</v>
      </c>
    </row>
    <row customHeight="1" ht="11.25">
      <c r="A18" s="1851" t="s">
        <v>2263</v>
      </c>
      <c r="B18" s="1851" t="s">
        <v>16</v>
      </c>
      <c r="C18" s="1851" t="s">
        <v>2328</v>
      </c>
      <c r="D18" s="1851" t="s">
        <v>2329</v>
      </c>
      <c r="E18" s="1851" t="s">
        <v>2330</v>
      </c>
      <c r="F18" s="1851" t="s">
        <v>2277</v>
      </c>
      <c r="G18" s="1851" t="s">
        <v>2331</v>
      </c>
      <c r="H18" s="1851" t="s">
        <v>28</v>
      </c>
      <c r="I18" s="1851" t="s">
        <v>813</v>
      </c>
    </row>
    <row customHeight="1" ht="11.25">
      <c r="A19" s="1851" t="s">
        <v>2263</v>
      </c>
      <c r="B19" s="1851" t="s">
        <v>16</v>
      </c>
      <c r="C19" s="1851" t="s">
        <v>2332</v>
      </c>
      <c r="D19" s="1851" t="s">
        <v>2333</v>
      </c>
      <c r="E19" s="1851" t="s">
        <v>2334</v>
      </c>
      <c r="F19" s="1851" t="s">
        <v>2322</v>
      </c>
      <c r="G19" s="1851" t="s">
        <v>2335</v>
      </c>
      <c r="H19" s="1851" t="s">
        <v>28</v>
      </c>
      <c r="I19" s="1851" t="s">
        <v>813</v>
      </c>
    </row>
    <row customHeight="1" ht="11.25">
      <c r="A20" s="1851" t="s">
        <v>2263</v>
      </c>
      <c r="B20" s="1851" t="s">
        <v>16</v>
      </c>
      <c r="C20" s="1851" t="s">
        <v>2336</v>
      </c>
      <c r="D20" s="1851" t="s">
        <v>2337</v>
      </c>
      <c r="E20" s="1851" t="s">
        <v>2338</v>
      </c>
      <c r="F20" s="1851" t="s">
        <v>2282</v>
      </c>
      <c r="G20" s="1851" t="s">
        <v>2339</v>
      </c>
      <c r="H20" s="1851" t="s">
        <v>28</v>
      </c>
      <c r="I20" s="1851" t="s">
        <v>813</v>
      </c>
    </row>
    <row customHeight="1" ht="11.25">
      <c r="A21" s="1851" t="s">
        <v>2263</v>
      </c>
      <c r="B21" s="1851" t="s">
        <v>16</v>
      </c>
      <c r="C21" s="1851" t="s">
        <v>2340</v>
      </c>
      <c r="D21" s="1851" t="s">
        <v>2341</v>
      </c>
      <c r="E21" s="1851" t="s">
        <v>2342</v>
      </c>
      <c r="F21" s="1851" t="s">
        <v>2322</v>
      </c>
      <c r="G21" s="1851" t="s">
        <v>28</v>
      </c>
      <c r="H21" s="1851" t="s">
        <v>28</v>
      </c>
      <c r="I21" s="1851" t="s">
        <v>813</v>
      </c>
    </row>
    <row customHeight="1" ht="11.25">
      <c r="A22" s="1851" t="s">
        <v>2263</v>
      </c>
      <c r="B22" s="1851" t="s">
        <v>16</v>
      </c>
      <c r="C22" s="1851" t="s">
        <v>2343</v>
      </c>
      <c r="D22" s="1851" t="s">
        <v>2344</v>
      </c>
      <c r="E22" s="1851" t="s">
        <v>2345</v>
      </c>
      <c r="F22" s="1851" t="s">
        <v>2346</v>
      </c>
      <c r="G22" s="1851" t="s">
        <v>2347</v>
      </c>
      <c r="H22" s="1851" t="s">
        <v>28</v>
      </c>
      <c r="I22" s="1851" t="s">
        <v>813</v>
      </c>
    </row>
    <row customHeight="1" ht="11.25">
      <c r="A23" s="1851" t="s">
        <v>2263</v>
      </c>
      <c r="B23" s="1851" t="s">
        <v>16</v>
      </c>
      <c r="C23" s="1851" t="s">
        <v>2348</v>
      </c>
      <c r="D23" s="1851" t="s">
        <v>2349</v>
      </c>
      <c r="E23" s="1851" t="s">
        <v>2350</v>
      </c>
      <c r="F23" s="1851" t="s">
        <v>2282</v>
      </c>
      <c r="G23" s="1851" t="s">
        <v>2351</v>
      </c>
      <c r="H23" s="1851" t="s">
        <v>28</v>
      </c>
      <c r="I23" s="1851" t="s">
        <v>813</v>
      </c>
    </row>
    <row customHeight="1" ht="11.25">
      <c r="A24" s="1851" t="s">
        <v>2263</v>
      </c>
      <c r="B24" s="1851" t="s">
        <v>16</v>
      </c>
      <c r="C24" s="1851" t="s">
        <v>2352</v>
      </c>
      <c r="D24" s="1851" t="s">
        <v>2353</v>
      </c>
      <c r="E24" s="1851" t="s">
        <v>2354</v>
      </c>
      <c r="F24" s="1851" t="s">
        <v>2322</v>
      </c>
      <c r="G24" s="1851" t="s">
        <v>2355</v>
      </c>
      <c r="H24" s="1851" t="s">
        <v>28</v>
      </c>
      <c r="I24" s="1851" t="s">
        <v>813</v>
      </c>
    </row>
    <row customHeight="1" ht="11.25">
      <c r="A25" s="1851" t="s">
        <v>2263</v>
      </c>
      <c r="B25" s="1851" t="s">
        <v>16</v>
      </c>
      <c r="C25" s="1851" t="s">
        <v>2356</v>
      </c>
      <c r="D25" s="1851" t="s">
        <v>2357</v>
      </c>
      <c r="E25" s="1851" t="s">
        <v>2358</v>
      </c>
      <c r="F25" s="1851" t="s">
        <v>2277</v>
      </c>
      <c r="G25" s="1851" t="s">
        <v>2359</v>
      </c>
      <c r="H25" s="1851" t="s">
        <v>28</v>
      </c>
      <c r="I25" s="1851" t="s">
        <v>813</v>
      </c>
    </row>
    <row customHeight="1" ht="11.25">
      <c r="A26" s="1851" t="s">
        <v>2263</v>
      </c>
      <c r="B26" s="1851" t="s">
        <v>16</v>
      </c>
      <c r="C26" s="1851" t="s">
        <v>2360</v>
      </c>
      <c r="D26" s="1851" t="s">
        <v>2361</v>
      </c>
      <c r="E26" s="1851" t="s">
        <v>2305</v>
      </c>
      <c r="F26" s="1851" t="s">
        <v>2362</v>
      </c>
      <c r="G26" s="1851" t="s">
        <v>28</v>
      </c>
      <c r="H26" s="1851" t="s">
        <v>28</v>
      </c>
      <c r="I26" s="1851" t="s">
        <v>813</v>
      </c>
    </row>
    <row customHeight="1" ht="11.25">
      <c r="A27" s="1851" t="s">
        <v>2263</v>
      </c>
      <c r="B27" s="1851" t="s">
        <v>16</v>
      </c>
      <c r="C27" s="1851" t="s">
        <v>2363</v>
      </c>
      <c r="D27" s="1851" t="s">
        <v>2364</v>
      </c>
      <c r="E27" s="1851" t="s">
        <v>2365</v>
      </c>
      <c r="F27" s="1851" t="s">
        <v>2366</v>
      </c>
      <c r="G27" s="1851" t="s">
        <v>28</v>
      </c>
      <c r="H27" s="1851" t="s">
        <v>28</v>
      </c>
      <c r="I27" s="1851" t="s">
        <v>813</v>
      </c>
    </row>
    <row customHeight="1" ht="11.25">
      <c r="A28" s="1851" t="s">
        <v>2263</v>
      </c>
      <c r="B28" s="1851" t="s">
        <v>16</v>
      </c>
      <c r="C28" s="1851" t="s">
        <v>2367</v>
      </c>
      <c r="D28" s="1851" t="s">
        <v>2368</v>
      </c>
      <c r="E28" s="1851" t="s">
        <v>2369</v>
      </c>
      <c r="F28" s="1851" t="s">
        <v>2370</v>
      </c>
      <c r="G28" s="1851" t="s">
        <v>28</v>
      </c>
      <c r="H28" s="1851" t="s">
        <v>28</v>
      </c>
      <c r="I28" s="1851" t="s">
        <v>813</v>
      </c>
    </row>
    <row customHeight="1" ht="11.25">
      <c r="A29" s="1851" t="s">
        <v>2263</v>
      </c>
      <c r="B29" s="1851" t="s">
        <v>16</v>
      </c>
      <c r="C29" s="1851" t="s">
        <v>2371</v>
      </c>
      <c r="D29" s="1851" t="s">
        <v>2372</v>
      </c>
      <c r="E29" s="1851" t="s">
        <v>2369</v>
      </c>
      <c r="F29" s="1851" t="s">
        <v>2373</v>
      </c>
      <c r="G29" s="1851" t="s">
        <v>2374</v>
      </c>
      <c r="H29" s="1851" t="s">
        <v>28</v>
      </c>
      <c r="I29" s="1851" t="s">
        <v>813</v>
      </c>
    </row>
    <row customHeight="1" ht="11.25">
      <c r="A30" s="1851" t="s">
        <v>2263</v>
      </c>
      <c r="B30" s="1851" t="s">
        <v>16</v>
      </c>
      <c r="C30" s="1851" t="s">
        <v>2375</v>
      </c>
      <c r="D30" s="1851" t="s">
        <v>2376</v>
      </c>
      <c r="E30" s="1851" t="s">
        <v>2377</v>
      </c>
      <c r="F30" s="1851" t="s">
        <v>2378</v>
      </c>
      <c r="G30" s="1851" t="s">
        <v>28</v>
      </c>
      <c r="H30" s="1851" t="s">
        <v>28</v>
      </c>
      <c r="I30" s="1851" t="s">
        <v>813</v>
      </c>
    </row>
    <row customHeight="1" ht="11.25">
      <c r="A31" s="1851" t="s">
        <v>2263</v>
      </c>
      <c r="B31" s="1851" t="s">
        <v>16</v>
      </c>
      <c r="C31" s="1851" t="s">
        <v>2379</v>
      </c>
      <c r="D31" s="1851" t="s">
        <v>2380</v>
      </c>
      <c r="E31" s="1851" t="s">
        <v>2381</v>
      </c>
      <c r="F31" s="1851" t="s">
        <v>2287</v>
      </c>
      <c r="G31" s="1851" t="s">
        <v>2382</v>
      </c>
      <c r="H31" s="1851" t="s">
        <v>28</v>
      </c>
      <c r="I31" s="1851" t="s">
        <v>813</v>
      </c>
    </row>
    <row customHeight="1" ht="11.25">
      <c r="A32" s="1851" t="s">
        <v>2263</v>
      </c>
      <c r="B32" s="1851" t="s">
        <v>16</v>
      </c>
      <c r="C32" s="1851" t="s">
        <v>2383</v>
      </c>
      <c r="D32" s="1851" t="s">
        <v>2384</v>
      </c>
      <c r="E32" s="1851" t="s">
        <v>2385</v>
      </c>
      <c r="F32" s="1851" t="s">
        <v>2287</v>
      </c>
      <c r="G32" s="1851" t="s">
        <v>2386</v>
      </c>
      <c r="H32" s="1851" t="s">
        <v>28</v>
      </c>
      <c r="I32" s="1851" t="s">
        <v>813</v>
      </c>
    </row>
    <row customHeight="1" ht="11.25">
      <c r="A33" s="1851" t="s">
        <v>2263</v>
      </c>
      <c r="B33" s="1851" t="s">
        <v>16</v>
      </c>
      <c r="C33" s="1851" t="s">
        <v>2387</v>
      </c>
      <c r="D33" s="1851" t="s">
        <v>2388</v>
      </c>
      <c r="E33" s="1851" t="s">
        <v>2389</v>
      </c>
      <c r="F33" s="1851" t="s">
        <v>2390</v>
      </c>
      <c r="G33" s="1851" t="s">
        <v>28</v>
      </c>
      <c r="H33" s="1851" t="s">
        <v>28</v>
      </c>
      <c r="I33" s="1851" t="s">
        <v>813</v>
      </c>
    </row>
    <row customHeight="1" ht="11.25">
      <c r="A34" s="1851" t="s">
        <v>2263</v>
      </c>
      <c r="B34" s="1851" t="s">
        <v>16</v>
      </c>
      <c r="C34" s="1851" t="s">
        <v>2391</v>
      </c>
      <c r="D34" s="1851" t="s">
        <v>2392</v>
      </c>
      <c r="E34" s="1851" t="s">
        <v>2305</v>
      </c>
      <c r="F34" s="1851" t="s">
        <v>2393</v>
      </c>
      <c r="G34" s="1851" t="s">
        <v>2394</v>
      </c>
      <c r="H34" s="1851" t="s">
        <v>28</v>
      </c>
      <c r="I34" s="1851" t="s">
        <v>813</v>
      </c>
    </row>
    <row customHeight="1" ht="11.25">
      <c r="A35" s="1851" t="s">
        <v>2263</v>
      </c>
      <c r="B35" s="1851" t="s">
        <v>16</v>
      </c>
      <c r="C35" s="1851" t="s">
        <v>2264</v>
      </c>
      <c r="D35" s="1851" t="s">
        <v>2265</v>
      </c>
      <c r="E35" s="1851" t="s">
        <v>2266</v>
      </c>
      <c r="F35" s="1851" t="s">
        <v>2267</v>
      </c>
      <c r="G35" s="1851" t="s">
        <v>2268</v>
      </c>
      <c r="H35" s="1851" t="s">
        <v>28</v>
      </c>
      <c r="I35" s="1851" t="s">
        <v>899</v>
      </c>
    </row>
    <row customHeight="1" ht="11.25">
      <c r="A36" s="1851" t="s">
        <v>2263</v>
      </c>
      <c r="B36" s="1851" t="s">
        <v>16</v>
      </c>
      <c r="C36" s="1851" t="s">
        <v>13</v>
      </c>
      <c r="D36" s="1851" t="s">
        <v>48</v>
      </c>
      <c r="E36" s="1851" t="s">
        <v>51</v>
      </c>
      <c r="F36" s="1851" t="s">
        <v>53</v>
      </c>
      <c r="G36" s="1851" t="s">
        <v>28</v>
      </c>
      <c r="H36" s="1851" t="s">
        <v>28</v>
      </c>
      <c r="I36" s="1851" t="s">
        <v>899</v>
      </c>
    </row>
    <row customHeight="1" ht="11.25">
      <c r="A37" s="1851" t="s">
        <v>2263</v>
      </c>
      <c r="B37" s="1851" t="s">
        <v>16</v>
      </c>
      <c r="C37" s="1851" t="s">
        <v>2284</v>
      </c>
      <c r="D37" s="1851" t="s">
        <v>2285</v>
      </c>
      <c r="E37" s="1851" t="s">
        <v>2286</v>
      </c>
      <c r="F37" s="1851" t="s">
        <v>2287</v>
      </c>
      <c r="G37" s="1851" t="s">
        <v>2288</v>
      </c>
      <c r="H37" s="1851" t="s">
        <v>28</v>
      </c>
      <c r="I37" s="1851" t="s">
        <v>899</v>
      </c>
    </row>
    <row customHeight="1" ht="11.25">
      <c r="A38" s="1851" t="s">
        <v>2263</v>
      </c>
      <c r="B38" s="1851" t="s">
        <v>16</v>
      </c>
      <c r="C38" s="1851" t="s">
        <v>28</v>
      </c>
      <c r="D38" s="1851" t="s">
        <v>2289</v>
      </c>
      <c r="E38" s="1851" t="s">
        <v>2290</v>
      </c>
      <c r="F38" s="1851" t="s">
        <v>2287</v>
      </c>
      <c r="G38" s="1851" t="s">
        <v>28</v>
      </c>
      <c r="H38" s="1851" t="s">
        <v>28</v>
      </c>
      <c r="I38" s="1851" t="s">
        <v>899</v>
      </c>
    </row>
    <row customHeight="1" ht="11.25">
      <c r="A39" s="1851" t="s">
        <v>2263</v>
      </c>
      <c r="B39" s="1851" t="s">
        <v>16</v>
      </c>
      <c r="C39" s="1851" t="s">
        <v>2295</v>
      </c>
      <c r="D39" s="1851" t="s">
        <v>2296</v>
      </c>
      <c r="E39" s="1851" t="s">
        <v>2297</v>
      </c>
      <c r="F39" s="1851" t="s">
        <v>2277</v>
      </c>
      <c r="G39" s="1851" t="s">
        <v>2298</v>
      </c>
      <c r="H39" s="1851" t="s">
        <v>28</v>
      </c>
      <c r="I39" s="1851" t="s">
        <v>899</v>
      </c>
    </row>
    <row customHeight="1" ht="11.25">
      <c r="A40" s="1851" t="s">
        <v>2263</v>
      </c>
      <c r="B40" s="1851" t="s">
        <v>16</v>
      </c>
      <c r="C40" s="1851" t="s">
        <v>2307</v>
      </c>
      <c r="D40" s="1851" t="s">
        <v>2308</v>
      </c>
      <c r="E40" s="1851" t="s">
        <v>2305</v>
      </c>
      <c r="F40" s="1851" t="s">
        <v>2309</v>
      </c>
      <c r="G40" s="1851" t="s">
        <v>2310</v>
      </c>
      <c r="H40" s="1851" t="s">
        <v>28</v>
      </c>
      <c r="I40" s="1851" t="s">
        <v>899</v>
      </c>
    </row>
    <row customHeight="1" ht="11.25">
      <c r="A41" s="1851" t="s">
        <v>2263</v>
      </c>
      <c r="B41" s="1851" t="s">
        <v>16</v>
      </c>
      <c r="C41" s="1851" t="s">
        <v>2352</v>
      </c>
      <c r="D41" s="1851" t="s">
        <v>2353</v>
      </c>
      <c r="E41" s="1851" t="s">
        <v>2354</v>
      </c>
      <c r="F41" s="1851" t="s">
        <v>2322</v>
      </c>
      <c r="G41" s="1851" t="s">
        <v>2355</v>
      </c>
      <c r="H41" s="1851" t="s">
        <v>28</v>
      </c>
      <c r="I41" s="1851" t="s">
        <v>899</v>
      </c>
    </row>
    <row customHeight="1" ht="11.25">
      <c r="A42" s="1851" t="s">
        <v>2263</v>
      </c>
      <c r="B42" s="1851" t="s">
        <v>16</v>
      </c>
      <c r="C42" s="1851" t="s">
        <v>2367</v>
      </c>
      <c r="D42" s="1851" t="s">
        <v>2368</v>
      </c>
      <c r="E42" s="1851" t="s">
        <v>2369</v>
      </c>
      <c r="F42" s="1851" t="s">
        <v>2370</v>
      </c>
      <c r="G42" s="1851" t="s">
        <v>28</v>
      </c>
      <c r="H42" s="1851" t="s">
        <v>28</v>
      </c>
      <c r="I42" s="1851" t="s">
        <v>899</v>
      </c>
    </row>
    <row customHeight="1" ht="11.25">
      <c r="A43" s="1851" t="s">
        <v>2263</v>
      </c>
      <c r="B43" s="1851" t="s">
        <v>16</v>
      </c>
      <c r="C43" s="1851" t="s">
        <v>2371</v>
      </c>
      <c r="D43" s="1851" t="s">
        <v>2372</v>
      </c>
      <c r="E43" s="1851" t="s">
        <v>2369</v>
      </c>
      <c r="F43" s="1851" t="s">
        <v>2373</v>
      </c>
      <c r="G43" s="1851" t="s">
        <v>2374</v>
      </c>
      <c r="H43" s="1851" t="s">
        <v>28</v>
      </c>
      <c r="I43" s="1851" t="s">
        <v>899</v>
      </c>
    </row>
    <row customHeight="1" ht="11.25">
      <c r="A44" s="1851" t="s">
        <v>2263</v>
      </c>
      <c r="B44" s="1851" t="s">
        <v>16</v>
      </c>
      <c r="C44" s="1851" t="s">
        <v>2387</v>
      </c>
      <c r="D44" s="1851" t="s">
        <v>2388</v>
      </c>
      <c r="E44" s="1851" t="s">
        <v>2389</v>
      </c>
      <c r="F44" s="1851" t="s">
        <v>2390</v>
      </c>
      <c r="G44" s="1851" t="s">
        <v>28</v>
      </c>
      <c r="H44" s="1851" t="s">
        <v>28</v>
      </c>
      <c r="I44" s="1851" t="s">
        <v>899</v>
      </c>
    </row>
    <row customHeight="1" ht="11.25">
      <c r="A45" s="1851" t="s">
        <v>2263</v>
      </c>
      <c r="B45" s="1851" t="s">
        <v>16</v>
      </c>
      <c r="C45" s="1851" t="s">
        <v>2264</v>
      </c>
      <c r="D45" s="1851" t="s">
        <v>2265</v>
      </c>
      <c r="E45" s="1851" t="s">
        <v>2266</v>
      </c>
      <c r="F45" s="1851" t="s">
        <v>2267</v>
      </c>
      <c r="G45" s="1851" t="s">
        <v>2268</v>
      </c>
      <c r="H45" s="1851" t="s">
        <v>28</v>
      </c>
      <c r="I45" s="1851" t="s">
        <v>859</v>
      </c>
    </row>
    <row customHeight="1" ht="11.25">
      <c r="A46" s="1851" t="s">
        <v>2263</v>
      </c>
      <c r="B46" s="1851" t="s">
        <v>16</v>
      </c>
      <c r="C46" s="1851" t="s">
        <v>2274</v>
      </c>
      <c r="D46" s="1851" t="s">
        <v>2275</v>
      </c>
      <c r="E46" s="1851" t="s">
        <v>2276</v>
      </c>
      <c r="F46" s="1851" t="s">
        <v>2277</v>
      </c>
      <c r="G46" s="1851" t="s">
        <v>2278</v>
      </c>
      <c r="H46" s="1851" t="s">
        <v>28</v>
      </c>
      <c r="I46" s="1851" t="s">
        <v>859</v>
      </c>
    </row>
    <row customHeight="1" ht="11.25">
      <c r="A47" s="1851" t="s">
        <v>2263</v>
      </c>
      <c r="B47" s="1851" t="s">
        <v>16</v>
      </c>
      <c r="C47" s="1851" t="s">
        <v>2279</v>
      </c>
      <c r="D47" s="1851" t="s">
        <v>2280</v>
      </c>
      <c r="E47" s="1851" t="s">
        <v>2281</v>
      </c>
      <c r="F47" s="1851" t="s">
        <v>2282</v>
      </c>
      <c r="G47" s="1851" t="s">
        <v>2283</v>
      </c>
      <c r="H47" s="1851" t="s">
        <v>28</v>
      </c>
      <c r="I47" s="1851" t="s">
        <v>859</v>
      </c>
    </row>
    <row customHeight="1" ht="11.25">
      <c r="A48" s="1851" t="s">
        <v>2263</v>
      </c>
      <c r="B48" s="1851" t="s">
        <v>16</v>
      </c>
      <c r="C48" s="1851" t="s">
        <v>2284</v>
      </c>
      <c r="D48" s="1851" t="s">
        <v>2285</v>
      </c>
      <c r="E48" s="1851" t="s">
        <v>2286</v>
      </c>
      <c r="F48" s="1851" t="s">
        <v>2287</v>
      </c>
      <c r="G48" s="1851" t="s">
        <v>2288</v>
      </c>
      <c r="H48" s="1851" t="s">
        <v>28</v>
      </c>
      <c r="I48" s="1851" t="s">
        <v>859</v>
      </c>
    </row>
    <row customHeight="1" ht="11.25">
      <c r="A49" s="1851" t="s">
        <v>2263</v>
      </c>
      <c r="B49" s="1851" t="s">
        <v>16</v>
      </c>
      <c r="C49" s="1851" t="s">
        <v>28</v>
      </c>
      <c r="D49" s="1851" t="s">
        <v>2289</v>
      </c>
      <c r="E49" s="1851" t="s">
        <v>2290</v>
      </c>
      <c r="F49" s="1851" t="s">
        <v>2287</v>
      </c>
      <c r="G49" s="1851" t="s">
        <v>28</v>
      </c>
      <c r="H49" s="1851" t="s">
        <v>28</v>
      </c>
      <c r="I49" s="1851" t="s">
        <v>859</v>
      </c>
    </row>
    <row customHeight="1" ht="11.25">
      <c r="A50" s="1851" t="s">
        <v>2263</v>
      </c>
      <c r="B50" s="1851" t="s">
        <v>16</v>
      </c>
      <c r="C50" s="1851" t="s">
        <v>2395</v>
      </c>
      <c r="D50" s="1851" t="s">
        <v>2396</v>
      </c>
      <c r="E50" s="1851" t="s">
        <v>2397</v>
      </c>
      <c r="F50" s="1851" t="s">
        <v>580</v>
      </c>
      <c r="G50" s="1851" t="s">
        <v>28</v>
      </c>
      <c r="H50" s="1851" t="s">
        <v>28</v>
      </c>
      <c r="I50" s="1851" t="s">
        <v>859</v>
      </c>
    </row>
    <row customHeight="1" ht="11.25">
      <c r="A51" s="1851" t="s">
        <v>2263</v>
      </c>
      <c r="B51" s="1851" t="s">
        <v>16</v>
      </c>
      <c r="C51" s="1851" t="s">
        <v>2291</v>
      </c>
      <c r="D51" s="1851" t="s">
        <v>2292</v>
      </c>
      <c r="E51" s="1851" t="s">
        <v>2293</v>
      </c>
      <c r="F51" s="1851" t="s">
        <v>2277</v>
      </c>
      <c r="G51" s="1851" t="s">
        <v>2294</v>
      </c>
      <c r="H51" s="1851" t="s">
        <v>28</v>
      </c>
      <c r="I51" s="1851" t="s">
        <v>859</v>
      </c>
    </row>
    <row customHeight="1" ht="11.25">
      <c r="A52" s="1851" t="s">
        <v>2263</v>
      </c>
      <c r="B52" s="1851" t="s">
        <v>16</v>
      </c>
      <c r="C52" s="1851" t="s">
        <v>2295</v>
      </c>
      <c r="D52" s="1851" t="s">
        <v>2296</v>
      </c>
      <c r="E52" s="1851" t="s">
        <v>2297</v>
      </c>
      <c r="F52" s="1851" t="s">
        <v>2277</v>
      </c>
      <c r="G52" s="1851" t="s">
        <v>2298</v>
      </c>
      <c r="H52" s="1851" t="s">
        <v>28</v>
      </c>
      <c r="I52" s="1851" t="s">
        <v>859</v>
      </c>
    </row>
    <row customHeight="1" ht="11.25">
      <c r="A53" s="1851" t="s">
        <v>2263</v>
      </c>
      <c r="B53" s="1851" t="s">
        <v>16</v>
      </c>
      <c r="C53" s="1851" t="s">
        <v>2299</v>
      </c>
      <c r="D53" s="1851" t="s">
        <v>2300</v>
      </c>
      <c r="E53" s="1851" t="s">
        <v>2301</v>
      </c>
      <c r="F53" s="1851" t="s">
        <v>2282</v>
      </c>
      <c r="G53" s="1851" t="s">
        <v>2302</v>
      </c>
      <c r="H53" s="1851" t="s">
        <v>28</v>
      </c>
      <c r="I53" s="1851" t="s">
        <v>859</v>
      </c>
    </row>
    <row customHeight="1" ht="11.25">
      <c r="A54" s="1851" t="s">
        <v>2263</v>
      </c>
      <c r="B54" s="1851" t="s">
        <v>16</v>
      </c>
      <c r="C54" s="1851" t="s">
        <v>2307</v>
      </c>
      <c r="D54" s="1851" t="s">
        <v>2308</v>
      </c>
      <c r="E54" s="1851" t="s">
        <v>2305</v>
      </c>
      <c r="F54" s="1851" t="s">
        <v>2309</v>
      </c>
      <c r="G54" s="1851" t="s">
        <v>2310</v>
      </c>
      <c r="H54" s="1851" t="s">
        <v>28</v>
      </c>
      <c r="I54" s="1851" t="s">
        <v>859</v>
      </c>
    </row>
    <row customHeight="1" ht="11.25">
      <c r="A55" s="1851" t="s">
        <v>2263</v>
      </c>
      <c r="B55" s="1851" t="s">
        <v>16</v>
      </c>
      <c r="C55" s="1851" t="s">
        <v>2311</v>
      </c>
      <c r="D55" s="1851" t="s">
        <v>2312</v>
      </c>
      <c r="E55" s="1851" t="s">
        <v>2313</v>
      </c>
      <c r="F55" s="1851" t="s">
        <v>2282</v>
      </c>
      <c r="G55" s="1851" t="s">
        <v>2314</v>
      </c>
      <c r="H55" s="1851" t="s">
        <v>28</v>
      </c>
      <c r="I55" s="1851" t="s">
        <v>859</v>
      </c>
    </row>
    <row customHeight="1" ht="11.25">
      <c r="A56" s="1851" t="s">
        <v>2263</v>
      </c>
      <c r="B56" s="1851" t="s">
        <v>16</v>
      </c>
      <c r="C56" s="1851" t="s">
        <v>2398</v>
      </c>
      <c r="D56" s="1851" t="s">
        <v>2399</v>
      </c>
      <c r="E56" s="1851" t="s">
        <v>2400</v>
      </c>
      <c r="F56" s="1851" t="s">
        <v>2401</v>
      </c>
      <c r="G56" s="1851" t="s">
        <v>28</v>
      </c>
      <c r="H56" s="1851" t="s">
        <v>28</v>
      </c>
      <c r="I56" s="1851" t="s">
        <v>859</v>
      </c>
    </row>
    <row customHeight="1" ht="11.25">
      <c r="A57" s="1851" t="s">
        <v>2263</v>
      </c>
      <c r="B57" s="1851" t="s">
        <v>16</v>
      </c>
      <c r="C57" s="1851" t="s">
        <v>2402</v>
      </c>
      <c r="D57" s="1851" t="s">
        <v>2403</v>
      </c>
      <c r="E57" s="1851" t="s">
        <v>2404</v>
      </c>
      <c r="F57" s="1851" t="s">
        <v>2277</v>
      </c>
      <c r="G57" s="1851" t="s">
        <v>2405</v>
      </c>
      <c r="H57" s="1851" t="s">
        <v>28</v>
      </c>
      <c r="I57" s="1851" t="s">
        <v>859</v>
      </c>
    </row>
    <row customHeight="1" ht="11.25">
      <c r="A58" s="1851" t="s">
        <v>2263</v>
      </c>
      <c r="B58" s="1851" t="s">
        <v>16</v>
      </c>
      <c r="C58" s="1851" t="s">
        <v>2406</v>
      </c>
      <c r="D58" s="1851" t="s">
        <v>2407</v>
      </c>
      <c r="E58" s="1851" t="s">
        <v>2408</v>
      </c>
      <c r="F58" s="1851" t="s">
        <v>2409</v>
      </c>
      <c r="G58" s="1851" t="s">
        <v>28</v>
      </c>
      <c r="H58" s="1851" t="s">
        <v>2410</v>
      </c>
      <c r="I58" s="1851" t="s">
        <v>859</v>
      </c>
    </row>
    <row customHeight="1" ht="11.25">
      <c r="A59" s="1851" t="s">
        <v>2263</v>
      </c>
      <c r="B59" s="1851" t="s">
        <v>16</v>
      </c>
      <c r="C59" s="1851" t="s">
        <v>2315</v>
      </c>
      <c r="D59" s="1851" t="s">
        <v>2316</v>
      </c>
      <c r="E59" s="1851" t="s">
        <v>2317</v>
      </c>
      <c r="F59" s="1851" t="s">
        <v>2277</v>
      </c>
      <c r="G59" s="1851" t="s">
        <v>2318</v>
      </c>
      <c r="H59" s="1851" t="s">
        <v>28</v>
      </c>
      <c r="I59" s="1851" t="s">
        <v>859</v>
      </c>
    </row>
    <row customHeight="1" ht="11.25">
      <c r="A60" s="1851" t="s">
        <v>2263</v>
      </c>
      <c r="B60" s="1851" t="s">
        <v>16</v>
      </c>
      <c r="C60" s="1851" t="s">
        <v>2319</v>
      </c>
      <c r="D60" s="1851" t="s">
        <v>2320</v>
      </c>
      <c r="E60" s="1851" t="s">
        <v>2321</v>
      </c>
      <c r="F60" s="1851" t="s">
        <v>2322</v>
      </c>
      <c r="G60" s="1851" t="s">
        <v>2323</v>
      </c>
      <c r="H60" s="1851" t="s">
        <v>28</v>
      </c>
      <c r="I60" s="1851" t="s">
        <v>859</v>
      </c>
    </row>
    <row customHeight="1" ht="11.25">
      <c r="A61" s="1851" t="s">
        <v>2263</v>
      </c>
      <c r="B61" s="1851" t="s">
        <v>16</v>
      </c>
      <c r="C61" s="1851" t="s">
        <v>2411</v>
      </c>
      <c r="D61" s="1851" t="s">
        <v>2412</v>
      </c>
      <c r="E61" s="1851" t="s">
        <v>2413</v>
      </c>
      <c r="F61" s="1851" t="s">
        <v>2322</v>
      </c>
      <c r="G61" s="1851" t="s">
        <v>2414</v>
      </c>
      <c r="H61" s="1851" t="s">
        <v>28</v>
      </c>
      <c r="I61" s="1851" t="s">
        <v>859</v>
      </c>
    </row>
    <row customHeight="1" ht="11.25">
      <c r="A62" s="1851" t="s">
        <v>2263</v>
      </c>
      <c r="B62" s="1851" t="s">
        <v>16</v>
      </c>
      <c r="C62" s="1851" t="s">
        <v>2415</v>
      </c>
      <c r="D62" s="1851" t="s">
        <v>2416</v>
      </c>
      <c r="E62" s="1851" t="s">
        <v>2417</v>
      </c>
      <c r="F62" s="1851" t="s">
        <v>2346</v>
      </c>
      <c r="G62" s="1851" t="s">
        <v>2418</v>
      </c>
      <c r="H62" s="1851" t="s">
        <v>28</v>
      </c>
      <c r="I62" s="1851" t="s">
        <v>859</v>
      </c>
    </row>
    <row customHeight="1" ht="11.25">
      <c r="A63" s="1851" t="s">
        <v>2263</v>
      </c>
      <c r="B63" s="1851" t="s">
        <v>16</v>
      </c>
      <c r="C63" s="1851" t="s">
        <v>2328</v>
      </c>
      <c r="D63" s="1851" t="s">
        <v>2329</v>
      </c>
      <c r="E63" s="1851" t="s">
        <v>2330</v>
      </c>
      <c r="F63" s="1851" t="s">
        <v>2277</v>
      </c>
      <c r="G63" s="1851" t="s">
        <v>2331</v>
      </c>
      <c r="H63" s="1851" t="s">
        <v>28</v>
      </c>
      <c r="I63" s="1851" t="s">
        <v>859</v>
      </c>
    </row>
    <row customHeight="1" ht="11.25">
      <c r="A64" s="1851" t="s">
        <v>2263</v>
      </c>
      <c r="B64" s="1851" t="s">
        <v>16</v>
      </c>
      <c r="C64" s="1851" t="s">
        <v>2419</v>
      </c>
      <c r="D64" s="1851" t="s">
        <v>2420</v>
      </c>
      <c r="E64" s="1851" t="s">
        <v>2421</v>
      </c>
      <c r="F64" s="1851" t="s">
        <v>2401</v>
      </c>
      <c r="G64" s="1851" t="s">
        <v>2422</v>
      </c>
      <c r="H64" s="1851" t="s">
        <v>28</v>
      </c>
      <c r="I64" s="1851" t="s">
        <v>859</v>
      </c>
    </row>
    <row customHeight="1" ht="11.25">
      <c r="A65" s="1851" t="s">
        <v>2263</v>
      </c>
      <c r="B65" s="1851" t="s">
        <v>16</v>
      </c>
      <c r="C65" s="1851" t="s">
        <v>2332</v>
      </c>
      <c r="D65" s="1851" t="s">
        <v>2333</v>
      </c>
      <c r="E65" s="1851" t="s">
        <v>2334</v>
      </c>
      <c r="F65" s="1851" t="s">
        <v>2322</v>
      </c>
      <c r="G65" s="1851" t="s">
        <v>2335</v>
      </c>
      <c r="H65" s="1851" t="s">
        <v>28</v>
      </c>
      <c r="I65" s="1851" t="s">
        <v>859</v>
      </c>
    </row>
    <row customHeight="1" ht="11.25">
      <c r="A66" s="1851" t="s">
        <v>2263</v>
      </c>
      <c r="B66" s="1851" t="s">
        <v>16</v>
      </c>
      <c r="C66" s="1851" t="s">
        <v>2423</v>
      </c>
      <c r="D66" s="1851" t="s">
        <v>2424</v>
      </c>
      <c r="E66" s="1851" t="s">
        <v>2425</v>
      </c>
      <c r="F66" s="1851" t="s">
        <v>2287</v>
      </c>
      <c r="G66" s="1851" t="s">
        <v>28</v>
      </c>
      <c r="H66" s="1851" t="s">
        <v>28</v>
      </c>
      <c r="I66" s="1851" t="s">
        <v>859</v>
      </c>
    </row>
    <row customHeight="1" ht="11.25">
      <c r="A67" s="1851" t="s">
        <v>2263</v>
      </c>
      <c r="B67" s="1851" t="s">
        <v>16</v>
      </c>
      <c r="C67" s="1851" t="s">
        <v>2336</v>
      </c>
      <c r="D67" s="1851" t="s">
        <v>2337</v>
      </c>
      <c r="E67" s="1851" t="s">
        <v>2338</v>
      </c>
      <c r="F67" s="1851" t="s">
        <v>2282</v>
      </c>
      <c r="G67" s="1851" t="s">
        <v>2339</v>
      </c>
      <c r="H67" s="1851" t="s">
        <v>28</v>
      </c>
      <c r="I67" s="1851" t="s">
        <v>859</v>
      </c>
    </row>
    <row customHeight="1" ht="11.25">
      <c r="A68" s="1851" t="s">
        <v>2263</v>
      </c>
      <c r="B68" s="1851" t="s">
        <v>16</v>
      </c>
      <c r="C68" s="1851" t="s">
        <v>2343</v>
      </c>
      <c r="D68" s="1851" t="s">
        <v>2344</v>
      </c>
      <c r="E68" s="1851" t="s">
        <v>2345</v>
      </c>
      <c r="F68" s="1851" t="s">
        <v>2346</v>
      </c>
      <c r="G68" s="1851" t="s">
        <v>2347</v>
      </c>
      <c r="H68" s="1851" t="s">
        <v>28</v>
      </c>
      <c r="I68" s="1851" t="s">
        <v>859</v>
      </c>
    </row>
    <row customHeight="1" ht="11.25">
      <c r="A69" s="1851" t="s">
        <v>2263</v>
      </c>
      <c r="B69" s="1851" t="s">
        <v>16</v>
      </c>
      <c r="C69" s="1851" t="s">
        <v>2348</v>
      </c>
      <c r="D69" s="1851" t="s">
        <v>2349</v>
      </c>
      <c r="E69" s="1851" t="s">
        <v>2350</v>
      </c>
      <c r="F69" s="1851" t="s">
        <v>2282</v>
      </c>
      <c r="G69" s="1851" t="s">
        <v>2351</v>
      </c>
      <c r="H69" s="1851" t="s">
        <v>28</v>
      </c>
      <c r="I69" s="1851" t="s">
        <v>859</v>
      </c>
    </row>
    <row customHeight="1" ht="11.25">
      <c r="A70" s="1851" t="s">
        <v>2263</v>
      </c>
      <c r="B70" s="1851" t="s">
        <v>16</v>
      </c>
      <c r="C70" s="1851" t="s">
        <v>2363</v>
      </c>
      <c r="D70" s="1851" t="s">
        <v>2364</v>
      </c>
      <c r="E70" s="1851" t="s">
        <v>2365</v>
      </c>
      <c r="F70" s="1851" t="s">
        <v>2366</v>
      </c>
      <c r="G70" s="1851" t="s">
        <v>28</v>
      </c>
      <c r="H70" s="1851" t="s">
        <v>28</v>
      </c>
      <c r="I70" s="1851" t="s">
        <v>859</v>
      </c>
    </row>
    <row customHeight="1" ht="11.25">
      <c r="A71" s="1851" t="s">
        <v>2263</v>
      </c>
      <c r="B71" s="1851" t="s">
        <v>16</v>
      </c>
      <c r="C71" s="1851" t="s">
        <v>2367</v>
      </c>
      <c r="D71" s="1851" t="s">
        <v>2368</v>
      </c>
      <c r="E71" s="1851" t="s">
        <v>2369</v>
      </c>
      <c r="F71" s="1851" t="s">
        <v>2370</v>
      </c>
      <c r="G71" s="1851" t="s">
        <v>28</v>
      </c>
      <c r="H71" s="1851" t="s">
        <v>28</v>
      </c>
      <c r="I71" s="1851" t="s">
        <v>859</v>
      </c>
    </row>
    <row customHeight="1" ht="11.25">
      <c r="A72" s="1851" t="s">
        <v>2263</v>
      </c>
      <c r="B72" s="1851" t="s">
        <v>16</v>
      </c>
      <c r="C72" s="1851" t="s">
        <v>2371</v>
      </c>
      <c r="D72" s="1851" t="s">
        <v>2372</v>
      </c>
      <c r="E72" s="1851" t="s">
        <v>2369</v>
      </c>
      <c r="F72" s="1851" t="s">
        <v>2373</v>
      </c>
      <c r="G72" s="1851" t="s">
        <v>2374</v>
      </c>
      <c r="H72" s="1851" t="s">
        <v>28</v>
      </c>
      <c r="I72" s="1851" t="s">
        <v>859</v>
      </c>
    </row>
    <row customHeight="1" ht="11.25">
      <c r="A73" s="1851" t="s">
        <v>2263</v>
      </c>
      <c r="B73" s="1851" t="s">
        <v>16</v>
      </c>
      <c r="C73" s="1851" t="s">
        <v>2264</v>
      </c>
      <c r="D73" s="1851" t="s">
        <v>2265</v>
      </c>
      <c r="E73" s="1851" t="s">
        <v>2266</v>
      </c>
      <c r="F73" s="1851" t="s">
        <v>2267</v>
      </c>
      <c r="G73" s="1851" t="s">
        <v>2268</v>
      </c>
      <c r="H73" s="1851" t="s">
        <v>28</v>
      </c>
      <c r="I73" s="1851" t="s">
        <v>912</v>
      </c>
    </row>
    <row customHeight="1" ht="11.25">
      <c r="A74" s="1851" t="s">
        <v>2263</v>
      </c>
      <c r="B74" s="1851" t="s">
        <v>16</v>
      </c>
      <c r="C74" s="1851" t="s">
        <v>2279</v>
      </c>
      <c r="D74" s="1851" t="s">
        <v>2280</v>
      </c>
      <c r="E74" s="1851" t="s">
        <v>2281</v>
      </c>
      <c r="F74" s="1851" t="s">
        <v>2282</v>
      </c>
      <c r="G74" s="1851" t="s">
        <v>2283</v>
      </c>
      <c r="H74" s="1851" t="s">
        <v>28</v>
      </c>
      <c r="I74" s="1851" t="s">
        <v>912</v>
      </c>
    </row>
    <row customHeight="1" ht="11.25">
      <c r="A75" s="1851" t="s">
        <v>2263</v>
      </c>
      <c r="B75" s="1851" t="s">
        <v>16</v>
      </c>
      <c r="C75" s="1851" t="s">
        <v>2284</v>
      </c>
      <c r="D75" s="1851" t="s">
        <v>2285</v>
      </c>
      <c r="E75" s="1851" t="s">
        <v>2286</v>
      </c>
      <c r="F75" s="1851" t="s">
        <v>2287</v>
      </c>
      <c r="G75" s="1851" t="s">
        <v>2288</v>
      </c>
      <c r="H75" s="1851" t="s">
        <v>28</v>
      </c>
      <c r="I75" s="1851" t="s">
        <v>912</v>
      </c>
    </row>
    <row customHeight="1" ht="11.25">
      <c r="A76" s="1851" t="s">
        <v>2263</v>
      </c>
      <c r="B76" s="1851" t="s">
        <v>16</v>
      </c>
      <c r="C76" s="1851" t="s">
        <v>28</v>
      </c>
      <c r="D76" s="1851" t="s">
        <v>2289</v>
      </c>
      <c r="E76" s="1851" t="s">
        <v>2290</v>
      </c>
      <c r="F76" s="1851" t="s">
        <v>2287</v>
      </c>
      <c r="G76" s="1851" t="s">
        <v>28</v>
      </c>
      <c r="H76" s="1851" t="s">
        <v>28</v>
      </c>
      <c r="I76" s="1851" t="s">
        <v>912</v>
      </c>
    </row>
    <row customHeight="1" ht="11.25">
      <c r="A77" s="1851" t="s">
        <v>2263</v>
      </c>
      <c r="B77" s="1851" t="s">
        <v>16</v>
      </c>
      <c r="C77" s="1851" t="s">
        <v>2291</v>
      </c>
      <c r="D77" s="1851" t="s">
        <v>2292</v>
      </c>
      <c r="E77" s="1851" t="s">
        <v>2293</v>
      </c>
      <c r="F77" s="1851" t="s">
        <v>2277</v>
      </c>
      <c r="G77" s="1851" t="s">
        <v>2294</v>
      </c>
      <c r="H77" s="1851" t="s">
        <v>28</v>
      </c>
      <c r="I77" s="1851" t="s">
        <v>912</v>
      </c>
    </row>
    <row customHeight="1" ht="11.25">
      <c r="A78" s="1851" t="s">
        <v>2263</v>
      </c>
      <c r="B78" s="1851" t="s">
        <v>16</v>
      </c>
      <c r="C78" s="1851" t="s">
        <v>2295</v>
      </c>
      <c r="D78" s="1851" t="s">
        <v>2296</v>
      </c>
      <c r="E78" s="1851" t="s">
        <v>2297</v>
      </c>
      <c r="F78" s="1851" t="s">
        <v>2277</v>
      </c>
      <c r="G78" s="1851" t="s">
        <v>2298</v>
      </c>
      <c r="H78" s="1851" t="s">
        <v>28</v>
      </c>
      <c r="I78" s="1851" t="s">
        <v>912</v>
      </c>
    </row>
    <row customHeight="1" ht="11.25">
      <c r="A79" s="1851" t="s">
        <v>2263</v>
      </c>
      <c r="B79" s="1851" t="s">
        <v>16</v>
      </c>
      <c r="C79" s="1851" t="s">
        <v>2299</v>
      </c>
      <c r="D79" s="1851" t="s">
        <v>2300</v>
      </c>
      <c r="E79" s="1851" t="s">
        <v>2301</v>
      </c>
      <c r="F79" s="1851" t="s">
        <v>2282</v>
      </c>
      <c r="G79" s="1851" t="s">
        <v>2302</v>
      </c>
      <c r="H79" s="1851" t="s">
        <v>28</v>
      </c>
      <c r="I79" s="1851" t="s">
        <v>912</v>
      </c>
    </row>
    <row customHeight="1" ht="11.25">
      <c r="A80" s="1851" t="s">
        <v>2263</v>
      </c>
      <c r="B80" s="1851" t="s">
        <v>16</v>
      </c>
      <c r="C80" s="1851" t="s">
        <v>2311</v>
      </c>
      <c r="D80" s="1851" t="s">
        <v>2312</v>
      </c>
      <c r="E80" s="1851" t="s">
        <v>2313</v>
      </c>
      <c r="F80" s="1851" t="s">
        <v>2282</v>
      </c>
      <c r="G80" s="1851" t="s">
        <v>2314</v>
      </c>
      <c r="H80" s="1851" t="s">
        <v>28</v>
      </c>
      <c r="I80" s="1851" t="s">
        <v>912</v>
      </c>
    </row>
    <row customHeight="1" ht="11.25">
      <c r="A81" s="1851" t="s">
        <v>2263</v>
      </c>
      <c r="B81" s="1851" t="s">
        <v>16</v>
      </c>
      <c r="C81" s="1851" t="s">
        <v>2398</v>
      </c>
      <c r="D81" s="1851" t="s">
        <v>2399</v>
      </c>
      <c r="E81" s="1851" t="s">
        <v>2400</v>
      </c>
      <c r="F81" s="1851" t="s">
        <v>2401</v>
      </c>
      <c r="G81" s="1851" t="s">
        <v>28</v>
      </c>
      <c r="H81" s="1851" t="s">
        <v>28</v>
      </c>
      <c r="I81" s="1851" t="s">
        <v>912</v>
      </c>
    </row>
    <row customHeight="1" ht="11.25">
      <c r="A82" s="1851" t="s">
        <v>2263</v>
      </c>
      <c r="B82" s="1851" t="s">
        <v>16</v>
      </c>
      <c r="C82" s="1851" t="s">
        <v>2406</v>
      </c>
      <c r="D82" s="1851" t="s">
        <v>2407</v>
      </c>
      <c r="E82" s="1851" t="s">
        <v>2408</v>
      </c>
      <c r="F82" s="1851" t="s">
        <v>2409</v>
      </c>
      <c r="G82" s="1851" t="s">
        <v>28</v>
      </c>
      <c r="H82" s="1851" t="s">
        <v>2410</v>
      </c>
      <c r="I82" s="1851" t="s">
        <v>912</v>
      </c>
    </row>
    <row customHeight="1" ht="11.25">
      <c r="A83" s="1851" t="s">
        <v>2263</v>
      </c>
      <c r="B83" s="1851" t="s">
        <v>16</v>
      </c>
      <c r="C83" s="1851" t="s">
        <v>2315</v>
      </c>
      <c r="D83" s="1851" t="s">
        <v>2316</v>
      </c>
      <c r="E83" s="1851" t="s">
        <v>2317</v>
      </c>
      <c r="F83" s="1851" t="s">
        <v>2277</v>
      </c>
      <c r="G83" s="1851" t="s">
        <v>2318</v>
      </c>
      <c r="H83" s="1851" t="s">
        <v>28</v>
      </c>
      <c r="I83" s="1851" t="s">
        <v>912</v>
      </c>
    </row>
    <row customHeight="1" ht="11.25">
      <c r="A84" s="1851" t="s">
        <v>2263</v>
      </c>
      <c r="B84" s="1851" t="s">
        <v>16</v>
      </c>
      <c r="C84" s="1851" t="s">
        <v>2319</v>
      </c>
      <c r="D84" s="1851" t="s">
        <v>2320</v>
      </c>
      <c r="E84" s="1851" t="s">
        <v>2321</v>
      </c>
      <c r="F84" s="1851" t="s">
        <v>2322</v>
      </c>
      <c r="G84" s="1851" t="s">
        <v>2323</v>
      </c>
      <c r="H84" s="1851" t="s">
        <v>28</v>
      </c>
      <c r="I84" s="1851" t="s">
        <v>912</v>
      </c>
    </row>
    <row customHeight="1" ht="11.25">
      <c r="A85" s="1851" t="s">
        <v>2263</v>
      </c>
      <c r="B85" s="1851" t="s">
        <v>16</v>
      </c>
      <c r="C85" s="1851" t="s">
        <v>2415</v>
      </c>
      <c r="D85" s="1851" t="s">
        <v>2416</v>
      </c>
      <c r="E85" s="1851" t="s">
        <v>2417</v>
      </c>
      <c r="F85" s="1851" t="s">
        <v>2346</v>
      </c>
      <c r="G85" s="1851" t="s">
        <v>2418</v>
      </c>
      <c r="H85" s="1851" t="s">
        <v>28</v>
      </c>
      <c r="I85" s="1851" t="s">
        <v>912</v>
      </c>
    </row>
    <row customHeight="1" ht="11.25">
      <c r="A86" s="1851" t="s">
        <v>2263</v>
      </c>
      <c r="B86" s="1851" t="s">
        <v>16</v>
      </c>
      <c r="C86" s="1851" t="s">
        <v>2419</v>
      </c>
      <c r="D86" s="1851" t="s">
        <v>2420</v>
      </c>
      <c r="E86" s="1851" t="s">
        <v>2421</v>
      </c>
      <c r="F86" s="1851" t="s">
        <v>2401</v>
      </c>
      <c r="G86" s="1851" t="s">
        <v>2422</v>
      </c>
      <c r="H86" s="1851" t="s">
        <v>28</v>
      </c>
      <c r="I86" s="1851" t="s">
        <v>912</v>
      </c>
    </row>
    <row customHeight="1" ht="11.25">
      <c r="A87" s="1851" t="s">
        <v>2263</v>
      </c>
      <c r="B87" s="1851" t="s">
        <v>16</v>
      </c>
      <c r="C87" s="1851" t="s">
        <v>2332</v>
      </c>
      <c r="D87" s="1851" t="s">
        <v>2333</v>
      </c>
      <c r="E87" s="1851" t="s">
        <v>2334</v>
      </c>
      <c r="F87" s="1851" t="s">
        <v>2322</v>
      </c>
      <c r="G87" s="1851" t="s">
        <v>2335</v>
      </c>
      <c r="H87" s="1851" t="s">
        <v>28</v>
      </c>
      <c r="I87" s="1851" t="s">
        <v>912</v>
      </c>
    </row>
    <row customHeight="1" ht="11.25">
      <c r="A88" s="1851" t="s">
        <v>2263</v>
      </c>
      <c r="B88" s="1851" t="s">
        <v>16</v>
      </c>
      <c r="C88" s="1851" t="s">
        <v>2423</v>
      </c>
      <c r="D88" s="1851" t="s">
        <v>2424</v>
      </c>
      <c r="E88" s="1851" t="s">
        <v>2425</v>
      </c>
      <c r="F88" s="1851" t="s">
        <v>2287</v>
      </c>
      <c r="G88" s="1851" t="s">
        <v>28</v>
      </c>
      <c r="H88" s="1851" t="s">
        <v>28</v>
      </c>
      <c r="I88" s="1851" t="s">
        <v>912</v>
      </c>
    </row>
    <row customHeight="1" ht="11.25">
      <c r="A89" s="1851" t="s">
        <v>2263</v>
      </c>
      <c r="B89" s="1851" t="s">
        <v>16</v>
      </c>
      <c r="C89" s="1851" t="s">
        <v>2336</v>
      </c>
      <c r="D89" s="1851" t="s">
        <v>2337</v>
      </c>
      <c r="E89" s="1851" t="s">
        <v>2338</v>
      </c>
      <c r="F89" s="1851" t="s">
        <v>2282</v>
      </c>
      <c r="G89" s="1851" t="s">
        <v>2339</v>
      </c>
      <c r="H89" s="1851" t="s">
        <v>28</v>
      </c>
      <c r="I89" s="1851" t="s">
        <v>912</v>
      </c>
    </row>
    <row customHeight="1" ht="11.25">
      <c r="A90" s="1851" t="s">
        <v>2263</v>
      </c>
      <c r="B90" s="1851" t="s">
        <v>16</v>
      </c>
      <c r="C90" s="1851" t="s">
        <v>2343</v>
      </c>
      <c r="D90" s="1851" t="s">
        <v>2344</v>
      </c>
      <c r="E90" s="1851" t="s">
        <v>2345</v>
      </c>
      <c r="F90" s="1851" t="s">
        <v>2346</v>
      </c>
      <c r="G90" s="1851" t="s">
        <v>2347</v>
      </c>
      <c r="H90" s="1851" t="s">
        <v>28</v>
      </c>
      <c r="I90" s="1851" t="s">
        <v>912</v>
      </c>
    </row>
    <row customHeight="1" ht="11.25">
      <c r="A91" s="1851" t="s">
        <v>2263</v>
      </c>
      <c r="B91" s="1851" t="s">
        <v>16</v>
      </c>
      <c r="C91" s="1851" t="s">
        <v>2348</v>
      </c>
      <c r="D91" s="1851" t="s">
        <v>2349</v>
      </c>
      <c r="E91" s="1851" t="s">
        <v>2350</v>
      </c>
      <c r="F91" s="1851" t="s">
        <v>2282</v>
      </c>
      <c r="G91" s="1851" t="s">
        <v>2351</v>
      </c>
      <c r="H91" s="1851" t="s">
        <v>28</v>
      </c>
      <c r="I91" s="1851" t="s">
        <v>912</v>
      </c>
    </row>
    <row customHeight="1" ht="11.25">
      <c r="A92" s="1851" t="s">
        <v>2263</v>
      </c>
      <c r="B92" s="1851" t="s">
        <v>16</v>
      </c>
      <c r="C92" s="1851" t="s">
        <v>2363</v>
      </c>
      <c r="D92" s="1851" t="s">
        <v>2364</v>
      </c>
      <c r="E92" s="1851" t="s">
        <v>2365</v>
      </c>
      <c r="F92" s="1851" t="s">
        <v>2366</v>
      </c>
      <c r="G92" s="1851" t="s">
        <v>28</v>
      </c>
      <c r="H92" s="1851" t="s">
        <v>28</v>
      </c>
      <c r="I92" s="1851" t="s">
        <v>912</v>
      </c>
    </row>
    <row customHeight="1" ht="11.25">
      <c r="A93" s="1851" t="s">
        <v>2263</v>
      </c>
      <c r="B93" s="1851" t="s">
        <v>16</v>
      </c>
      <c r="C93" s="1851" t="s">
        <v>2367</v>
      </c>
      <c r="D93" s="1851" t="s">
        <v>2368</v>
      </c>
      <c r="E93" s="1851" t="s">
        <v>2369</v>
      </c>
      <c r="F93" s="1851" t="s">
        <v>2370</v>
      </c>
      <c r="G93" s="1851" t="s">
        <v>28</v>
      </c>
      <c r="H93" s="1851" t="s">
        <v>28</v>
      </c>
      <c r="I93" s="1851" t="s">
        <v>912</v>
      </c>
    </row>
    <row customHeight="1" ht="11.25">
      <c r="A94" s="1851" t="s">
        <v>2263</v>
      </c>
      <c r="B94" s="1851" t="s">
        <v>16</v>
      </c>
      <c r="C94" s="1851" t="s">
        <v>2371</v>
      </c>
      <c r="D94" s="1851" t="s">
        <v>2372</v>
      </c>
      <c r="E94" s="1851" t="s">
        <v>2369</v>
      </c>
      <c r="F94" s="1851" t="s">
        <v>2373</v>
      </c>
      <c r="G94" s="1851" t="s">
        <v>2374</v>
      </c>
      <c r="H94" s="1851" t="s">
        <v>28</v>
      </c>
      <c r="I94" s="1851" t="s">
        <v>912</v>
      </c>
    </row>
    <row customHeight="1" ht="11.25">
      <c r="A95" s="1851" t="s">
        <v>2263</v>
      </c>
      <c r="B95" s="1851" t="s">
        <v>16</v>
      </c>
      <c r="C95" s="1851" t="s">
        <v>2426</v>
      </c>
      <c r="D95" s="1851" t="s">
        <v>2427</v>
      </c>
      <c r="E95" s="1851" t="s">
        <v>2428</v>
      </c>
      <c r="F95" s="1851" t="s">
        <v>2282</v>
      </c>
      <c r="G95" s="1851" t="s">
        <v>28</v>
      </c>
      <c r="H95" s="1851" t="s">
        <v>28</v>
      </c>
      <c r="I95" s="1851" t="s">
        <v>1636</v>
      </c>
    </row>
    <row customHeight="1" ht="11.25">
      <c r="A96" s="1851" t="s">
        <v>2263</v>
      </c>
      <c r="B96" s="1851" t="s">
        <v>16</v>
      </c>
      <c r="C96" s="1851" t="s">
        <v>28</v>
      </c>
      <c r="D96" s="1851" t="s">
        <v>2289</v>
      </c>
      <c r="E96" s="1851" t="s">
        <v>2290</v>
      </c>
      <c r="F96" s="1851" t="s">
        <v>2287</v>
      </c>
      <c r="G96" s="1851" t="s">
        <v>28</v>
      </c>
      <c r="H96" s="1851" t="s">
        <v>28</v>
      </c>
      <c r="I96" s="1851" t="s">
        <v>1636</v>
      </c>
    </row>
    <row customHeight="1" ht="11.25">
      <c r="A97" s="1851" t="s">
        <v>2263</v>
      </c>
      <c r="B97" s="1851" t="s">
        <v>16</v>
      </c>
      <c r="C97" s="1851" t="s">
        <v>2429</v>
      </c>
      <c r="D97" s="1851" t="s">
        <v>2430</v>
      </c>
      <c r="E97" s="1851" t="s">
        <v>2431</v>
      </c>
      <c r="F97" s="1851" t="s">
        <v>2287</v>
      </c>
      <c r="G97" s="1851" t="s">
        <v>28</v>
      </c>
      <c r="H97" s="1851" t="s">
        <v>28</v>
      </c>
      <c r="I97" s="1851" t="s">
        <v>1636</v>
      </c>
    </row>
    <row customHeight="1" ht="11.25">
      <c r="A98" s="1851" t="s">
        <v>2263</v>
      </c>
      <c r="B98" s="1851" t="s">
        <v>16</v>
      </c>
      <c r="C98" s="1851" t="s">
        <v>2432</v>
      </c>
      <c r="D98" s="1851" t="s">
        <v>2433</v>
      </c>
      <c r="E98" s="1851" t="s">
        <v>2434</v>
      </c>
      <c r="F98" s="1851" t="s">
        <v>2401</v>
      </c>
      <c r="G98" s="1851" t="s">
        <v>2435</v>
      </c>
      <c r="H98" s="1851" t="s">
        <v>28</v>
      </c>
      <c r="I98" s="1851" t="s">
        <v>1636</v>
      </c>
    </row>
    <row customHeight="1" ht="11.25">
      <c r="A99" s="1851" t="s">
        <v>2263</v>
      </c>
      <c r="B99" s="1851" t="s">
        <v>16</v>
      </c>
      <c r="C99" s="1851" t="s">
        <v>2436</v>
      </c>
      <c r="D99" s="1851" t="s">
        <v>2433</v>
      </c>
      <c r="E99" s="1851" t="s">
        <v>2437</v>
      </c>
      <c r="F99" s="1851" t="s">
        <v>2287</v>
      </c>
      <c r="G99" s="1851" t="s">
        <v>28</v>
      </c>
      <c r="H99" s="1851" t="s">
        <v>28</v>
      </c>
      <c r="I99" s="1851" t="s">
        <v>1636</v>
      </c>
    </row>
    <row customHeight="1" ht="11.25">
      <c r="A100" s="1851" t="s">
        <v>2263</v>
      </c>
      <c r="B100" s="1851" t="s">
        <v>16</v>
      </c>
      <c r="C100" s="1851" t="s">
        <v>2438</v>
      </c>
      <c r="D100" s="1851" t="s">
        <v>2433</v>
      </c>
      <c r="E100" s="1851" t="s">
        <v>2437</v>
      </c>
      <c r="F100" s="1851" t="s">
        <v>2439</v>
      </c>
      <c r="G100" s="1851" t="s">
        <v>28</v>
      </c>
      <c r="H100" s="1851" t="s">
        <v>28</v>
      </c>
      <c r="I100" s="1851" t="s">
        <v>1636</v>
      </c>
    </row>
    <row customHeight="1" ht="11.25">
      <c r="A101" s="1851" t="s">
        <v>2263</v>
      </c>
      <c r="B101" s="1851" t="s">
        <v>16</v>
      </c>
      <c r="C101" s="1851" t="s">
        <v>2352</v>
      </c>
      <c r="D101" s="1851" t="s">
        <v>2353</v>
      </c>
      <c r="E101" s="1851" t="s">
        <v>2354</v>
      </c>
      <c r="F101" s="1851" t="s">
        <v>2322</v>
      </c>
      <c r="G101" s="1851" t="s">
        <v>2355</v>
      </c>
      <c r="H101" s="1851" t="s">
        <v>28</v>
      </c>
      <c r="I101" s="1851"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74727-5604-A628-740A-0.3B55C3E3}"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2440</v>
      </c>
      <c r="B1" s="65" t="s">
        <v>2441</v>
      </c>
      <c r="C1" s="65" t="s">
        <v>2442</v>
      </c>
      <c r="D1" s="65" t="s">
        <v>2443</v>
      </c>
      <c r="E1" s="61" t="s">
        <v>2444</v>
      </c>
      <c r="F1" s="61" t="s">
        <v>2445</v>
      </c>
      <c r="G1" s="61" t="s">
        <v>2446</v>
      </c>
    </row>
    <row customHeight="1" ht="11.25">
      <c r="A2" s="374" t="s">
        <v>16</v>
      </c>
      <c r="B2" s="0" t="s">
        <v>2447</v>
      </c>
      <c r="C2" s="0" t="s">
        <v>2448</v>
      </c>
      <c r="D2" s="0" t="s">
        <v>2447</v>
      </c>
      <c r="E2" s="0" t="s">
        <v>2448</v>
      </c>
      <c r="F2" s="0" t="s">
        <v>2449</v>
      </c>
      <c r="G2" s="0" t="s">
        <v>111</v>
      </c>
    </row>
    <row customHeight="1" ht="11.25">
      <c r="A3" s="374" t="s">
        <v>16</v>
      </c>
      <c r="B3" s="0" t="s">
        <v>2447</v>
      </c>
      <c r="C3" s="0" t="s">
        <v>2448</v>
      </c>
      <c r="D3" s="0" t="s">
        <v>2450</v>
      </c>
      <c r="E3" s="0" t="s">
        <v>2451</v>
      </c>
      <c r="F3" s="0" t="s">
        <v>2452</v>
      </c>
      <c r="G3" s="0" t="s">
        <v>112</v>
      </c>
    </row>
    <row customHeight="1" ht="11.25">
      <c r="A4" s="374" t="s">
        <v>16</v>
      </c>
      <c r="B4" s="0" t="s">
        <v>2447</v>
      </c>
      <c r="C4" s="0" t="s">
        <v>2448</v>
      </c>
      <c r="D4" s="0" t="s">
        <v>2453</v>
      </c>
      <c r="E4" s="0" t="s">
        <v>2454</v>
      </c>
      <c r="F4" s="0" t="s">
        <v>2452</v>
      </c>
      <c r="G4" s="0" t="s">
        <v>92</v>
      </c>
    </row>
    <row customHeight="1" ht="11.25">
      <c r="A5" s="374" t="s">
        <v>16</v>
      </c>
      <c r="B5" s="0" t="s">
        <v>2447</v>
      </c>
      <c r="C5" s="0" t="s">
        <v>2448</v>
      </c>
      <c r="D5" s="0" t="s">
        <v>2455</v>
      </c>
      <c r="E5" s="0" t="s">
        <v>2456</v>
      </c>
      <c r="F5" s="0" t="s">
        <v>2452</v>
      </c>
      <c r="G5" s="0" t="s">
        <v>93</v>
      </c>
    </row>
    <row customHeight="1" ht="11.25">
      <c r="A6" s="374" t="s">
        <v>16</v>
      </c>
      <c r="B6" s="0" t="s">
        <v>2447</v>
      </c>
      <c r="C6" s="0" t="s">
        <v>2448</v>
      </c>
      <c r="D6" s="0" t="s">
        <v>2457</v>
      </c>
      <c r="E6" s="0" t="s">
        <v>2458</v>
      </c>
      <c r="F6" s="0" t="s">
        <v>2452</v>
      </c>
      <c r="G6" s="0" t="s">
        <v>113</v>
      </c>
    </row>
    <row customHeight="1" ht="11.25">
      <c r="A7" s="374" t="s">
        <v>16</v>
      </c>
      <c r="B7" s="0" t="s">
        <v>2447</v>
      </c>
      <c r="C7" s="0" t="s">
        <v>2448</v>
      </c>
      <c r="D7" s="0" t="s">
        <v>2459</v>
      </c>
      <c r="E7" s="0" t="s">
        <v>2460</v>
      </c>
      <c r="F7" s="0" t="s">
        <v>2452</v>
      </c>
      <c r="G7" s="0" t="s">
        <v>94</v>
      </c>
    </row>
    <row customHeight="1" ht="11.25">
      <c r="A8" s="374" t="s">
        <v>16</v>
      </c>
      <c r="B8" s="0" t="s">
        <v>2447</v>
      </c>
      <c r="C8" s="0" t="s">
        <v>2448</v>
      </c>
      <c r="D8" s="0" t="s">
        <v>2461</v>
      </c>
      <c r="E8" s="0" t="s">
        <v>2462</v>
      </c>
      <c r="F8" s="0" t="s">
        <v>2452</v>
      </c>
      <c r="G8" s="0" t="s">
        <v>95</v>
      </c>
    </row>
    <row customHeight="1" ht="11.25">
      <c r="A9" s="374" t="s">
        <v>16</v>
      </c>
      <c r="B9" s="0" t="s">
        <v>102</v>
      </c>
      <c r="C9" s="0" t="s">
        <v>103</v>
      </c>
      <c r="D9" s="0" t="s">
        <v>102</v>
      </c>
      <c r="E9" s="0" t="s">
        <v>103</v>
      </c>
      <c r="F9" s="0" t="s">
        <v>2463</v>
      </c>
      <c r="G9" s="0" t="s">
        <v>101</v>
      </c>
    </row>
    <row customHeight="1" ht="11.25">
      <c r="A10" s="374" t="s">
        <v>16</v>
      </c>
      <c r="B10" s="0" t="s">
        <v>2464</v>
      </c>
      <c r="C10" s="0" t="s">
        <v>2465</v>
      </c>
      <c r="D10" s="0" t="s">
        <v>2466</v>
      </c>
      <c r="E10" s="0" t="s">
        <v>2467</v>
      </c>
      <c r="F10" s="0" t="s">
        <v>2452</v>
      </c>
      <c r="G10" s="0" t="s">
        <v>149</v>
      </c>
    </row>
    <row customHeight="1" ht="11.25">
      <c r="A11" s="374" t="s">
        <v>16</v>
      </c>
      <c r="B11" s="0" t="s">
        <v>2464</v>
      </c>
      <c r="C11" s="0" t="s">
        <v>2465</v>
      </c>
      <c r="D11" s="0" t="s">
        <v>2468</v>
      </c>
      <c r="E11" s="0" t="s">
        <v>2469</v>
      </c>
      <c r="F11" s="0" t="s">
        <v>2452</v>
      </c>
      <c r="G11" s="0" t="s">
        <v>150</v>
      </c>
    </row>
    <row customHeight="1" ht="11.25">
      <c r="A12" s="374" t="s">
        <v>16</v>
      </c>
      <c r="B12" s="0" t="s">
        <v>2464</v>
      </c>
      <c r="C12" s="0" t="s">
        <v>2465</v>
      </c>
      <c r="D12" s="0" t="s">
        <v>2470</v>
      </c>
      <c r="E12" s="0" t="s">
        <v>2471</v>
      </c>
      <c r="F12" s="0" t="s">
        <v>2452</v>
      </c>
      <c r="G12" s="0" t="s">
        <v>151</v>
      </c>
    </row>
    <row customHeight="1" ht="11.25">
      <c r="A13" s="374" t="s">
        <v>16</v>
      </c>
      <c r="B13" s="0" t="s">
        <v>2464</v>
      </c>
      <c r="C13" s="0" t="s">
        <v>2465</v>
      </c>
      <c r="D13" s="0" t="s">
        <v>2472</v>
      </c>
      <c r="E13" s="0" t="s">
        <v>2473</v>
      </c>
      <c r="F13" s="0" t="s">
        <v>2452</v>
      </c>
      <c r="G13" s="0" t="s">
        <v>152</v>
      </c>
    </row>
    <row customHeight="1" ht="11.25">
      <c r="A14" s="374" t="s">
        <v>16</v>
      </c>
      <c r="B14" s="0" t="s">
        <v>2464</v>
      </c>
      <c r="C14" s="0" t="s">
        <v>2465</v>
      </c>
      <c r="D14" s="0" t="s">
        <v>2464</v>
      </c>
      <c r="E14" s="0" t="s">
        <v>2465</v>
      </c>
      <c r="F14" s="0" t="s">
        <v>2449</v>
      </c>
      <c r="G14" s="0" t="s">
        <v>153</v>
      </c>
    </row>
    <row customHeight="1" ht="11.25">
      <c r="A15" s="374" t="s">
        <v>16</v>
      </c>
      <c r="B15" s="0" t="s">
        <v>2464</v>
      </c>
      <c r="C15" s="0" t="s">
        <v>2465</v>
      </c>
      <c r="D15" s="0" t="s">
        <v>2474</v>
      </c>
      <c r="E15" s="0" t="s">
        <v>2475</v>
      </c>
      <c r="F15" s="0" t="s">
        <v>2452</v>
      </c>
      <c r="G15" s="0" t="s">
        <v>154</v>
      </c>
    </row>
    <row customHeight="1" ht="11.25">
      <c r="A16" s="374" t="s">
        <v>16</v>
      </c>
      <c r="B16" s="0" t="s">
        <v>2476</v>
      </c>
      <c r="C16" s="0" t="s">
        <v>2477</v>
      </c>
      <c r="D16" s="0" t="s">
        <v>2478</v>
      </c>
      <c r="E16" s="0" t="s">
        <v>2479</v>
      </c>
      <c r="F16" s="0" t="s">
        <v>2480</v>
      </c>
      <c r="G16" s="0" t="s">
        <v>1480</v>
      </c>
    </row>
    <row customHeight="1" ht="11.25">
      <c r="A17" s="374" t="s">
        <v>16</v>
      </c>
      <c r="B17" s="0" t="s">
        <v>2476</v>
      </c>
      <c r="C17" s="0" t="s">
        <v>2477</v>
      </c>
      <c r="D17" s="0" t="s">
        <v>2481</v>
      </c>
      <c r="E17" s="0" t="s">
        <v>2482</v>
      </c>
      <c r="F17" s="0" t="s">
        <v>2480</v>
      </c>
      <c r="G17" s="0" t="s">
        <v>1485</v>
      </c>
    </row>
    <row customHeight="1" ht="11.25">
      <c r="A18" s="374" t="s">
        <v>16</v>
      </c>
      <c r="B18" s="0" t="s">
        <v>2476</v>
      </c>
      <c r="C18" s="0" t="s">
        <v>2477</v>
      </c>
      <c r="D18" s="0" t="s">
        <v>2483</v>
      </c>
      <c r="E18" s="0" t="s">
        <v>2484</v>
      </c>
      <c r="F18" s="0" t="s">
        <v>2480</v>
      </c>
      <c r="G18" s="0" t="s">
        <v>1497</v>
      </c>
    </row>
    <row customHeight="1" ht="11.25">
      <c r="A19" s="374" t="s">
        <v>16</v>
      </c>
      <c r="B19" s="0" t="s">
        <v>2476</v>
      </c>
      <c r="C19" s="0" t="s">
        <v>2477</v>
      </c>
      <c r="D19" s="0" t="s">
        <v>2485</v>
      </c>
      <c r="E19" s="0" t="s">
        <v>2486</v>
      </c>
      <c r="F19" s="0" t="s">
        <v>2480</v>
      </c>
      <c r="G19" s="0" t="s">
        <v>1511</v>
      </c>
    </row>
    <row customHeight="1" ht="11.25">
      <c r="A20" s="374" t="s">
        <v>16</v>
      </c>
      <c r="B20" s="0" t="s">
        <v>2476</v>
      </c>
      <c r="C20" s="0" t="s">
        <v>2477</v>
      </c>
      <c r="D20" s="0" t="s">
        <v>2476</v>
      </c>
      <c r="E20" s="0" t="s">
        <v>2477</v>
      </c>
      <c r="F20" s="0" t="s">
        <v>2449</v>
      </c>
      <c r="G20" s="0" t="s">
        <v>1523</v>
      </c>
    </row>
    <row customHeight="1" ht="11.25">
      <c r="A21" s="374" t="s">
        <v>16</v>
      </c>
      <c r="B21" s="0" t="s">
        <v>2476</v>
      </c>
      <c r="C21" s="0" t="s">
        <v>2477</v>
      </c>
      <c r="D21" s="0" t="s">
        <v>2487</v>
      </c>
      <c r="E21" s="0" t="s">
        <v>2488</v>
      </c>
      <c r="F21" s="0" t="s">
        <v>2489</v>
      </c>
      <c r="G21" s="0" t="s">
        <v>1532</v>
      </c>
    </row>
    <row customHeight="1" ht="11.25">
      <c r="A22" s="374" t="s">
        <v>16</v>
      </c>
      <c r="B22" s="0" t="s">
        <v>2476</v>
      </c>
      <c r="C22" s="0" t="s">
        <v>2477</v>
      </c>
      <c r="D22" s="0" t="s">
        <v>2490</v>
      </c>
      <c r="E22" s="0" t="s">
        <v>2491</v>
      </c>
      <c r="F22" s="0" t="s">
        <v>2452</v>
      </c>
      <c r="G22" s="0" t="s">
        <v>1548</v>
      </c>
    </row>
    <row customHeight="1" ht="11.25">
      <c r="A23" s="374" t="s">
        <v>16</v>
      </c>
      <c r="B23" s="0" t="s">
        <v>2476</v>
      </c>
      <c r="C23" s="0" t="s">
        <v>2477</v>
      </c>
      <c r="D23" s="0" t="s">
        <v>2492</v>
      </c>
      <c r="E23" s="0" t="s">
        <v>2493</v>
      </c>
      <c r="F23" s="0" t="s">
        <v>2480</v>
      </c>
      <c r="G23" s="0" t="s">
        <v>1555</v>
      </c>
    </row>
    <row customHeight="1" ht="11.25">
      <c r="A24" s="374" t="s">
        <v>16</v>
      </c>
      <c r="B24" s="0" t="s">
        <v>2494</v>
      </c>
      <c r="C24" s="0" t="s">
        <v>2495</v>
      </c>
      <c r="D24" s="0" t="s">
        <v>2496</v>
      </c>
      <c r="E24" s="0" t="s">
        <v>2497</v>
      </c>
      <c r="F24" s="0" t="s">
        <v>2452</v>
      </c>
      <c r="G24" s="0" t="s">
        <v>1563</v>
      </c>
    </row>
    <row customHeight="1" ht="11.25">
      <c r="A25" s="374" t="s">
        <v>16</v>
      </c>
      <c r="B25" s="0" t="s">
        <v>2494</v>
      </c>
      <c r="C25" s="0" t="s">
        <v>2495</v>
      </c>
      <c r="D25" s="0" t="s">
        <v>2498</v>
      </c>
      <c r="E25" s="0" t="s">
        <v>2499</v>
      </c>
      <c r="F25" s="0" t="s">
        <v>2452</v>
      </c>
      <c r="G25" s="0" t="s">
        <v>1570</v>
      </c>
    </row>
    <row customHeight="1" ht="11.25">
      <c r="A26" s="374" t="s">
        <v>16</v>
      </c>
      <c r="B26" s="0" t="s">
        <v>2494</v>
      </c>
      <c r="C26" s="0" t="s">
        <v>2495</v>
      </c>
      <c r="D26" s="0" t="s">
        <v>2494</v>
      </c>
      <c r="E26" s="0" t="s">
        <v>2495</v>
      </c>
      <c r="F26" s="0" t="s">
        <v>2449</v>
      </c>
      <c r="G26" s="0" t="s">
        <v>1574</v>
      </c>
    </row>
    <row customHeight="1" ht="11.25">
      <c r="A27" s="374" t="s">
        <v>16</v>
      </c>
      <c r="B27" s="0" t="s">
        <v>2494</v>
      </c>
      <c r="C27" s="0" t="s">
        <v>2495</v>
      </c>
      <c r="D27" s="0" t="s">
        <v>2500</v>
      </c>
      <c r="E27" s="0" t="s">
        <v>2501</v>
      </c>
      <c r="F27" s="0" t="s">
        <v>2452</v>
      </c>
      <c r="G27" s="0" t="s">
        <v>1579</v>
      </c>
    </row>
    <row customHeight="1" ht="11.25">
      <c r="A28" s="374" t="s">
        <v>16</v>
      </c>
      <c r="B28" s="0" t="s">
        <v>2502</v>
      </c>
      <c r="C28" s="0" t="s">
        <v>2503</v>
      </c>
      <c r="D28" s="0" t="s">
        <v>2504</v>
      </c>
      <c r="E28" s="0" t="s">
        <v>2505</v>
      </c>
      <c r="F28" s="0" t="s">
        <v>2480</v>
      </c>
      <c r="G28" s="0" t="s">
        <v>1587</v>
      </c>
    </row>
    <row customHeight="1" ht="11.25">
      <c r="A29" s="374" t="s">
        <v>16</v>
      </c>
      <c r="B29" s="0" t="s">
        <v>2502</v>
      </c>
      <c r="C29" s="0" t="s">
        <v>2503</v>
      </c>
      <c r="D29" s="0" t="s">
        <v>2506</v>
      </c>
      <c r="E29" s="0" t="s">
        <v>2507</v>
      </c>
      <c r="F29" s="0" t="s">
        <v>2452</v>
      </c>
      <c r="G29" s="0" t="s">
        <v>1589</v>
      </c>
    </row>
    <row customHeight="1" ht="11.25">
      <c r="A30" s="374" t="s">
        <v>16</v>
      </c>
      <c r="B30" s="0" t="s">
        <v>2502</v>
      </c>
      <c r="C30" s="0" t="s">
        <v>2503</v>
      </c>
      <c r="D30" s="0" t="s">
        <v>2508</v>
      </c>
      <c r="E30" s="0" t="s">
        <v>2509</v>
      </c>
      <c r="F30" s="0" t="s">
        <v>2452</v>
      </c>
      <c r="G30" s="0" t="s">
        <v>1592</v>
      </c>
    </row>
    <row customHeight="1" ht="11.25">
      <c r="A31" s="374" t="s">
        <v>16</v>
      </c>
      <c r="B31" s="0" t="s">
        <v>2502</v>
      </c>
      <c r="C31" s="0" t="s">
        <v>2503</v>
      </c>
      <c r="D31" s="0" t="s">
        <v>2510</v>
      </c>
      <c r="E31" s="0" t="s">
        <v>2511</v>
      </c>
      <c r="F31" s="0" t="s">
        <v>2480</v>
      </c>
      <c r="G31" s="0" t="s">
        <v>1598</v>
      </c>
    </row>
    <row customHeight="1" ht="11.25">
      <c r="A32" s="374" t="s">
        <v>16</v>
      </c>
      <c r="B32" s="0" t="s">
        <v>2502</v>
      </c>
      <c r="C32" s="0" t="s">
        <v>2503</v>
      </c>
      <c r="D32" s="0" t="s">
        <v>2512</v>
      </c>
      <c r="E32" s="0" t="s">
        <v>2513</v>
      </c>
      <c r="F32" s="0" t="s">
        <v>2480</v>
      </c>
      <c r="G32" s="0" t="s">
        <v>1600</v>
      </c>
    </row>
    <row customHeight="1" ht="11.25">
      <c r="A33" s="374" t="s">
        <v>16</v>
      </c>
      <c r="B33" s="0" t="s">
        <v>2502</v>
      </c>
      <c r="C33" s="0" t="s">
        <v>2503</v>
      </c>
      <c r="D33" s="0" t="s">
        <v>2502</v>
      </c>
      <c r="E33" s="0" t="s">
        <v>2503</v>
      </c>
      <c r="F33" s="0" t="s">
        <v>2449</v>
      </c>
      <c r="G33" s="0" t="s">
        <v>1602</v>
      </c>
    </row>
    <row customHeight="1" ht="11.25">
      <c r="A34" s="374" t="s">
        <v>16</v>
      </c>
      <c r="B34" s="0" t="s">
        <v>2502</v>
      </c>
      <c r="C34" s="0" t="s">
        <v>2503</v>
      </c>
      <c r="D34" s="0" t="s">
        <v>2514</v>
      </c>
      <c r="E34" s="0" t="s">
        <v>2515</v>
      </c>
      <c r="F34" s="0" t="s">
        <v>2480</v>
      </c>
      <c r="G34" s="0" t="s">
        <v>1604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BAD7B-1447-464B-CC53-0.A9C5AB67}"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2516</v>
      </c>
      <c r="B1" s="836" t="s">
        <v>2517</v>
      </c>
      <c r="C1" s="1160" t="s">
        <v>2518</v>
      </c>
      <c r="D1" s="836" t="s">
        <v>2519</v>
      </c>
      <c r="E1" s="836" t="s">
        <v>2520</v>
      </c>
      <c r="F1" s="1160" t="s">
        <v>2521</v>
      </c>
      <c r="G1" s="1160" t="s">
        <v>2522</v>
      </c>
      <c r="H1" s="1160" t="s">
        <v>2523</v>
      </c>
      <c r="I1" s="1160" t="s">
        <v>2524</v>
      </c>
    </row>
    <row customHeight="1" ht="11.25">
      <c r="A2" s="1692" t="s">
        <v>111</v>
      </c>
      <c r="B2" s="1692" t="s">
        <v>2525</v>
      </c>
      <c r="C2" s="1692" t="s">
        <v>28</v>
      </c>
      <c r="D2" s="1692" t="s">
        <v>2526</v>
      </c>
      <c r="E2" s="1692" t="s">
        <v>2527</v>
      </c>
      <c r="F2" s="1692" t="s">
        <v>28</v>
      </c>
      <c r="G2" s="1692" t="s">
        <v>28</v>
      </c>
      <c r="H2" s="1692" t="s">
        <v>28</v>
      </c>
      <c r="I2" s="1692" t="s">
        <v>28</v>
      </c>
    </row>
    <row customHeight="1" ht="11.25">
      <c r="A3" s="1692" t="s">
        <v>112</v>
      </c>
      <c r="B3" s="1692" t="s">
        <v>2528</v>
      </c>
      <c r="C3" s="1692" t="s">
        <v>28</v>
      </c>
      <c r="D3" s="1692" t="s">
        <v>2529</v>
      </c>
      <c r="E3" s="1692" t="s">
        <v>2530</v>
      </c>
      <c r="F3" s="1692" t="s">
        <v>28</v>
      </c>
      <c r="G3" s="1692" t="s">
        <v>28</v>
      </c>
      <c r="H3" s="1692" t="s">
        <v>28</v>
      </c>
      <c r="I3" s="1692" t="s">
        <v>28</v>
      </c>
    </row>
    <row customHeight="1" ht="11.25">
      <c r="A4" s="1692" t="s">
        <v>92</v>
      </c>
      <c r="B4" s="1692" t="s">
        <v>2531</v>
      </c>
      <c r="C4" s="1692" t="s">
        <v>28</v>
      </c>
      <c r="D4" s="1692" t="s">
        <v>2526</v>
      </c>
      <c r="E4" s="1692" t="s">
        <v>2532</v>
      </c>
      <c r="F4" s="1692" t="s">
        <v>28</v>
      </c>
      <c r="G4" s="1692" t="s">
        <v>28</v>
      </c>
      <c r="H4" s="1692" t="s">
        <v>28</v>
      </c>
      <c r="I4" s="1692" t="s">
        <v>28</v>
      </c>
    </row>
    <row customHeight="1" ht="11.25">
      <c r="A5" s="1692" t="s">
        <v>93</v>
      </c>
      <c r="B5" s="1692" t="s">
        <v>2533</v>
      </c>
      <c r="C5" s="1692" t="s">
        <v>28</v>
      </c>
      <c r="D5" s="1692" t="s">
        <v>2526</v>
      </c>
      <c r="E5" s="1692" t="s">
        <v>2534</v>
      </c>
      <c r="F5" s="1692" t="s">
        <v>28</v>
      </c>
      <c r="G5" s="1692" t="s">
        <v>28</v>
      </c>
      <c r="H5" s="1692" t="s">
        <v>28</v>
      </c>
      <c r="I5" s="1692" t="s">
        <v>28</v>
      </c>
    </row>
    <row customHeight="1" ht="11.25">
      <c r="A6" s="1692" t="s">
        <v>113</v>
      </c>
      <c r="B6" s="1692" t="s">
        <v>2535</v>
      </c>
      <c r="C6" s="1692" t="s">
        <v>28</v>
      </c>
      <c r="D6" s="1692" t="s">
        <v>2536</v>
      </c>
      <c r="E6" s="1692" t="s">
        <v>2537</v>
      </c>
      <c r="F6" s="1692" t="s">
        <v>28</v>
      </c>
      <c r="G6" s="1692" t="s">
        <v>28</v>
      </c>
      <c r="H6" s="1692" t="s">
        <v>28</v>
      </c>
      <c r="I6" s="1692" t="s">
        <v>28</v>
      </c>
    </row>
    <row customHeight="1" ht="11.25">
      <c r="A7" s="1692" t="s">
        <v>94</v>
      </c>
      <c r="B7" s="1692" t="s">
        <v>2538</v>
      </c>
      <c r="C7" s="1692" t="s">
        <v>28</v>
      </c>
      <c r="D7" s="1692" t="s">
        <v>2539</v>
      </c>
      <c r="E7" s="1692" t="s">
        <v>2540</v>
      </c>
      <c r="F7" s="1692" t="s">
        <v>28</v>
      </c>
      <c r="G7" s="1692" t="s">
        <v>28</v>
      </c>
      <c r="H7" s="1692" t="s">
        <v>28</v>
      </c>
      <c r="I7" s="1692" t="s">
        <v>28</v>
      </c>
    </row>
    <row customHeight="1" ht="11.25">
      <c r="A8" s="1692" t="s">
        <v>95</v>
      </c>
      <c r="B8" s="1692" t="s">
        <v>2541</v>
      </c>
      <c r="C8" s="1692" t="s">
        <v>28</v>
      </c>
      <c r="D8" s="1692" t="s">
        <v>2539</v>
      </c>
      <c r="E8" s="1692" t="s">
        <v>2540</v>
      </c>
      <c r="F8" s="1692" t="s">
        <v>28</v>
      </c>
      <c r="G8" s="1692" t="s">
        <v>28</v>
      </c>
      <c r="H8" s="1692" t="s">
        <v>28</v>
      </c>
      <c r="I8" s="1692" t="s">
        <v>28</v>
      </c>
    </row>
    <row customHeight="1" ht="11.25">
      <c r="A9" s="1692" t="s">
        <v>101</v>
      </c>
      <c r="B9" s="1692" t="s">
        <v>2542</v>
      </c>
      <c r="C9" s="1692" t="s">
        <v>28</v>
      </c>
      <c r="D9" s="1692" t="s">
        <v>2539</v>
      </c>
      <c r="E9" s="1692" t="s">
        <v>2540</v>
      </c>
      <c r="F9" s="1692" t="s">
        <v>28</v>
      </c>
      <c r="G9" s="1692" t="s">
        <v>28</v>
      </c>
      <c r="H9" s="1692" t="s">
        <v>28</v>
      </c>
      <c r="I9" s="1692" t="s">
        <v>28</v>
      </c>
    </row>
    <row customHeight="1" ht="11.25">
      <c r="A10" s="1692" t="s">
        <v>149</v>
      </c>
      <c r="B10" s="1692" t="s">
        <v>2543</v>
      </c>
      <c r="C10" s="1692" t="s">
        <v>28</v>
      </c>
      <c r="D10" s="1692" t="s">
        <v>2539</v>
      </c>
      <c r="E10" s="1692" t="s">
        <v>2540</v>
      </c>
      <c r="F10" s="1692" t="s">
        <v>28</v>
      </c>
      <c r="G10" s="1692" t="s">
        <v>28</v>
      </c>
      <c r="H10" s="1692" t="s">
        <v>28</v>
      </c>
      <c r="I10" s="1692" t="s">
        <v>28</v>
      </c>
    </row>
    <row customHeight="1" ht="11.25">
      <c r="A11" s="1692" t="s">
        <v>150</v>
      </c>
      <c r="B11" s="1692" t="s">
        <v>2544</v>
      </c>
      <c r="C11" s="1692" t="s">
        <v>28</v>
      </c>
      <c r="D11" s="1692" t="s">
        <v>2545</v>
      </c>
      <c r="E11" s="1692" t="s">
        <v>2537</v>
      </c>
      <c r="F11" s="1692" t="s">
        <v>28</v>
      </c>
      <c r="G11" s="1692" t="s">
        <v>28</v>
      </c>
      <c r="H11" s="1692" t="s">
        <v>28</v>
      </c>
      <c r="I11" s="1692" t="s">
        <v>28</v>
      </c>
    </row>
    <row customHeight="1" ht="11.25">
      <c r="A12" s="1692" t="s">
        <v>151</v>
      </c>
      <c r="B12" s="1692" t="s">
        <v>2546</v>
      </c>
      <c r="C12" s="1692" t="s">
        <v>28</v>
      </c>
      <c r="D12" s="1692" t="s">
        <v>2536</v>
      </c>
      <c r="E12" s="1692" t="s">
        <v>2537</v>
      </c>
      <c r="F12" s="1692" t="s">
        <v>28</v>
      </c>
      <c r="G12" s="1692" t="s">
        <v>28</v>
      </c>
      <c r="H12" s="1692" t="s">
        <v>28</v>
      </c>
      <c r="I12"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873C2-EC6E-9555-EAAF-0.A607F0F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306ED-78CC-0AC6-DEA5-0.F7815E7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306</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307</v>
      </c>
      <c r="AF7" s="2224" t="s">
        <v>307</v>
      </c>
      <c r="AG7" s="2224" t="s">
        <v>307</v>
      </c>
      <c r="AH7" s="2224" t="s">
        <v>307</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383</v>
      </c>
      <c r="AF12" s="2222" t="s">
        <v>384</v>
      </c>
      <c r="AG12" s="2222" t="s">
        <v>385</v>
      </c>
      <c r="AH12" s="2222" t="s">
        <v>386</v>
      </c>
      <c r="AI12" s="448"/>
      <c r="AM12" s="512"/>
      <c r="AP12" s="501" t="s">
        <v>387</v>
      </c>
      <c r="AQ12" s="501" t="s">
        <v>387</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F81B8-2F6A-2F74-2E08-0.557444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2547</v>
      </c>
    </row>
    <row customHeight="1" ht="11.25">
      <c r="A2" s="65" t="s">
        <v>100</v>
      </c>
      <c r="B2" s="65" t="s">
        <v>2548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42DA-F2C4-A84A-0E3F-0.5A3003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2549</v>
      </c>
      <c r="B1" s="836" t="s">
        <v>2550</v>
      </c>
    </row>
    <row customHeight="1" ht="11.25">
      <c r="A2" s="836">
        <v>4213775</v>
      </c>
      <c r="B2" s="836" t="s">
        <v>1237</v>
      </c>
    </row>
    <row customHeight="1" ht="11.25">
      <c r="A3" s="836">
        <v>4213784</v>
      </c>
      <c r="B3" s="836" t="s">
        <v>1271</v>
      </c>
    </row>
    <row customHeight="1" ht="11.25">
      <c r="A4" s="836">
        <v>4213781</v>
      </c>
      <c r="B4" s="836" t="s">
        <v>1264</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1405</v>
      </c>
    </row>
    <row customHeight="1" ht="11.25">
      <c r="A10" s="836">
        <v>4213783</v>
      </c>
      <c r="B10" s="836" t="s">
        <v>1420</v>
      </c>
    </row>
    <row customHeight="1" ht="11.25">
      <c r="A11" s="836">
        <v>4213782</v>
      </c>
      <c r="B11" s="836"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401E5-FC85-1DCA-0134-0.A2DD5DE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2549</v>
      </c>
      <c r="B1" s="836" t="s">
        <v>2551</v>
      </c>
    </row>
    <row customHeight="1" ht="11.25">
      <c r="A2" s="836" t="s">
        <v>2552</v>
      </c>
      <c r="B2" s="836" t="s">
        <v>1517</v>
      </c>
    </row>
    <row customHeight="1" ht="11.25">
      <c r="A3" s="836" t="s">
        <v>2553</v>
      </c>
      <c r="B3" s="836" t="s">
        <v>1527</v>
      </c>
    </row>
    <row customHeight="1" ht="11.25">
      <c r="A4" s="836" t="s">
        <v>2554</v>
      </c>
      <c r="B4" s="836" t="s">
        <v>1536</v>
      </c>
    </row>
    <row customHeight="1" ht="11.25">
      <c r="A5" s="836" t="s">
        <v>2555</v>
      </c>
      <c r="B5" s="836" t="s">
        <v>1545</v>
      </c>
    </row>
    <row customHeight="1" ht="11.25">
      <c r="A6" s="836" t="s">
        <v>2556</v>
      </c>
      <c r="B6" s="836" t="s">
        <v>1551</v>
      </c>
    </row>
    <row customHeight="1" ht="11.25">
      <c r="A7" s="836" t="s">
        <v>2557</v>
      </c>
      <c r="B7" s="836" t="s">
        <v>1559</v>
      </c>
    </row>
    <row customHeight="1" ht="11.25">
      <c r="A8" s="836" t="s">
        <v>2558</v>
      </c>
      <c r="B8" s="836" t="s">
        <v>1566</v>
      </c>
    </row>
    <row customHeight="1" ht="11.25">
      <c r="A9" s="836" t="s">
        <v>2559</v>
      </c>
      <c r="B9" s="836" t="s">
        <v>1572</v>
      </c>
    </row>
    <row customHeight="1" ht="11.25">
      <c r="A10" s="836" t="s">
        <v>2560</v>
      </c>
      <c r="B10" s="836" t="s">
        <v>1576</v>
      </c>
    </row>
    <row customHeight="1" ht="11.25">
      <c r="A11" s="836" t="s">
        <v>2561</v>
      </c>
      <c r="B11" s="836" t="s">
        <v>1583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87052-0D4F-DC36-66FE-0.F4C3521D}"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2440</v>
      </c>
      <c r="B1" s="374" t="s">
        <v>2441</v>
      </c>
      <c r="C1" s="374" t="s">
        <v>2442</v>
      </c>
      <c r="D1" s="374" t="s">
        <v>2443</v>
      </c>
      <c r="E1" s="0" t="s">
        <v>2444</v>
      </c>
      <c r="F1" s="0" t="s">
        <v>2445</v>
      </c>
      <c r="G1" s="0" t="s">
        <v>2446</v>
      </c>
    </row>
    <row customHeight="1" ht="11.25">
      <c r="A2" s="0" t="s">
        <v>16</v>
      </c>
      <c r="B2" s="0" t="s">
        <v>2447</v>
      </c>
      <c r="C2" s="0" t="s">
        <v>2448</v>
      </c>
      <c r="D2" s="0" t="s">
        <v>2447</v>
      </c>
      <c r="E2" s="0" t="s">
        <v>2448</v>
      </c>
      <c r="F2" s="0" t="s">
        <v>2449</v>
      </c>
      <c r="G2" s="0" t="s">
        <v>111</v>
      </c>
    </row>
    <row customHeight="1" ht="11.25">
      <c r="A3" s="0" t="s">
        <v>16</v>
      </c>
      <c r="B3" s="0" t="s">
        <v>2447</v>
      </c>
      <c r="C3" s="0" t="s">
        <v>2448</v>
      </c>
      <c r="D3" s="0" t="s">
        <v>2450</v>
      </c>
      <c r="E3" s="0" t="s">
        <v>2451</v>
      </c>
      <c r="F3" s="0" t="s">
        <v>2452</v>
      </c>
      <c r="G3" s="0" t="s">
        <v>112</v>
      </c>
    </row>
    <row customHeight="1" ht="11.25">
      <c r="A4" s="0" t="s">
        <v>16</v>
      </c>
      <c r="B4" s="0" t="s">
        <v>2447</v>
      </c>
      <c r="C4" s="0" t="s">
        <v>2448</v>
      </c>
      <c r="D4" s="0" t="s">
        <v>2453</v>
      </c>
      <c r="E4" s="0" t="s">
        <v>2454</v>
      </c>
      <c r="F4" s="0" t="s">
        <v>2452</v>
      </c>
      <c r="G4" s="0" t="s">
        <v>92</v>
      </c>
    </row>
    <row customHeight="1" ht="11.25">
      <c r="A5" s="0" t="s">
        <v>16</v>
      </c>
      <c r="B5" s="0" t="s">
        <v>2447</v>
      </c>
      <c r="C5" s="0" t="s">
        <v>2448</v>
      </c>
      <c r="D5" s="0" t="s">
        <v>2455</v>
      </c>
      <c r="E5" s="0" t="s">
        <v>2456</v>
      </c>
      <c r="F5" s="0" t="s">
        <v>2452</v>
      </c>
      <c r="G5" s="0" t="s">
        <v>93</v>
      </c>
    </row>
    <row customHeight="1" ht="11.25">
      <c r="A6" s="0" t="s">
        <v>16</v>
      </c>
      <c r="B6" s="0" t="s">
        <v>2447</v>
      </c>
      <c r="C6" s="0" t="s">
        <v>2448</v>
      </c>
      <c r="D6" s="0" t="s">
        <v>2457</v>
      </c>
      <c r="E6" s="0" t="s">
        <v>2458</v>
      </c>
      <c r="F6" s="0" t="s">
        <v>2452</v>
      </c>
      <c r="G6" s="0" t="s">
        <v>113</v>
      </c>
    </row>
    <row customHeight="1" ht="11.25">
      <c r="A7" s="0" t="s">
        <v>16</v>
      </c>
      <c r="B7" s="0" t="s">
        <v>2447</v>
      </c>
      <c r="C7" s="0" t="s">
        <v>2448</v>
      </c>
      <c r="D7" s="0" t="s">
        <v>2459</v>
      </c>
      <c r="E7" s="0" t="s">
        <v>2460</v>
      </c>
      <c r="F7" s="0" t="s">
        <v>2452</v>
      </c>
      <c r="G7" s="0" t="s">
        <v>94</v>
      </c>
    </row>
    <row customHeight="1" ht="11.25">
      <c r="A8" s="0" t="s">
        <v>16</v>
      </c>
      <c r="B8" s="0" t="s">
        <v>2447</v>
      </c>
      <c r="C8" s="0" t="s">
        <v>2448</v>
      </c>
      <c r="D8" s="0" t="s">
        <v>2461</v>
      </c>
      <c r="E8" s="0" t="s">
        <v>2462</v>
      </c>
      <c r="F8" s="0" t="s">
        <v>2452</v>
      </c>
      <c r="G8" s="0" t="s">
        <v>95</v>
      </c>
    </row>
    <row customHeight="1" ht="11.25">
      <c r="A9" s="0" t="s">
        <v>16</v>
      </c>
      <c r="B9" s="0" t="s">
        <v>102</v>
      </c>
      <c r="C9" s="0" t="s">
        <v>103</v>
      </c>
      <c r="D9" s="0" t="s">
        <v>102</v>
      </c>
      <c r="E9" s="0" t="s">
        <v>103</v>
      </c>
      <c r="F9" s="0" t="s">
        <v>2463</v>
      </c>
      <c r="G9" s="0" t="s">
        <v>101</v>
      </c>
    </row>
    <row customHeight="1" ht="11.25">
      <c r="A10" s="0" t="s">
        <v>16</v>
      </c>
      <c r="B10" s="0" t="s">
        <v>2464</v>
      </c>
      <c r="C10" s="0" t="s">
        <v>2465</v>
      </c>
      <c r="D10" s="0" t="s">
        <v>2466</v>
      </c>
      <c r="E10" s="0" t="s">
        <v>2467</v>
      </c>
      <c r="F10" s="0" t="s">
        <v>2452</v>
      </c>
      <c r="G10" s="0" t="s">
        <v>149</v>
      </c>
    </row>
    <row customHeight="1" ht="11.25">
      <c r="A11" s="0" t="s">
        <v>16</v>
      </c>
      <c r="B11" s="0" t="s">
        <v>2464</v>
      </c>
      <c r="C11" s="0" t="s">
        <v>2465</v>
      </c>
      <c r="D11" s="0" t="s">
        <v>2468</v>
      </c>
      <c r="E11" s="0" t="s">
        <v>2469</v>
      </c>
      <c r="F11" s="0" t="s">
        <v>2452</v>
      </c>
      <c r="G11" s="0" t="s">
        <v>150</v>
      </c>
    </row>
    <row customHeight="1" ht="11.25">
      <c r="A12" s="0" t="s">
        <v>16</v>
      </c>
      <c r="B12" s="0" t="s">
        <v>2464</v>
      </c>
      <c r="C12" s="0" t="s">
        <v>2465</v>
      </c>
      <c r="D12" s="0" t="s">
        <v>2470</v>
      </c>
      <c r="E12" s="0" t="s">
        <v>2471</v>
      </c>
      <c r="F12" s="0" t="s">
        <v>2452</v>
      </c>
      <c r="G12" s="0" t="s">
        <v>151</v>
      </c>
    </row>
    <row customHeight="1" ht="11.25">
      <c r="A13" s="0" t="s">
        <v>16</v>
      </c>
      <c r="B13" s="0" t="s">
        <v>2464</v>
      </c>
      <c r="C13" s="0" t="s">
        <v>2465</v>
      </c>
      <c r="D13" s="0" t="s">
        <v>2472</v>
      </c>
      <c r="E13" s="0" t="s">
        <v>2473</v>
      </c>
      <c r="F13" s="0" t="s">
        <v>2452</v>
      </c>
      <c r="G13" s="0" t="s">
        <v>152</v>
      </c>
    </row>
    <row customHeight="1" ht="11.25">
      <c r="A14" s="0" t="s">
        <v>16</v>
      </c>
      <c r="B14" s="0" t="s">
        <v>2464</v>
      </c>
      <c r="C14" s="0" t="s">
        <v>2465</v>
      </c>
      <c r="D14" s="0" t="s">
        <v>2464</v>
      </c>
      <c r="E14" s="0" t="s">
        <v>2465</v>
      </c>
      <c r="F14" s="0" t="s">
        <v>2449</v>
      </c>
      <c r="G14" s="0" t="s">
        <v>153</v>
      </c>
    </row>
    <row customHeight="1" ht="11.25">
      <c r="A15" s="0" t="s">
        <v>16</v>
      </c>
      <c r="B15" s="0" t="s">
        <v>2464</v>
      </c>
      <c r="C15" s="0" t="s">
        <v>2465</v>
      </c>
      <c r="D15" s="0" t="s">
        <v>2474</v>
      </c>
      <c r="E15" s="0" t="s">
        <v>2475</v>
      </c>
      <c r="F15" s="0" t="s">
        <v>2452</v>
      </c>
      <c r="G15" s="0" t="s">
        <v>154</v>
      </c>
    </row>
    <row customHeight="1" ht="11.25">
      <c r="A16" s="0" t="s">
        <v>16</v>
      </c>
      <c r="B16" s="0" t="s">
        <v>2476</v>
      </c>
      <c r="C16" s="0" t="s">
        <v>2477</v>
      </c>
      <c r="D16" s="0" t="s">
        <v>2478</v>
      </c>
      <c r="E16" s="0" t="s">
        <v>2479</v>
      </c>
      <c r="F16" s="0" t="s">
        <v>2480</v>
      </c>
      <c r="G16" s="0" t="s">
        <v>1480</v>
      </c>
    </row>
    <row customHeight="1" ht="11.25">
      <c r="A17" s="0" t="s">
        <v>16</v>
      </c>
      <c r="B17" s="0" t="s">
        <v>2476</v>
      </c>
      <c r="C17" s="0" t="s">
        <v>2477</v>
      </c>
      <c r="D17" s="0" t="s">
        <v>2481</v>
      </c>
      <c r="E17" s="0" t="s">
        <v>2482</v>
      </c>
      <c r="F17" s="0" t="s">
        <v>2480</v>
      </c>
      <c r="G17" s="0" t="s">
        <v>1485</v>
      </c>
    </row>
    <row customHeight="1" ht="11.25">
      <c r="A18" s="0" t="s">
        <v>16</v>
      </c>
      <c r="B18" s="0" t="s">
        <v>2476</v>
      </c>
      <c r="C18" s="0" t="s">
        <v>2477</v>
      </c>
      <c r="D18" s="0" t="s">
        <v>2483</v>
      </c>
      <c r="E18" s="0" t="s">
        <v>2484</v>
      </c>
      <c r="F18" s="0" t="s">
        <v>2480</v>
      </c>
      <c r="G18" s="0" t="s">
        <v>1497</v>
      </c>
    </row>
    <row customHeight="1" ht="11.25">
      <c r="A19" s="0" t="s">
        <v>16</v>
      </c>
      <c r="B19" s="0" t="s">
        <v>2476</v>
      </c>
      <c r="C19" s="0" t="s">
        <v>2477</v>
      </c>
      <c r="D19" s="0" t="s">
        <v>2485</v>
      </c>
      <c r="E19" s="0" t="s">
        <v>2486</v>
      </c>
      <c r="F19" s="0" t="s">
        <v>2480</v>
      </c>
      <c r="G19" s="0" t="s">
        <v>1511</v>
      </c>
    </row>
    <row customHeight="1" ht="11.25">
      <c r="A20" s="0" t="s">
        <v>16</v>
      </c>
      <c r="B20" s="0" t="s">
        <v>2476</v>
      </c>
      <c r="C20" s="0" t="s">
        <v>2477</v>
      </c>
      <c r="D20" s="0" t="s">
        <v>2476</v>
      </c>
      <c r="E20" s="0" t="s">
        <v>2477</v>
      </c>
      <c r="F20" s="0" t="s">
        <v>2449</v>
      </c>
      <c r="G20" s="0" t="s">
        <v>1523</v>
      </c>
    </row>
    <row customHeight="1" ht="11.25">
      <c r="A21" s="0" t="s">
        <v>16</v>
      </c>
      <c r="B21" s="0" t="s">
        <v>2476</v>
      </c>
      <c r="C21" s="0" t="s">
        <v>2477</v>
      </c>
      <c r="D21" s="0" t="s">
        <v>2487</v>
      </c>
      <c r="E21" s="0" t="s">
        <v>2488</v>
      </c>
      <c r="F21" s="0" t="s">
        <v>2489</v>
      </c>
      <c r="G21" s="0" t="s">
        <v>1532</v>
      </c>
    </row>
    <row customHeight="1" ht="11.25">
      <c r="A22" s="0" t="s">
        <v>16</v>
      </c>
      <c r="B22" s="0" t="s">
        <v>2476</v>
      </c>
      <c r="C22" s="0" t="s">
        <v>2477</v>
      </c>
      <c r="D22" s="0" t="s">
        <v>2490</v>
      </c>
      <c r="E22" s="0" t="s">
        <v>2491</v>
      </c>
      <c r="F22" s="0" t="s">
        <v>2452</v>
      </c>
      <c r="G22" s="0" t="s">
        <v>1548</v>
      </c>
    </row>
    <row customHeight="1" ht="11.25">
      <c r="A23" s="0" t="s">
        <v>16</v>
      </c>
      <c r="B23" s="0" t="s">
        <v>2476</v>
      </c>
      <c r="C23" s="0" t="s">
        <v>2477</v>
      </c>
      <c r="D23" s="0" t="s">
        <v>2492</v>
      </c>
      <c r="E23" s="0" t="s">
        <v>2493</v>
      </c>
      <c r="F23" s="0" t="s">
        <v>2480</v>
      </c>
      <c r="G23" s="0" t="s">
        <v>1555</v>
      </c>
    </row>
    <row customHeight="1" ht="11.25">
      <c r="A24" s="0" t="s">
        <v>16</v>
      </c>
      <c r="B24" s="0" t="s">
        <v>2494</v>
      </c>
      <c r="C24" s="0" t="s">
        <v>2495</v>
      </c>
      <c r="D24" s="0" t="s">
        <v>2496</v>
      </c>
      <c r="E24" s="0" t="s">
        <v>2497</v>
      </c>
      <c r="F24" s="0" t="s">
        <v>2452</v>
      </c>
      <c r="G24" s="0" t="s">
        <v>1563</v>
      </c>
    </row>
    <row customHeight="1" ht="11.25">
      <c r="A25" s="0" t="s">
        <v>16</v>
      </c>
      <c r="B25" s="0" t="s">
        <v>2494</v>
      </c>
      <c r="C25" s="0" t="s">
        <v>2495</v>
      </c>
      <c r="D25" s="0" t="s">
        <v>2498</v>
      </c>
      <c r="E25" s="0" t="s">
        <v>2499</v>
      </c>
      <c r="F25" s="0" t="s">
        <v>2452</v>
      </c>
      <c r="G25" s="0" t="s">
        <v>1570</v>
      </c>
    </row>
    <row customHeight="1" ht="11.25">
      <c r="A26" s="0" t="s">
        <v>16</v>
      </c>
      <c r="B26" s="0" t="s">
        <v>2494</v>
      </c>
      <c r="C26" s="0" t="s">
        <v>2495</v>
      </c>
      <c r="D26" s="0" t="s">
        <v>2494</v>
      </c>
      <c r="E26" s="0" t="s">
        <v>2495</v>
      </c>
      <c r="F26" s="0" t="s">
        <v>2449</v>
      </c>
      <c r="G26" s="0" t="s">
        <v>1574</v>
      </c>
    </row>
    <row customHeight="1" ht="11.25">
      <c r="A27" s="0" t="s">
        <v>16</v>
      </c>
      <c r="B27" s="0" t="s">
        <v>2494</v>
      </c>
      <c r="C27" s="0" t="s">
        <v>2495</v>
      </c>
      <c r="D27" s="0" t="s">
        <v>2500</v>
      </c>
      <c r="E27" s="0" t="s">
        <v>2501</v>
      </c>
      <c r="F27" s="0" t="s">
        <v>2452</v>
      </c>
      <c r="G27" s="0" t="s">
        <v>1579</v>
      </c>
    </row>
    <row customHeight="1" ht="11.25">
      <c r="A28" s="0" t="s">
        <v>16</v>
      </c>
      <c r="B28" s="0" t="s">
        <v>2502</v>
      </c>
      <c r="C28" s="0" t="s">
        <v>2503</v>
      </c>
      <c r="D28" s="0" t="s">
        <v>2504</v>
      </c>
      <c r="E28" s="0" t="s">
        <v>2505</v>
      </c>
      <c r="F28" s="0" t="s">
        <v>2480</v>
      </c>
      <c r="G28" s="0" t="s">
        <v>1587</v>
      </c>
    </row>
    <row customHeight="1" ht="11.25">
      <c r="A29" s="0" t="s">
        <v>16</v>
      </c>
      <c r="B29" s="0" t="s">
        <v>2502</v>
      </c>
      <c r="C29" s="0" t="s">
        <v>2503</v>
      </c>
      <c r="D29" s="0" t="s">
        <v>2506</v>
      </c>
      <c r="E29" s="0" t="s">
        <v>2507</v>
      </c>
      <c r="F29" s="0" t="s">
        <v>2452</v>
      </c>
      <c r="G29" s="0" t="s">
        <v>1589</v>
      </c>
    </row>
    <row customHeight="1" ht="11.25">
      <c r="A30" s="0" t="s">
        <v>16</v>
      </c>
      <c r="B30" s="0" t="s">
        <v>2502</v>
      </c>
      <c r="C30" s="0" t="s">
        <v>2503</v>
      </c>
      <c r="D30" s="0" t="s">
        <v>2508</v>
      </c>
      <c r="E30" s="0" t="s">
        <v>2509</v>
      </c>
      <c r="F30" s="0" t="s">
        <v>2452</v>
      </c>
      <c r="G30" s="0" t="s">
        <v>1592</v>
      </c>
    </row>
    <row customHeight="1" ht="11.25">
      <c r="A31" s="0" t="s">
        <v>16</v>
      </c>
      <c r="B31" s="0" t="s">
        <v>2502</v>
      </c>
      <c r="C31" s="0" t="s">
        <v>2503</v>
      </c>
      <c r="D31" s="0" t="s">
        <v>2510</v>
      </c>
      <c r="E31" s="0" t="s">
        <v>2511</v>
      </c>
      <c r="F31" s="0" t="s">
        <v>2480</v>
      </c>
      <c r="G31" s="0" t="s">
        <v>1598</v>
      </c>
    </row>
    <row customHeight="1" ht="11.25">
      <c r="A32" s="0" t="s">
        <v>16</v>
      </c>
      <c r="B32" s="0" t="s">
        <v>2502</v>
      </c>
      <c r="C32" s="0" t="s">
        <v>2503</v>
      </c>
      <c r="D32" s="0" t="s">
        <v>2512</v>
      </c>
      <c r="E32" s="0" t="s">
        <v>2513</v>
      </c>
      <c r="F32" s="0" t="s">
        <v>2480</v>
      </c>
      <c r="G32" s="0" t="s">
        <v>1600</v>
      </c>
    </row>
    <row customHeight="1" ht="11.25">
      <c r="A33" s="0" t="s">
        <v>16</v>
      </c>
      <c r="B33" s="0" t="s">
        <v>2502</v>
      </c>
      <c r="C33" s="0" t="s">
        <v>2503</v>
      </c>
      <c r="D33" s="0" t="s">
        <v>2502</v>
      </c>
      <c r="E33" s="0" t="s">
        <v>2503</v>
      </c>
      <c r="F33" s="0" t="s">
        <v>2449</v>
      </c>
      <c r="G33" s="0" t="s">
        <v>1602</v>
      </c>
    </row>
    <row customHeight="1" ht="11.25">
      <c r="A34" s="0" t="s">
        <v>16</v>
      </c>
      <c r="B34" s="0" t="s">
        <v>2502</v>
      </c>
      <c r="C34" s="0" t="s">
        <v>2503</v>
      </c>
      <c r="D34" s="0" t="s">
        <v>2514</v>
      </c>
      <c r="E34" s="0" t="s">
        <v>2515</v>
      </c>
      <c r="F34" s="0" t="s">
        <v>2480</v>
      </c>
      <c r="G34" s="0" t="s">
        <v>1604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07D5B-F9C5-1DFF-4F0C-0.B92325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2562</v>
      </c>
      <c r="B1" s="836" t="s">
        <v>2563</v>
      </c>
      <c r="C1" s="836" t="s">
        <v>1182</v>
      </c>
    </row>
    <row customHeight="1" ht="11.25">
      <c r="A2" s="836">
        <v>4189678</v>
      </c>
      <c r="B2" s="836" t="s">
        <v>2564</v>
      </c>
      <c r="C2" s="836" t="s">
        <v>2565</v>
      </c>
    </row>
    <row customHeight="1" ht="11.25">
      <c r="A3" s="836">
        <v>4190415</v>
      </c>
      <c r="B3" s="836" t="s">
        <v>2566</v>
      </c>
      <c r="C3" s="836" t="s">
        <v>2565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67913-3C4F-02EB-0984-0.A1B6608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2567</v>
      </c>
      <c r="B1" s="164" t="s">
        <v>2568</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B0F54-ED5A-21DC-0E11-0.F2A0BF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2569</v>
      </c>
      <c r="B1" s="0" t="b">
        <v>1</v>
      </c>
    </row>
    <row customHeight="1" ht="11.25">
      <c r="A2" s="0" t="s">
        <v>2570</v>
      </c>
      <c r="B2" s="0" t="b">
        <v>0</v>
      </c>
    </row>
    <row customHeight="1" ht="11.25">
      <c r="A3" s="0" t="s">
        <v>2571</v>
      </c>
      <c r="B3" s="0" t="b">
        <v>1</v>
      </c>
    </row>
    <row customHeight="1" ht="11.25">
      <c r="A4" s="0" t="s">
        <v>2572</v>
      </c>
      <c r="B4" s="0" t="b">
        <v>0</v>
      </c>
    </row>
    <row customHeight="1" ht="11.25">
      <c r="A5" s="0" t="s">
        <v>2573</v>
      </c>
      <c r="B5" s="0" t="b">
        <v>0</v>
      </c>
    </row>
    <row customHeight="1" ht="11.25">
      <c r="A6" s="0" t="s">
        <v>2574</v>
      </c>
      <c r="B6" s="0" t="b">
        <v>0</v>
      </c>
    </row>
    <row customHeight="1" ht="11.25">
      <c r="A7" s="0" t="s">
        <v>2575</v>
      </c>
      <c r="B7" s="0" t="b">
        <v>0</v>
      </c>
    </row>
    <row customHeight="1" ht="11.25">
      <c r="A8" s="0" t="s">
        <v>2576</v>
      </c>
      <c r="B8" s="0" t="b">
        <v>0</v>
      </c>
    </row>
    <row customHeight="1" ht="11.25">
      <c r="A9" s="0" t="s">
        <v>2577</v>
      </c>
      <c r="B9" s="0" t="b">
        <v>1</v>
      </c>
    </row>
    <row customHeight="1" ht="11.25">
      <c r="A10" s="0" t="s">
        <v>2578</v>
      </c>
      <c r="B10" s="0" t="b">
        <v>0</v>
      </c>
    </row>
    <row customHeight="1" ht="11.25">
      <c r="A11" s="0" t="s">
        <v>2579</v>
      </c>
      <c r="B11" s="0" t="b">
        <v>0</v>
      </c>
    </row>
    <row customHeight="1" ht="11.25">
      <c r="A12" s="0" t="s">
        <v>2580</v>
      </c>
      <c r="B12" s="0" t="b">
        <v>0</v>
      </c>
    </row>
    <row customHeight="1" ht="11.25">
      <c r="A13" s="0" t="s">
        <v>2581</v>
      </c>
      <c r="B13" s="0" t="b">
        <v>0</v>
      </c>
    </row>
    <row customHeight="1" ht="11.25">
      <c r="A14" s="0" t="s">
        <v>2582</v>
      </c>
      <c r="B14" s="0" t="b">
        <v>0</v>
      </c>
    </row>
    <row customHeight="1" ht="11.25">
      <c r="A15" s="0" t="s">
        <v>2583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4A516-074B-EE9C-3913-0.EF20F3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8B2AA-A0CE-976B-D6FC-0.7D6B29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2584</v>
      </c>
      <c r="B1" s="68" t="s">
        <v>2585</v>
      </c>
    </row>
    <row customHeight="1" ht="11.25">
      <c r="A2" s="65" t="s">
        <v>2586</v>
      </c>
      <c r="B2" s="65" t="s">
        <v>2587</v>
      </c>
    </row>
    <row customHeight="1" ht="11.25">
      <c r="A3" s="65" t="s">
        <v>2588</v>
      </c>
      <c r="B3" s="65" t="s">
        <v>2589</v>
      </c>
    </row>
    <row customHeight="1" ht="11.25">
      <c r="A4" s="65" t="s">
        <v>2590</v>
      </c>
      <c r="B4" s="65" t="s">
        <v>2591</v>
      </c>
    </row>
    <row customHeight="1" ht="11.25">
      <c r="A5" s="65" t="s">
        <v>2592</v>
      </c>
      <c r="B5" s="65" t="s">
        <v>2593</v>
      </c>
    </row>
    <row customHeight="1" ht="11.25">
      <c r="A6" s="65" t="s">
        <v>2594</v>
      </c>
      <c r="B6" s="65" t="s">
        <v>2595</v>
      </c>
    </row>
    <row customHeight="1" ht="11.25">
      <c r="A7" s="65" t="s">
        <v>2596</v>
      </c>
      <c r="B7" s="65" t="s">
        <v>2597</v>
      </c>
    </row>
    <row customHeight="1" ht="11.25">
      <c r="A8" s="65" t="s">
        <v>2598</v>
      </c>
      <c r="B8" s="65" t="s">
        <v>2599</v>
      </c>
    </row>
    <row customHeight="1" ht="11.25">
      <c r="A9" s="65" t="s">
        <v>2600</v>
      </c>
      <c r="B9" s="65" t="s">
        <v>2601</v>
      </c>
    </row>
    <row customHeight="1" ht="11.25">
      <c r="A10" s="65" t="s">
        <v>2602</v>
      </c>
      <c r="B10" s="65" t="s">
        <v>2603</v>
      </c>
    </row>
    <row customHeight="1" ht="11.25">
      <c r="A11" s="65" t="s">
        <v>2604</v>
      </c>
      <c r="B11" s="65" t="s">
        <v>2605</v>
      </c>
    </row>
    <row customHeight="1" ht="11.25">
      <c r="A12" s="65" t="s">
        <v>2606</v>
      </c>
      <c r="B12" s="65" t="s">
        <v>2607</v>
      </c>
    </row>
    <row customHeight="1" ht="11.25">
      <c r="A13" s="65" t="s">
        <v>2608</v>
      </c>
      <c r="B13" s="65" t="s">
        <v>2609</v>
      </c>
    </row>
    <row customHeight="1" ht="11.25">
      <c r="A14" s="65" t="s">
        <v>2610</v>
      </c>
      <c r="B14" s="65" t="s">
        <v>2611</v>
      </c>
    </row>
    <row customHeight="1" ht="11.25">
      <c r="A15" s="65" t="s">
        <v>2612</v>
      </c>
      <c r="B15" s="65" t="s">
        <v>2613</v>
      </c>
    </row>
    <row customHeight="1" ht="11.25">
      <c r="A16" s="65" t="s">
        <v>2614</v>
      </c>
      <c r="B16" s="65" t="s">
        <v>2615</v>
      </c>
    </row>
    <row customHeight="1" ht="11.25">
      <c r="A17" s="65" t="s">
        <v>2616</v>
      </c>
      <c r="B17" s="65" t="s">
        <v>2617</v>
      </c>
    </row>
    <row customHeight="1" ht="11.25">
      <c r="A18" s="65" t="s">
        <v>2618</v>
      </c>
      <c r="B18" s="65" t="s">
        <v>2619</v>
      </c>
    </row>
    <row customHeight="1" ht="11.25">
      <c r="A19" s="65" t="s">
        <v>2620</v>
      </c>
      <c r="B19" s="65" t="s">
        <v>2621</v>
      </c>
    </row>
    <row customHeight="1" ht="11.25">
      <c r="A20" s="65" t="s">
        <v>2622</v>
      </c>
      <c r="B20" s="65" t="s">
        <v>2623</v>
      </c>
    </row>
    <row customHeight="1" ht="11.25">
      <c r="A21" s="65" t="s">
        <v>2624</v>
      </c>
      <c r="B21" s="65" t="s">
        <v>2625</v>
      </c>
    </row>
    <row customHeight="1" ht="11.25">
      <c r="A22" s="65" t="s">
        <v>2626</v>
      </c>
      <c r="B22" s="65" t="s">
        <v>2627</v>
      </c>
    </row>
    <row customHeight="1" ht="11.25">
      <c r="A23" s="65" t="s">
        <v>2628</v>
      </c>
      <c r="B23" s="65" t="s">
        <v>2629</v>
      </c>
    </row>
    <row customHeight="1" ht="11.25">
      <c r="A24" s="65" t="s">
        <v>2630</v>
      </c>
      <c r="B24" s="65" t="s">
        <v>2631</v>
      </c>
    </row>
    <row customHeight="1" ht="11.25">
      <c r="A25" s="65" t="s">
        <v>2632</v>
      </c>
      <c r="B25" s="65" t="s">
        <v>2633</v>
      </c>
    </row>
    <row customHeight="1" ht="11.25">
      <c r="A26" s="65" t="s">
        <v>2634</v>
      </c>
      <c r="B26" s="65" t="s">
        <v>2635</v>
      </c>
    </row>
    <row customHeight="1" ht="11.25">
      <c r="A27" s="65" t="s">
        <v>2636</v>
      </c>
      <c r="B27" s="65" t="s">
        <v>2637</v>
      </c>
    </row>
    <row customHeight="1" ht="11.25">
      <c r="A28" s="65" t="s">
        <v>2638</v>
      </c>
      <c r="B28" s="65" t="s">
        <v>2639</v>
      </c>
    </row>
    <row customHeight="1" ht="11.25">
      <c r="A29" s="65" t="s">
        <v>2640</v>
      </c>
      <c r="B29" s="65" t="s">
        <v>2641</v>
      </c>
    </row>
    <row customHeight="1" ht="11.25">
      <c r="A30" s="65" t="s">
        <v>2642</v>
      </c>
      <c r="B30" s="65" t="s">
        <v>2643</v>
      </c>
    </row>
    <row customHeight="1" ht="11.25">
      <c r="A31" s="65" t="s">
        <v>2644</v>
      </c>
      <c r="B31" s="65" t="s">
        <v>2645</v>
      </c>
    </row>
    <row customHeight="1" ht="11.25">
      <c r="A32" s="65" t="s">
        <v>2646</v>
      </c>
      <c r="B32" s="65" t="s">
        <v>2647</v>
      </c>
    </row>
    <row customHeight="1" ht="11.25">
      <c r="A33" s="65" t="s">
        <v>2648</v>
      </c>
      <c r="B33" s="65" t="s">
        <v>2649</v>
      </c>
    </row>
    <row customHeight="1" ht="11.25">
      <c r="A34" s="65" t="s">
        <v>2650</v>
      </c>
      <c r="B34" s="65" t="s">
        <v>2651</v>
      </c>
    </row>
    <row customHeight="1" ht="11.25">
      <c r="A35" s="65" t="s">
        <v>2652</v>
      </c>
      <c r="B35" s="65" t="s">
        <v>2653</v>
      </c>
    </row>
    <row customHeight="1" ht="11.25">
      <c r="A36" s="65" t="s">
        <v>2654</v>
      </c>
      <c r="B36" s="65" t="s">
        <v>2655</v>
      </c>
    </row>
    <row customHeight="1" ht="11.25">
      <c r="A37" s="65" t="s">
        <v>2656</v>
      </c>
      <c r="B37" s="65" t="s">
        <v>2657</v>
      </c>
    </row>
    <row customHeight="1" ht="11.25">
      <c r="A38" s="65" t="s">
        <v>2658</v>
      </c>
      <c r="B38" s="65" t="s">
        <v>2659</v>
      </c>
    </row>
    <row customHeight="1" ht="11.25">
      <c r="A39" s="65" t="s">
        <v>2660</v>
      </c>
      <c r="B39" s="65" t="s">
        <v>2661</v>
      </c>
    </row>
    <row customHeight="1" ht="11.25">
      <c r="A40" s="65" t="s">
        <v>2662</v>
      </c>
      <c r="B40" s="65" t="s">
        <v>2663</v>
      </c>
    </row>
    <row customHeight="1" ht="11.25">
      <c r="A41" s="65" t="s">
        <v>2664</v>
      </c>
      <c r="B41" s="65" t="s">
        <v>2665</v>
      </c>
    </row>
    <row customHeight="1" ht="11.25">
      <c r="A42" s="65" t="s">
        <v>2666</v>
      </c>
      <c r="B42" s="65" t="s">
        <v>2667</v>
      </c>
    </row>
    <row customHeight="1" ht="11.25">
      <c r="A43" s="65" t="s">
        <v>2668</v>
      </c>
      <c r="B43" s="65" t="s">
        <v>2669</v>
      </c>
    </row>
    <row customHeight="1" ht="11.25">
      <c r="A44" s="65" t="s">
        <v>2670</v>
      </c>
      <c r="B44" s="65" t="s">
        <v>2671</v>
      </c>
    </row>
    <row customHeight="1" ht="11.25">
      <c r="A45" s="65" t="s">
        <v>2672</v>
      </c>
      <c r="B45" s="65" t="s">
        <v>2673</v>
      </c>
    </row>
    <row customHeight="1" ht="11.25">
      <c r="A46" s="65" t="s">
        <v>2674</v>
      </c>
      <c r="B46" s="65" t="s">
        <v>2675</v>
      </c>
    </row>
    <row customHeight="1" ht="11.25">
      <c r="A47" s="65" t="s">
        <v>2676</v>
      </c>
      <c r="B47" s="65" t="s">
        <v>2677</v>
      </c>
    </row>
    <row customHeight="1" ht="11.25">
      <c r="A48" s="65" t="s">
        <v>2678</v>
      </c>
      <c r="B48" s="65" t="s">
        <v>2679</v>
      </c>
    </row>
    <row customHeight="1" ht="11.25">
      <c r="A49" s="65" t="s">
        <v>2680</v>
      </c>
      <c r="B49" s="65" t="s">
        <v>2681</v>
      </c>
    </row>
    <row customHeight="1" ht="11.25">
      <c r="A50" s="65" t="s">
        <v>2682</v>
      </c>
      <c r="B50" s="65" t="s">
        <v>2683</v>
      </c>
    </row>
    <row customHeight="1" ht="11.25">
      <c r="A51" s="65" t="s">
        <v>2684</v>
      </c>
      <c r="B51" s="65" t="s">
        <v>2685</v>
      </c>
    </row>
    <row customHeight="1" ht="11.25">
      <c r="A52" s="65" t="s">
        <v>2686</v>
      </c>
      <c r="B52" s="65" t="s">
        <v>2687</v>
      </c>
    </row>
    <row customHeight="1" ht="11.25">
      <c r="A53" s="65" t="s">
        <v>2688</v>
      </c>
      <c r="B53" s="65" t="s">
        <v>2689</v>
      </c>
    </row>
    <row customHeight="1" ht="11.25">
      <c r="A54" s="65" t="s">
        <v>2690</v>
      </c>
      <c r="B54" s="65" t="s">
        <v>2691</v>
      </c>
    </row>
    <row customHeight="1" ht="11.25">
      <c r="A55" s="65" t="s">
        <v>2692</v>
      </c>
      <c r="B55" s="65" t="s">
        <v>2693</v>
      </c>
    </row>
    <row customHeight="1" ht="11.25">
      <c r="A56" s="65" t="s">
        <v>2694</v>
      </c>
      <c r="B56" s="65" t="s">
        <v>2695</v>
      </c>
    </row>
    <row customHeight="1" ht="11.25">
      <c r="A57" s="65" t="s">
        <v>2696</v>
      </c>
      <c r="B57" s="65" t="s">
        <v>2697</v>
      </c>
    </row>
    <row customHeight="1" ht="11.25">
      <c r="A58" s="65" t="s">
        <v>2698</v>
      </c>
      <c r="B58" s="65" t="s">
        <v>2699</v>
      </c>
    </row>
    <row customHeight="1" ht="11.25">
      <c r="A59" s="65" t="s">
        <v>2700</v>
      </c>
      <c r="B59" s="65" t="s">
        <v>2701</v>
      </c>
    </row>
    <row customHeight="1" ht="11.25">
      <c r="A60" s="65" t="s">
        <v>2702</v>
      </c>
      <c r="B60" s="65" t="s">
        <v>2703</v>
      </c>
    </row>
    <row customHeight="1" ht="11.25">
      <c r="A61" s="65"/>
      <c r="B61" s="65" t="s">
        <v>2704</v>
      </c>
    </row>
    <row customHeight="1" ht="11.25">
      <c r="A62" s="65"/>
      <c r="B62" s="65" t="s">
        <v>2705</v>
      </c>
    </row>
    <row customHeight="1" ht="11.25">
      <c r="A63" s="65"/>
      <c r="B63" s="65" t="s">
        <v>2706</v>
      </c>
    </row>
    <row customHeight="1" ht="11.25">
      <c r="A64" s="65"/>
      <c r="B64" s="65" t="s">
        <v>2707</v>
      </c>
    </row>
    <row customHeight="1" ht="11.25">
      <c r="A65" s="65"/>
      <c r="B65" s="65" t="s">
        <v>2708</v>
      </c>
    </row>
    <row customHeight="1" ht="11.25">
      <c r="A66" s="65"/>
      <c r="B66" s="65" t="s">
        <v>2709</v>
      </c>
    </row>
    <row customHeight="1" ht="11.25">
      <c r="A67" s="65"/>
      <c r="B67" s="65" t="s">
        <v>2710</v>
      </c>
    </row>
    <row customHeight="1" ht="11.25">
      <c r="A68" s="65"/>
      <c r="B68" s="65" t="s">
        <v>2711</v>
      </c>
    </row>
    <row customHeight="1" ht="11.25">
      <c r="A69" s="65"/>
      <c r="B69" s="65" t="s">
        <v>2712</v>
      </c>
    </row>
    <row customHeight="1" ht="11.25">
      <c r="A70" s="65"/>
      <c r="B70" s="65" t="s">
        <v>2713</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7211E-39EC-4599-F034-0.5B3744C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2714</v>
      </c>
    </row>
    <row customHeight="1" ht="90">
      <c r="B2" s="95" t="s">
        <v>2715</v>
      </c>
    </row>
    <row customHeight="1" ht="67.5">
      <c r="B3" s="95" t="s">
        <v>2716</v>
      </c>
    </row>
    <row customHeight="1" ht="33.75">
      <c r="B4" s="95" t="s">
        <v>2717</v>
      </c>
    </row>
    <row customHeight="1" ht="11.25">
      <c r="B5" s="95" t="s">
        <v>2718</v>
      </c>
    </row>
    <row customHeight="1" ht="22.5">
      <c r="B6" s="95" t="s">
        <v>2719</v>
      </c>
    </row>
    <row customHeight="1" ht="22.5">
      <c r="B7" s="95" t="s">
        <v>2720</v>
      </c>
    </row>
    <row customHeight="1" ht="22.5">
      <c r="B8" s="95" t="s">
        <v>2721</v>
      </c>
    </row>
    <row customHeight="1" ht="22.5">
      <c r="B9" s="95" t="s">
        <v>2722</v>
      </c>
    </row>
    <row customHeight="1" ht="56.25">
      <c r="B10" s="95" t="s">
        <v>2723</v>
      </c>
    </row>
    <row customHeight="1" ht="12.75">
      <c r="B11" s="160" t="s">
        <v>2724</v>
      </c>
    </row>
    <row customHeight="1" ht="11.25">
      <c r="B12" s="94" t="s">
        <v>2725</v>
      </c>
    </row>
    <row customHeight="1" ht="22.5">
      <c r="B13" s="95" t="s">
        <v>2726</v>
      </c>
    </row>
    <row customHeight="1" ht="67.5">
      <c r="B14" s="95" t="s">
        <v>2727</v>
      </c>
    </row>
    <row customHeight="1" ht="22.5">
      <c r="B15" s="95" t="s">
        <v>2728</v>
      </c>
    </row>
    <row customHeight="1" ht="11.25">
      <c r="B16" s="94" t="s">
        <v>2729</v>
      </c>
      <c r="D16" s="101"/>
    </row>
    <row customHeight="1" ht="33.75">
      <c r="B17" s="95" t="s">
        <v>2730</v>
      </c>
    </row>
    <row customHeight="1" ht="33.75">
      <c r="B18" s="95" t="s">
        <v>2731</v>
      </c>
    </row>
    <row customHeight="1" ht="11.25">
      <c r="B19" s="95" t="s">
        <v>2732</v>
      </c>
    </row>
    <row customHeight="1" ht="33.75">
      <c r="B20" s="95" t="s">
        <v>2733</v>
      </c>
    </row>
    <row customHeight="1" ht="11.25">
      <c r="B21" s="94" t="s">
        <v>2734</v>
      </c>
    </row>
    <row customHeight="1" ht="11.25">
      <c r="B22" s="95" t="s">
        <v>2735</v>
      </c>
    </row>
    <row r="24" customHeight="1" ht="22.5">
      <c r="B24" s="162" t="s">
        <v>2736</v>
      </c>
    </row>
    <row r="26" customHeight="1" ht="11.25">
      <c r="B26" s="94" t="s">
        <v>2737</v>
      </c>
    </row>
    <row customHeight="1" ht="22.5">
      <c r="B27" s="161" t="s">
        <v>402</v>
      </c>
    </row>
    <row customHeight="1" ht="56.25">
      <c r="B28" s="161" t="s">
        <v>2738</v>
      </c>
    </row>
    <row customHeight="1" ht="11.25">
      <c r="B29" s="211" t="s">
        <v>2739</v>
      </c>
    </row>
    <row customHeight="1" ht="22.5">
      <c r="B30" s="161" t="s">
        <v>2740</v>
      </c>
    </row>
    <row r="32" customHeight="1" ht="11.25">
      <c r="A32" s="189"/>
      <c r="B32" s="190" t="s">
        <v>2741</v>
      </c>
    </row>
    <row customHeight="1" ht="14.25">
      <c r="A33" s="191">
        <v>1</v>
      </c>
      <c r="B33" s="192" t="s">
        <v>2742</v>
      </c>
    </row>
    <row customHeight="1" ht="14.25">
      <c r="A34" s="191">
        <v>2</v>
      </c>
      <c r="B34" s="192" t="s">
        <v>2743</v>
      </c>
    </row>
    <row customHeight="1" ht="11.25">
      <c r="B35" s="190" t="s">
        <v>2744</v>
      </c>
    </row>
    <row customHeight="1" ht="11.25">
      <c r="B36" s="192" t="s">
        <v>2745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344ED-B667-C8C2-0B6B-0.D629652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111</v>
      </c>
      <c r="E2" s="2236"/>
      <c r="F2" s="1626"/>
      <c r="G2" s="1621" t="s">
        <v>111</v>
      </c>
      <c r="H2" s="1624"/>
      <c r="I2" s="1622"/>
      <c r="L2" s="1623"/>
      <c r="M2" s="1623"/>
      <c r="N2" s="1623"/>
      <c r="O2" s="1623" t="s">
        <v>388</v>
      </c>
      <c r="P2" s="1623"/>
      <c r="Q2" s="1623"/>
      <c r="R2" s="1625" t="s">
        <v>387</v>
      </c>
      <c r="S2" s="1625" t="s">
        <v>387</v>
      </c>
      <c r="T2" s="1623"/>
      <c r="U2" s="1623"/>
      <c r="V2" s="1619">
        <v>0</v>
      </c>
    </row>
    <row s="1636" customFormat="1" customHeight="1" ht="14.25" hidden="1">
      <c r="C3" s="1620"/>
      <c r="D3" s="2235"/>
      <c r="E3" s="2237"/>
      <c r="F3" s="406"/>
      <c r="G3" s="870"/>
      <c r="H3" s="870" t="s">
        <v>389</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390</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306</v>
      </c>
      <c r="E10" s="2220"/>
      <c r="F10" s="2220"/>
      <c r="G10" s="2220"/>
      <c r="H10" s="2220"/>
      <c r="I10" s="2220"/>
      <c r="J10" s="2224" t="s">
        <v>307</v>
      </c>
      <c r="V10" s="1608">
        <v>14</v>
      </c>
    </row>
    <row customHeight="1" ht="27.299999999999997">
      <c r="C11" s="1517"/>
      <c r="D11" s="2128" t="s">
        <v>90</v>
      </c>
      <c r="E11" s="2224" t="s">
        <v>107</v>
      </c>
      <c r="F11" s="2193" t="s">
        <v>90</v>
      </c>
      <c r="G11" s="2194"/>
      <c r="H11" s="2176" t="s">
        <v>391</v>
      </c>
      <c r="I11" s="2176" t="s">
        <v>392</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393</v>
      </c>
      <c r="K14" s="1608"/>
      <c r="R14" s="501" t="s">
        <v>387</v>
      </c>
      <c r="S14" s="501" t="s">
        <v>387</v>
      </c>
      <c r="V14" s="1608">
        <v>14</v>
      </c>
    </row>
    <row customHeight="1" ht="14.699999999999998">
      <c r="A15" s="1608"/>
      <c r="C15" s="1517"/>
      <c r="D15" s="2235"/>
      <c r="E15" s="2237"/>
      <c r="F15" s="406"/>
      <c r="G15" s="870"/>
      <c r="H15" s="870" t="s">
        <v>389</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