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<sst xmlns="http://schemas.openxmlformats.org/spreadsheetml/2006/main" count="10306" uniqueCount="2770">
  <si>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</si>
  <si>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</si>
  <si>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</si>
  <si>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</si>
  <si>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</si>
  <si>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</si>
  <si>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</si>
  <si>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</si>
  <si>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</si>
  <si>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</si>
  <si>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</si>
  <si>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</si>
  <si>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</si>
  <si>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</si>
  <si>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</si>
  <si>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</si>
  <si>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</si>
  <si>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</si>
  <si>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</si>
  <si>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</si>
  <si>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</si>
  <si>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</si>
  <si>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</si>
  <si>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</si>
  <si>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</si>
  <si>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</si>
  <si>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</si>
  <si>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</si>
  <si>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</si>
  <si>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</si>
  <si>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</si>
  <si>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</si>
  <si>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</si>
  <si>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</si>
  <si>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</si>
  <si>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</si>
  <si>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</si>
  <si>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</si>
  <si>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</si>
  <si>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</si>
  <si>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</si>
  <si>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220/1512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</si>
  <si>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</si>
  <si>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</si>
  <si>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</si>
  <si>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</si>
  <si>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</si>
  <si>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</si>
  <si>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</si>
  <si>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</si>
  <si>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</si>
  <si>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</si>
  <si>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</si>
  <si>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</si>
  <si>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</si>
  <si>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</si>
  <si>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</si>
  <si>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</si>
  <si>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</si>
  <si>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</si>
  <si>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</si>
  <si>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</si>
  <si>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</si>
  <si>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</si>
  <si>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</si>
  <si>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</si>
  <si>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</si>
  <si>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</si>
  <si>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</si>
  <si>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</si>
  <si>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</si>
  <si>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</si>
  <si>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</si>
  <si>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</si>
  <si>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</si>
  <si>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</si>
  <si>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</si>
  <si>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</si>
  <si>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</si>
  <si>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 (42622) 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</si>
  <si>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</si>
  <si>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</si>
  <si>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</si>
  <si>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</si>
  <si>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</si>
  <si>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</si>
  <si>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</si>
  <si>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</si>
  <si>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</si>
  <si>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</si>
  <si>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</si>
  <si>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</si>
  <si>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</si>
  <si>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</si>
  <si>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</si>
  <si>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</si>
  <si>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</si>
  <si>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</si>
  <si>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</si>
  <si>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</si>
  <si>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</si>
  <si>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</si>
  <si>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</si>
  <si>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</si>
  <si>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</si>
  <si>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</si>
  <si>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</si>
  <si>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</si>
  <si>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</si>
  <si>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</si>
  <si>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</si>
  <si>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</si>
  <si>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</si>
  <si>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</si>
  <si>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</si>
  <si>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</si>
  <si>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</si>
  <si>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</si>
  <si>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</si>
  <si>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</si>
  <si>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</si>
  <si>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</si>
  <si>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</si>
  <si>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</si>
  <si>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</si>
  <si>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</si>
  <si>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</si>
  <si>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</si>
  <si>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</si>
  <si>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</si>
  <si>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</si>
  <si>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</si>
  <si>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</si>
  <si>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</si>
  <si>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</si>
  <si>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</si>
  <si>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</si>
  <si>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</si>
  <si>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</si>
  <si>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</si>
  <si>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</si>
  <si>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</si>
  <si>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</si>
  <si>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</si>
  <si>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</si>
  <si>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</si>
  <si>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</si>
  <si>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</si>
  <si>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</si>
  <si>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</si>
  <si>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</si>
  <si>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</si>
  <si>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</si>
  <si>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</si>
  <si>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</si>
  <si>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</si>
  <si>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</si>
  <si>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</si>
  <si>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</si>
  <si>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</si>
  <si>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</si>
  <si>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</si>
  <si>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</si>
  <si>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</si>
  <si>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</si>
  <si>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</si>
  <si>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</si>
  <si>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</si>
  <si>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</si>
  <si>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</si>
  <si>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</si>
  <si>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</si>
  <si>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</si>
  <si>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</si>
  <si>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</si>
  <si>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</si>
  <si>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</si>
  <si>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</si>
  <si>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</si>
  <si>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</si>
  <si>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</si>
  <si>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</si>
  <si>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</si>
  <si>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</si>
  <si>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</si>
  <si>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</si>
  <si>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</si>
  <si>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</si>
  <si>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</si>
  <si>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</si>
  <si>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</si>
  <si>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</si>
  <si>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</si>
  <si>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</si>
  <si>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</si>
  <si>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</si>
  <si>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</si>
  <si>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</si>
  <si>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</si>
  <si>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</si>
  <si>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</si>
  <si>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</si>
  <si>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капитального строительства "Гараж", расположенного по адресу: ЕАО, г. Биробиджан, ул. Пушкина, 5А с тепловой нагрузкой 0,00412 Гкал/час к системе теплоснабжения АО "ДГК" в индивидуальном порядке</t>
  </si>
  <si>
    <t>Биробиджанская ТЭЦ</t>
  </si>
  <si>
    <t>"4190064"</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</si>
  <si>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</si>
  <si>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</si>
  <si>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</si>
  <si>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</si>
  <si>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</si>
  <si>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</si>
  <si>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</si>
  <si>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</si>
  <si>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</si>
  <si>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</si>
  <si>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</si>
  <si>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</si>
  <si>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</si>
  <si>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</si>
  <si>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</si>
  <si>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</si>
  <si>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</si>
  <si>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</si>
  <si>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</si>
  <si>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</si>
  <si>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</si>
  <si>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</si>
  <si>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</si>
  <si>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</si>
  <si>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</si>
  <si>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</si>
  <si>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</si>
  <si>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</si>
  <si>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</si>
  <si>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</si>
  <si>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</si>
  <si>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</si>
  <si>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</si>
  <si>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</si>
  <si>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</si>
  <si>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</si>
  <si>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</si>
  <si>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</si>
  <si>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</si>
  <si>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</si>
  <si>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</si>
  <si>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</si>
  <si>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</si>
  <si>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</si>
  <si>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</si>
  <si>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</si>
  <si>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</si>
  <si>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</si>
  <si>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</si>
  <si>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</si>
  <si>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</si>
  <si>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</si>
  <si>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</si>
  <si>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</si>
  <si>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</si>
  <si>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</si>
  <si>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</si>
  <si>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</si>
  <si>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</si>
  <si>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</si>
  <si>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</si>
  <si>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</si>
  <si>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</si>
  <si>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</si>
  <si>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</si>
  <si>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</si>
  <si>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</si>
  <si>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</si>
  <si>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</si>
  <si>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</si>
  <si>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</si>
  <si>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</si>
  <si>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</si>
  <si>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</si>
  <si>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</si>
  <si>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</si>
  <si>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</si>
  <si>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</si>
  <si>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</si>
  <si>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</si>
  <si>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</si>
  <si>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</si>
  <si>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</si>
  <si>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</si>
  <si>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</si>
  <si>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</si>
  <si>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</si>
  <si>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</si>
  <si>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</si>
  <si>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</si>
  <si>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</si>
  <si>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</si>
  <si>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</si>
  <si>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</si>
  <si>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</si>
  <si>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</si>
  <si>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</si>
  <si>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</si>
  <si>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</si>
  <si>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</si>
  <si>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</si>
  <si>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</si>
  <si>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</si>
  <si>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</si>
  <si>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</si>
  <si>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</si>
  <si>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</si>
  <si>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</si>
  <si>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</si>
  <si>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</si>
  <si>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</si>
  <si>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</si>
  <si>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</si>
  <si>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</si>
  <si>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</si>
  <si>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</si>
  <si>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</si>
  <si>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</si>
  <si>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</si>
  <si>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</si>
  <si>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</si>
  <si>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</si>
  <si>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</si>
  <si>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</si>
  <si>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</si>
  <si>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</si>
  <si>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</si>
  <si>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</si>
  <si>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</si>
  <si>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</si>
  <si>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</si>
  <si>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</si>
  <si>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</si>
  <si>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</si>
  <si>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</si>
  <si>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</si>
  <si>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</si>
  <si>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</si>
  <si>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</si>
  <si>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</si>
  <si>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</si>
  <si>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</si>
  <si>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</si>
  <si>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</si>
  <si>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</si>
  <si>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</si>
  <si>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</si>
  <si>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</si>
  <si>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</si>
  <si>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</si>
  <si>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</si>
  <si>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</si>
  <si>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</si>
  <si>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</si>
  <si>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</si>
  <si>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</si>
  <si>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</si>
  <si>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</si>
  <si>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</si>
  <si>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</si>
  <si>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</si>
  <si>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</si>
  <si>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</si>
  <si>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</si>
  <si>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</si>
  <si>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</si>
  <si>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</si>
  <si>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</si>
  <si>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</si>
  <si>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</si>
  <si>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</si>
  <si>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</si>
  <si>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</si>
  <si>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</si>
  <si>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</si>
  <si>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</si>
  <si>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</si>
  <si>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</si>
  <si>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</si>
  <si>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</si>
  <si>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</si>
  <si>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</si>
  <si>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</si>
  <si>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</si>
  <si>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</si>
  <si>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</si>
  <si>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</si>
  <si>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</si>
  <si>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</si>
  <si>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</si>
  <si>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</si>
  <si>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</si>
  <si>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</si>
  <si>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</si>
  <si>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</si>
  <si>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</si>
  <si>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</si>
  <si>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</si>
  <si>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</si>
  <si>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</si>
  <si>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</si>
  <si>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</si>
  <si>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</si>
  <si>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</si>
  <si>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</si>
  <si>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</si>
  <si>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</si>
  <si>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</si>
  <si>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</si>
  <si>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</si>
  <si>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</si>
  <si>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</si>
  <si>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</si>
  <si>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</si>
  <si>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</si>
  <si>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</si>
  <si>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</si>
  <si>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</si>
  <si>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</si>
  <si>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</si>
  <si>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</si>
  <si>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</si>
  <si>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</si>
  <si>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</si>
  <si>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</si>
  <si>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</si>
  <si>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</si>
  <si>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</si>
  <si>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</si>
  <si>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</si>
  <si>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</si>
  <si>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</si>
  <si>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</si>
  <si>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</si>
  <si>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</si>
  <si>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</si>
  <si>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</si>
  <si>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</si>
  <si>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</si>
  <si>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</si>
  <si>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</si>
  <si>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</si>
  <si>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</si>
  <si>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</si>
  <si>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</si>
  <si>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</si>
  <si>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</si>
  <si>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</si>
  <si>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</si>
  <si>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</si>
  <si>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</si>
  <si>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</si>
  <si>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</si>
  <si>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</si>
  <si>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</si>
  <si>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</si>
  <si>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</si>
  <si>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</si>
  <si>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</si>
  <si>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</si>
  <si>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</si>
  <si>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</si>
  <si>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</si>
  <si>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</si>
  <si>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</si>
  <si>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</si>
  <si>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</si>
  <si>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</si>
  <si>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</si>
  <si>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</si>
  <si>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</si>
  <si>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</si>
  <si>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</si>
  <si>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</si>
  <si>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</si>
  <si>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</si>
  <si>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</si>
  <si>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</si>
  <si>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</si>
  <si>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</si>
  <si>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</si>
  <si>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</si>
  <si>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</si>
  <si>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</si>
  <si>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</si>
  <si>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</si>
  <si>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</si>
  <si>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</si>
  <si>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</si>
  <si>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</si>
  <si>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</si>
  <si>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</si>
  <si>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</si>
  <si>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</si>
  <si>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</si>
  <si>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</si>
  <si>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</si>
  <si>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ГП ЕАО Облэнергоремонт Плюс</t>
  </si>
  <si>
    <t>Гараж. Адрес: г. Биробиджан, ул. Пушкина, 5А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</si>
  <si>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</si>
  <si>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</si>
  <si>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</si>
  <si>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</si>
  <si>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</si>
  <si>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</si>
  <si>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</si>
  <si>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</si>
  <si>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</si>
  <si>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</si>
  <si>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</si>
  <si>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</si>
  <si>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</si>
  <si>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</si>
  <si>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</si>
  <si>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</si>
  <si>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</si>
  <si>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</si>
  <si>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</si>
  <si>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</si>
  <si>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</si>
  <si>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</si>
  <si>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</si>
  <si>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</si>
  <si>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</si>
  <si>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</si>
  <si>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</si>
  <si>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</si>
  <si>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</si>
  <si>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</si>
  <si>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</si>
  <si>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</si>
  <si>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</si>
  <si>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</si>
  <si>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</si>
  <si>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</si>
  <si>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</si>
  <si>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</si>
  <si>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</si>
  <si>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</si>
  <si>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</si>
  <si>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</si>
  <si>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</si>
  <si>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</si>
  <si>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</si>
  <si>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</si>
  <si>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</si>
  <si>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</si>
  <si>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</si>
  <si>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</si>
  <si>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</si>
  <si>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</si>
  <si>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</si>
  <si>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</si>
  <si>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</si>
  <si>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</si>
  <si>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</si>
  <si>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</si>
  <si>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</si>
  <si>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</si>
  <si>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</si>
  <si>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</si>
  <si>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</si>
  <si>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</si>
  <si>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</si>
  <si>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</si>
  <si>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</si>
  <si>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</si>
  <si>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</si>
  <si>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</si>
  <si>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</si>
  <si>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</si>
  <si>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</si>
  <si>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</si>
  <si>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</si>
  <si>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</si>
  <si>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</si>
  <si>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</si>
  <si>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</si>
  <si>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</si>
  <si>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</si>
  <si>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</si>
  <si>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</si>
  <si>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</si>
  <si>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</si>
  <si>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</si>
  <si>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</si>
  <si>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</si>
  <si>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</si>
  <si>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</si>
  <si>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</si>
  <si>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</si>
  <si>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</si>
  <si>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</si>
  <si>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</si>
  <si>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</si>
  <si>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</si>
  <si>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</si>
  <si>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</si>
  <si>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</si>
  <si>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</si>
  <si>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</si>
  <si>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</si>
  <si>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</si>
  <si>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</si>
  <si>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</si>
  <si>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</si>
  <si>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</si>
  <si>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</si>
  <si>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</si>
  <si>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</si>
  <si>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</si>
  <si>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</si>
  <si>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</si>
  <si>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</si>
  <si>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</si>
  <si>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</si>
  <si>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</si>
  <si>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</si>
  <si>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</si>
  <si>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</si>
  <si>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</si>
  <si>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</si>
  <si>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</si>
  <si>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</si>
  <si>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</si>
  <si>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</si>
  <si>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</si>
  <si>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</si>
  <si>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</si>
  <si>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</si>
  <si>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</si>
  <si>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</si>
  <si>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</si>
  <si>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</si>
  <si>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</si>
  <si>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</si>
  <si>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</si>
  <si>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</si>
  <si>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</si>
  <si>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</si>
  <si>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</si>
  <si>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</si>
  <si>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</si>
  <si>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</si>
  <si>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</si>
  <si>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</si>
  <si>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</si>
  <si>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</si>
  <si>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</si>
  <si>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</si>
  <si>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</si>
  <si>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</si>
  <si>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</si>
  <si>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</si>
  <si>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</si>
  <si>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</si>
  <si>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</si>
  <si>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</si>
  <si>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</si>
  <si>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</si>
  <si>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</si>
  <si>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</si>
  <si>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</si>
  <si>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</si>
  <si>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</si>
  <si>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</si>
  <si>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</si>
  <si>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</si>
  <si>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</si>
  <si>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</si>
  <si>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</si>
  <si>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</si>
  <si>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</si>
  <si>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</si>
  <si>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</si>
  <si>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</si>
  <si>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</si>
  <si>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</si>
  <si>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</si>
  <si>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</si>
  <si>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</si>
  <si>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</si>
  <si>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</si>
  <si>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</si>
  <si>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</si>
  <si>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</si>
  <si>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</si>
  <si>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</si>
  <si>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</si>
  <si>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</si>
  <si>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</si>
  <si>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</si>
  <si>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</si>
  <si>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</si>
  <si>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</si>
  <si>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</si>
  <si>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</si>
  <si>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</si>
  <si>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</si>
  <si>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</si>
  <si>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</si>
  <si>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</si>
  <si>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</si>
  <si>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</si>
  <si>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</si>
  <si>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</si>
  <si>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</si>
  <si>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</si>
  <si>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</si>
  <si>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</si>
  <si>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</si>
  <si>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</si>
  <si>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</si>
  <si>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</si>
  <si>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</si>
  <si>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</si>
  <si>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</si>
  <si>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</si>
  <si>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</si>
  <si>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</si>
  <si>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</si>
  <si>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</si>
  <si>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</si>
  <si>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</si>
  <si>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</si>
  <si>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</si>
  <si>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</si>
  <si>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</si>
  <si>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</si>
  <si>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</si>
  <si>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</si>
  <si>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</si>
  <si>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</si>
  <si>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</si>
  <si>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</si>
  <si>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</si>
  <si>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</si>
  <si>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</si>
  <si>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</si>
  <si>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</si>
  <si>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</si>
  <si>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</si>
  <si>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</si>
  <si>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</si>
  <si>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</si>
  <si>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</si>
  <si>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</si>
  <si>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</si>
  <si>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</si>
  <si>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</si>
  <si>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</si>
  <si>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</si>
  <si>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</si>
  <si>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</si>
  <si>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</si>
  <si>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</si>
  <si>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</si>
  <si>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</si>
  <si>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</si>
  <si>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</si>
  <si>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</si>
  <si>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</si>
  <si>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</si>
  <si>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</si>
  <si>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</si>
  <si>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</si>
  <si>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</si>
  <si>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</si>
  <si>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</si>
  <si>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</si>
  <si>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</si>
  <si>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</si>
  <si>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</si>
  <si>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</si>
  <si>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</si>
  <si>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</si>
  <si>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</si>
  <si>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</si>
  <si>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</si>
  <si>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</si>
  <si>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</si>
  <si>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</si>
  <si>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</si>
  <si>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</si>
  <si>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</si>
  <si>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</si>
  <si>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</si>
  <si>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</si>
  <si>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</si>
  <si>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</si>
  <si>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</si>
  <si>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</si>
  <si>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</si>
  <si>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</si>
  <si>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</si>
  <si>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</si>
  <si>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</si>
  <si>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</si>
  <si>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</si>
  <si>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</si>
  <si>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</si>
  <si>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</si>
  <si>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</si>
  <si>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</si>
  <si>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</si>
  <si>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</si>
  <si>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</si>
  <si>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</si>
  <si>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</si>
  <si>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</si>
  <si>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</si>
  <si>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</si>
  <si>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</si>
  <si>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</si>
  <si>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</si>
  <si>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</si>
  <si>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</si>
  <si>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</si>
  <si>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</si>
  <si>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</si>
  <si>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</si>
  <si>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</si>
  <si>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</si>
  <si>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</si>
  <si>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</si>
  <si>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</si>
  <si>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</si>
  <si>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</si>
  <si>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</si>
  <si>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</si>
  <si>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</si>
  <si>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</si>
  <si>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</si>
  <si>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</si>
  <si>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</si>
  <si>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</si>
  <si>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</si>
  <si>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</si>
  <si>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</si>
  <si>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</si>
  <si>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</si>
  <si>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</si>
  <si>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</si>
  <si>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</si>
  <si>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</si>
  <si>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</si>
  <si>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</si>
  <si>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</si>
  <si>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</si>
  <si>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</si>
  <si>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</si>
  <si>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</si>
  <si>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</si>
  <si>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</si>
  <si>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</si>
  <si>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</si>
  <si>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</si>
  <si>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</si>
  <si>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</si>
  <si>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</si>
  <si>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</si>
  <si>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</si>
  <si>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</si>
  <si>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</si>
  <si>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</si>
  <si>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</si>
  <si>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</si>
  <si>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</si>
  <si>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</si>
  <si>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</si>
  <si>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</si>
  <si>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</si>
  <si>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</si>
  <si>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</si>
  <si>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</si>
  <si>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</si>
  <si>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</si>
  <si>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</si>
  <si>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</si>
  <si>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</si>
  <si>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</si>
  <si>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</si>
  <si>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</si>
  <si>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</si>
  <si>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</si>
  <si>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</si>
  <si>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</si>
  <si>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</si>
  <si>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</si>
  <si>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</si>
  <si>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</si>
  <si>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</si>
  <si>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</si>
  <si>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</si>
  <si>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</si>
  <si>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</si>
  <si>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</si>
  <si>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</si>
  <si>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</si>
  <si>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</si>
  <si>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</si>
  <si>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</si>
  <si>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</si>
  <si>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</si>
  <si>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</si>
  <si>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</si>
  <si>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</si>
  <si>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</si>
  <si>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</si>
  <si>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</si>
  <si>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</si>
  <si>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</si>
  <si>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</si>
  <si>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</si>
  <si>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</si>
  <si>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</si>
  <si>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</si>
  <si>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</si>
  <si>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</si>
  <si>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</si>
  <si>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</si>
  <si>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</si>
  <si>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</si>
  <si>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</si>
  <si>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</si>
  <si>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</si>
  <si>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</si>
  <si>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</si>
  <si>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</si>
  <si>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</si>
  <si>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</si>
  <si>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</si>
  <si>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</si>
  <si>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</si>
  <si>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</si>
  <si>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</si>
  <si>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</si>
  <si>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</si>
  <si>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</si>
  <si>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</si>
  <si>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</si>
  <si>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</si>
  <si>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</si>
  <si>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</si>
  <si>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</si>
  <si>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</si>
  <si>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</si>
  <si>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</si>
  <si>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</si>
  <si>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</si>
  <si>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</si>
  <si>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</si>
  <si>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</si>
  <si>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</si>
  <si>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</si>
  <si>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</si>
  <si>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</si>
  <si>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</si>
  <si>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</si>
  <si>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</si>
  <si>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</si>
  <si>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</si>
  <si>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</si>
  <si>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</si>
  <si>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</si>
  <si>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</si>
  <si>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</si>
  <si>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</si>
  <si>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</si>
  <si>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</si>
  <si>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</si>
  <si>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</si>
  <si>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</si>
  <si>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</si>
  <si>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</si>
  <si>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</si>
  <si>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</si>
  <si>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</si>
  <si>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</si>
  <si>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</si>
  <si>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</si>
  <si>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</si>
  <si>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</si>
  <si>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</si>
  <si>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</si>
  <si>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</si>
  <si>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</si>
  <si>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</si>
  <si>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</si>
  <si>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</si>
  <si>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</si>
  <si>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</si>
  <si>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</si>
  <si>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</si>
  <si>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</si>
  <si>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</si>
  <si>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</si>
  <si>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</si>
  <si>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</si>
  <si>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</si>
  <si>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</si>
  <si>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</si>
  <si>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</si>
  <si>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</si>
  <si>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</si>
  <si>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</si>
  <si>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</si>
  <si>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</si>
  <si>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</si>
  <si>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</si>
  <si>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</si>
  <si>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</si>
  <si>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</si>
  <si>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</si>
  <si>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</si>
  <si>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</si>
  <si>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</si>
  <si>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</si>
  <si>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</si>
  <si>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</si>
  <si>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</si>
  <si>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</si>
  <si>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</si>
  <si>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</si>
  <si>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</si>
  <si>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</si>
  <si>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</si>
  <si>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</si>
  <si>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</si>
  <si>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</si>
  <si>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</si>
  <si>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</si>
  <si>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</si>
  <si>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</si>
  <si>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</si>
  <si>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</si>
  <si>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</si>
  <si>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</si>
  <si>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</si>
  <si>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</si>
  <si>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</si>
  <si>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</si>
  <si>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</si>
  <si>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</si>
  <si>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</si>
  <si>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</si>
  <si>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</si>
  <si>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</si>
  <si>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</si>
  <si>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</si>
  <si>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</si>
  <si>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</si>
  <si>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</si>
  <si>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</si>
  <si>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</si>
  <si>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</si>
  <si>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</si>
  <si>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</si>
  <si>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</si>
  <si>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</si>
  <si>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</si>
  <si>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</si>
  <si>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</si>
  <si>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</si>
  <si>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</si>
  <si>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</si>
  <si>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</si>
  <si>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</si>
  <si>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</si>
  <si>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</si>
  <si>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</si>
  <si>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</si>
  <si>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</si>
  <si>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</si>
  <si>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</si>
  <si>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</si>
  <si>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</si>
  <si>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</si>
  <si>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</si>
  <si>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</si>
  <si>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</si>
  <si>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</si>
  <si>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</si>
  <si>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</si>
  <si>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</si>
  <si>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</si>
  <si>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</si>
  <si>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</si>
  <si>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</si>
  <si>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</si>
  <si>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</si>
  <si>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</si>
  <si>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</si>
  <si>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</si>
  <si>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</si>
  <si>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</si>
  <si>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</si>
  <si>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</si>
  <si>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</si>
  <si>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</si>
  <si>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</si>
  <si>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</si>
  <si>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</si>
  <si>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</si>
  <si>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</si>
  <si>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</si>
  <si>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</si>
  <si>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</si>
  <si>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</si>
  <si>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</si>
  <si>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</si>
  <si>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</si>
  <si>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</si>
  <si>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</si>
  <si>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</si>
  <si>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</si>
  <si>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</si>
  <si>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</si>
  <si>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</si>
  <si>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</si>
  <si>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</si>
  <si>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</si>
  <si>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</si>
  <si>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</si>
  <si>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</si>
  <si>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</si>
  <si>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</si>
  <si>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</si>
  <si>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</si>
  <si>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</si>
  <si>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</si>
  <si>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</si>
  <si>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</si>
  <si>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</si>
  <si>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</si>
  <si>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</si>
  <si>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</si>
  <si>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</si>
  <si>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</si>
  <si>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</si>
  <si>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</si>
  <si>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</si>
  <si>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</si>
  <si>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</si>
  <si>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</si>
  <si>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</si>
  <si>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</si>
  <si>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</si>
  <si>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</si>
  <si>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</si>
  <si>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</si>
  <si>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</si>
  <si>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</si>
  <si>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</si>
  <si>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</si>
  <si>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</si>
  <si>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</si>
  <si>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</si>
  <si>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</si>
  <si>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</si>
  <si>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</si>
  <si>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</si>
  <si>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</si>
  <si>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</si>
  <si>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</si>
  <si>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</si>
  <si>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</si>
  <si>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</si>
  <si>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</si>
  <si>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</si>
  <si>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</si>
  <si>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</si>
  <si>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</si>
  <si>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</si>
  <si>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</si>
  <si>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</si>
  <si>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</si>
  <si>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</si>
  <si>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</si>
  <si>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</si>
  <si>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</si>
  <si>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</si>
  <si>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</si>
  <si>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</si>
  <si>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</si>
  <si>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</si>
  <si>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</si>
  <si>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</si>
  <si>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</si>
  <si>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</si>
  <si>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</si>
  <si>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</si>
  <si>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</si>
  <si>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</si>
  <si>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</si>
  <si>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</si>
  <si>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</si>
  <si>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</si>
  <si>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</si>
  <si>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</si>
  <si>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</si>
  <si>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</si>
  <si>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</si>
  <si>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</si>
  <si>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</si>
  <si>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</si>
  <si>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</si>
  <si>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</si>
  <si>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</si>
  <si>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</si>
  <si>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</si>
  <si>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</si>
  <si>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</si>
  <si>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</si>
  <si>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</si>
  <si>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</si>
  <si>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</si>
  <si>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</si>
  <si>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</si>
  <si>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</si>
  <si>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</si>
  <si>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</si>
  <si>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</si>
  <si>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</si>
  <si>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</si>
  <si>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</si>
  <si>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</si>
  <si>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</si>
  <si>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</si>
  <si>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</si>
  <si>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</si>
  <si>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</si>
  <si>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</si>
  <si>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</si>
  <si>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</si>
  <si>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</si>
  <si>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</si>
  <si>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</si>
  <si>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</si>
  <si>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</si>
  <si>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</si>
  <si>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</si>
  <si>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</si>
  <si>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</si>
  <si>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</si>
  <si>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</si>
  <si>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</si>
  <si>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</si>
  <si>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</si>
  <si>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</si>
  <si>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</si>
  <si>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</si>
  <si>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</si>
  <si>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</si>
  <si>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</si>
  <si>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</si>
  <si>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</si>
  <si>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</si>
  <si>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</si>
  <si>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</si>
  <si>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</si>
  <si>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</si>
  <si>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</si>
  <si>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</si>
  <si>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</si>
  <si>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</si>
  <si>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</si>
  <si>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</si>
  <si>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</si>
  <si>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</si>
  <si>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</si>
  <si>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</si>
  <si>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</si>
  <si>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</si>
  <si>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</si>
  <si>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</si>
  <si>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</si>
  <si>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</si>
  <si>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</si>
  <si>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</si>
  <si>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</si>
  <si>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</si>
  <si>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</si>
  <si>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</si>
  <si>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</si>
  <si>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</si>
  <si>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</si>
  <si>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</si>
  <si>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</si>
  <si>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</si>
  <si>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</si>
  <si>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</si>
  <si>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</si>
  <si>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</si>
  <si>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</si>
  <si>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</si>
  <si>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</si>
  <si>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</si>
  <si>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</si>
  <si>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</si>
  <si>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</si>
  <si>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</si>
  <si>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</si>
  <si>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</si>
  <si>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</si>
  <si>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</si>
  <si>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</si>
  <si>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</si>
  <si>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</si>
  <si>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</si>
  <si>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</si>
  <si>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</si>
  <si>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</si>
  <si>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</si>
  <si>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</si>
  <si>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</si>
  <si>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</si>
  <si>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</si>
  <si>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</si>
  <si>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</si>
  <si>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</si>
  <si>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</si>
  <si>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</si>
  <si>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</si>
  <si>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</si>
  <si>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</si>
  <si>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</si>
  <si>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</si>
  <si>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</si>
  <si>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</si>
  <si>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</si>
  <si>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</si>
  <si>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</si>
  <si>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</si>
  <si>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</si>
  <si>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</si>
  <si>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</si>
  <si>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</si>
  <si>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</si>
  <si>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</si>
  <si>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</si>
  <si>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</si>
  <si>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</si>
  <si>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</si>
  <si>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</si>
  <si>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</si>
  <si>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</si>
  <si>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</si>
  <si>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</si>
  <si>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</si>
  <si>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</si>
  <si>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</si>
  <si>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</si>
  <si>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</si>
  <si>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</si>
  <si>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</si>
  <si>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</si>
  <si>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</si>
  <si>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</si>
  <si>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</si>
  <si>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</si>
  <si>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</si>
  <si>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</si>
  <si>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</si>
  <si>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</si>
  <si>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</si>
  <si>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</si>
  <si>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</si>
  <si>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</si>
  <si>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</si>
  <si>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</si>
  <si>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</si>
  <si>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</si>
  <si>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</si>
  <si>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</si>
  <si>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</si>
  <si>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</si>
  <si>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</si>
  <si>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</si>
  <si>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</si>
  <si>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</si>
  <si>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</si>
  <si>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</si>
  <si>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</si>
  <si>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</si>
  <si>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</si>
  <si>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</si>
  <si>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</si>
  <si>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</si>
  <si>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</si>
  <si>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</si>
  <si>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</si>
  <si>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</si>
  <si>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</si>
  <si>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</si>
  <si>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</si>
  <si>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</si>
  <si>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</si>
  <si>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</si>
  <si>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</si>
  <si>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</si>
  <si>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</si>
  <si>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</si>
  <si>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</si>
  <si>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</si>
  <si>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</si>
  <si>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</si>
  <si>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</si>
  <si>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</si>
  <si>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</si>
  <si>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</si>
  <si>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</si>
  <si>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</si>
  <si>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</si>
  <si>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</si>
  <si>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</si>
  <si>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</si>
  <si>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</si>
  <si>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</si>
  <si>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</si>
  <si>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</si>
  <si>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</si>
  <si>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</si>
  <si>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</si>
  <si>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</si>
  <si>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</si>
  <si>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</si>
  <si>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</si>
  <si>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</si>
  <si>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</si>
  <si>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</si>
  <si>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</si>
  <si>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</si>
  <si>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</si>
  <si>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</si>
  <si>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</si>
  <si>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</si>
  <si>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</si>
  <si>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</si>
  <si>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</si>
  <si>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</si>
  <si>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</si>
  <si>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</si>
  <si>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</si>
  <si>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</si>
  <si>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</si>
  <si>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</si>
  <si>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</si>
  <si>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</si>
  <si>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</si>
  <si>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</si>
  <si>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</si>
  <si>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</si>
  <si>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</si>
  <si>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</si>
  <si>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</si>
  <si>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</si>
  <si>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</si>
  <si>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</si>
  <si>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</si>
  <si>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</si>
  <si>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</si>
  <si>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</si>
  <si>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</si>
  <si>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</si>
  <si>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</si>
  <si>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</si>
  <si>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</si>
  <si>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</si>
  <si>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</si>
  <si>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</si>
  <si>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</si>
  <si>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</si>
  <si>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</si>
  <si>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</si>
  <si>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</si>
  <si>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</si>
  <si>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</si>
  <si>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</si>
  <si>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</si>
  <si>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</si>
  <si>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</si>
  <si>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</si>
  <si>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</si>
  <si>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</si>
  <si>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</si>
  <si>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</si>
  <si>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</si>
  <si>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</si>
  <si>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</si>
  <si>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</si>
  <si>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</si>
  <si>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</si>
  <si>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</si>
  <si>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</si>
  <si>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</si>
  <si>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</si>
  <si>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</si>
  <si>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</si>
  <si>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</si>
  <si>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</si>
  <si>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</si>
  <si>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</si>
  <si>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</si>
  <si>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</si>
  <si>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</si>
  <si>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</si>
  <si>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</si>
  <si>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</si>
  <si>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</si>
  <si>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</si>
  <si>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</si>
  <si>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</si>
  <si>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</si>
  <si>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</si>
  <si>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</si>
  <si>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</si>
  <si>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</si>
  <si>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</si>
  <si>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</si>
  <si>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</si>
  <si>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</si>
  <si>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</si>
  <si>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</si>
  <si>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</si>
  <si>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</si>
  <si>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</si>
  <si>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</si>
  <si>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</si>
  <si>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</si>
  <si>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</si>
  <si>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</si>
  <si>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</si>
  <si>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</si>
  <si>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</si>
  <si>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</si>
  <si>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</si>
  <si>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</si>
  <si>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</si>
  <si>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</si>
  <si>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</si>
  <si>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</si>
  <si>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</si>
  <si>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</si>
  <si>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</si>
  <si>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</si>
  <si>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</si>
  <si>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</si>
  <si>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</si>
  <si>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</si>
  <si>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</si>
  <si>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</si>
  <si>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</si>
  <si>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</si>
  <si>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</si>
  <si>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</si>
  <si>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</si>
  <si>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</si>
  <si>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</si>
  <si>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</si>
  <si>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</si>
  <si>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</si>
  <si>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</si>
  <si>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</si>
  <si>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</si>
  <si>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</si>
  <si>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</si>
  <si>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</si>
  <si>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</si>
  <si>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</si>
  <si>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</si>
  <si>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</si>
  <si>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</si>
  <si>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</si>
  <si>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</si>
  <si>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</si>
  <si>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</si>
  <si>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</si>
  <si>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</si>
  <si>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</si>
  <si>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</si>
  <si>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</si>
  <si>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</si>
  <si>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</si>
  <si>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</si>
  <si>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</si>
  <si>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</si>
  <si>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</si>
  <si>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</si>
  <si>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</si>
  <si>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</si>
  <si>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</si>
  <si>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</si>
  <si>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</si>
  <si>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</si>
  <si>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</si>
  <si>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</si>
  <si>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</si>
  <si>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</si>
  <si>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</si>
  <si>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</si>
  <si>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</si>
  <si>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</si>
  <si>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</si>
  <si>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</si>
  <si>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</si>
  <si>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</si>
  <si>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</si>
  <si>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</si>
  <si>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</si>
  <si>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</si>
  <si>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</si>
  <si>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</si>
  <si>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</si>
  <si>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</si>
  <si>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</si>
  <si>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</si>
  <si>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</si>
  <si>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</si>
  <si>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</si>
  <si>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</si>
  <si>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</si>
  <si>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</si>
  <si>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</si>
  <si>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</si>
  <si>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</si>
  <si>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</si>
  <si>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</si>
  <si>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</si>
  <si>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</si>
  <si>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</si>
  <si>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</si>
  <si>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</si>
  <si>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</si>
  <si>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</si>
  <si>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</si>
  <si>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</si>
  <si>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</si>
  <si>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</si>
  <si>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</si>
  <si>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</si>
  <si>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</si>
  <si>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</si>
  <si>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</si>
  <si>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</si>
  <si>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</si>
  <si>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</si>
  <si>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</si>
  <si>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</si>
  <si>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</si>
  <si>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</si>
  <si>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</si>
  <si>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</si>
  <si>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</si>
  <si>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</si>
  <si>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</si>
  <si>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</si>
  <si>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</si>
  <si>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</si>
  <si>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</si>
  <si>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</si>
  <si>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</si>
  <si>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</si>
  <si>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</si>
  <si>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</si>
  <si>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</si>
  <si>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</si>
  <si>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</si>
  <si>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</si>
  <si>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</si>
  <si>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</si>
  <si>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</si>
  <si>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</si>
  <si>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</si>
  <si>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</si>
  <si>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</si>
  <si>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</si>
  <si>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</si>
  <si>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</si>
  <si>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</si>
  <si>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</si>
  <si>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</si>
  <si>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</si>
  <si>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</si>
  <si>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</si>
  <si>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</si>
  <si>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</si>
  <si>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</si>
  <si>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</si>
  <si>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</si>
  <si>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</si>
  <si>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</si>
  <si>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</si>
  <si>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</si>
  <si>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</si>
  <si>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</si>
  <si>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</si>
  <si>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</si>
  <si>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</si>
  <si>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</si>
  <si>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</si>
  <si>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</si>
  <si>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</si>
  <si>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</si>
  <si>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</si>
  <si>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</si>
  <si>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</si>
  <si>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</si>
  <si>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</si>
  <si>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</si>
  <si>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</si>
  <si>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</si>
  <si>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</si>
  <si>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</si>
  <si>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</si>
  <si>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</si>
  <si>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</si>
  <si>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</si>
  <si>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</si>
  <si>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</si>
  <si>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</si>
  <si>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</si>
  <si>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</si>
  <si>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</si>
  <si>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</si>
  <si>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</si>
  <si>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</si>
  <si>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</si>
  <si>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</si>
  <si>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</si>
  <si>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</si>
  <si>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</si>
  <si>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</si>
  <si>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</si>
  <si>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</si>
  <si>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</si>
  <si>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</si>
  <si>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</si>
  <si>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</si>
  <si>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</si>
  <si>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</si>
  <si>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</si>
  <si>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</si>
  <si>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</si>
  <si>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</si>
  <si>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</si>
  <si>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</si>
  <si>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</si>
  <si>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</si>
  <si>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</si>
  <si>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</si>
  <si>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</si>
  <si>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</si>
  <si>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</si>
  <si>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</si>
  <si>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</si>
  <si>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</si>
  <si>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</si>
  <si>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</si>
  <si>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</si>
  <si>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</si>
  <si>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</si>
  <si>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</si>
  <si>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</si>
  <si>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</si>
  <si>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</si>
  <si>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</si>
  <si>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</si>
  <si>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</si>
  <si>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</si>
  <si>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</si>
  <si>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</si>
  <si>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</si>
  <si>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</si>
  <si>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</si>
  <si>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</si>
  <si>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</si>
  <si>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</si>
  <si>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</si>
  <si>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</si>
  <si>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</si>
  <si>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</si>
  <si>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</si>
  <si>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</si>
  <si>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</si>
  <si>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</si>
  <si>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</si>
  <si>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</si>
  <si>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</si>
  <si>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</si>
  <si>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</si>
  <si>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</si>
  <si>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</si>
  <si>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</si>
  <si>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</si>
  <si>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</si>
  <si>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</si>
  <si>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</si>
  <si>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</si>
  <si>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</si>
  <si>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</si>
  <si>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</si>
  <si>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</si>
  <si>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</si>
  <si>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</si>
  <si>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</si>
  <si>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</si>
  <si>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</si>
  <si>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</si>
  <si>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</si>
  <si>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</si>
  <si>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</si>
  <si>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</si>
  <si>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</si>
  <si>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</si>
  <si>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</si>
  <si>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</si>
  <si>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</si>
  <si>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</si>
  <si>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</si>
  <si>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</si>
  <si>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</si>
  <si>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</si>
  <si>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</si>
  <si>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</si>
  <si>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</si>
  <si>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</si>
  <si>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</si>
  <si>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</si>
  <si>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</si>
  <si>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</si>
  <si>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</si>
  <si>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</si>
  <si>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</si>
  <si>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</si>
  <si>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</si>
  <si>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</si>
  <si>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</si>
  <si>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</si>
  <si>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</si>
  <si>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</si>
  <si>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</si>
  <si>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</si>
  <si>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</si>
  <si>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</si>
  <si>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</si>
  <si>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</si>
  <si>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</si>
  <si>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</si>
  <si>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</si>
  <si>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</si>
  <si>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</si>
  <si>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</si>
  <si>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</si>
  <si>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</si>
  <si>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</si>
  <si>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</si>
  <si>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</si>
  <si>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</si>
  <si>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</si>
  <si>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</si>
  <si>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</si>
  <si>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</si>
  <si>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</si>
  <si>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</si>
  <si>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</si>
  <si>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</si>
  <si>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</si>
  <si>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</si>
  <si>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</si>
  <si>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</si>
  <si>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</si>
  <si>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</si>
  <si>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</si>
  <si>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</si>
  <si>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</si>
  <si>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</si>
  <si>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</si>
  <si>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</si>
  <si>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</si>
  <si>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</si>
  <si>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</si>
  <si>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</si>
  <si>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</si>
  <si>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</si>
  <si>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</si>
  <si>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</si>
  <si>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</si>
  <si>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</si>
  <si>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</si>
  <si>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</si>
  <si>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</si>
  <si>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</si>
  <si>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</si>
  <si>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</si>
  <si>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</si>
  <si>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</si>
  <si>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</si>
  <si>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</si>
  <si>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листе "ТС. Т-подкл(инд) указана подключаемая тепловая нагрузка - 0,00412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</si>
  <si>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</si>
  <si>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</si>
  <si>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</si>
  <si>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</si>
  <si>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</si>
  <si>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</si>
  <si>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</si>
  <si>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</si>
  <si>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</si>
  <si>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</si>
  <si>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</si>
  <si>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</si>
  <si>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</si>
  <si>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</si>
  <si>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</si>
  <si>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</si>
  <si>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</si>
  <si>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</si>
  <si>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</si>
  <si>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</si>
  <si>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</si>
  <si>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</si>
  <si>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</si>
  <si>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</si>
  <si>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</si>
  <si>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</si>
  <si>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</si>
  <si>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</si>
  <si>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</si>
  <si>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</si>
  <si>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</si>
  <si>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</si>
  <si>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</si>
  <si>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</si>
  <si>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</si>
  <si>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</si>
  <si>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</si>
  <si>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</si>
  <si>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</si>
  <si>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</si>
  <si>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</si>
  <si>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</si>
  <si>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</si>
  <si>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</si>
  <si>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</si>
  <si>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</si>
  <si>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</si>
  <si>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</si>
  <si>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</si>
  <si>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</si>
  <si>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</si>
  <si>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</si>
  <si>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</si>
  <si>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</si>
  <si>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</si>
  <si>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</si>
  <si>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</si>
  <si>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</si>
  <si>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</si>
  <si>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</si>
  <si>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</si>
  <si>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</si>
  <si>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</si>
  <si>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</si>
  <si>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</si>
  <si>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</si>
  <si>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</si>
  <si>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</si>
  <si>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</si>
  <si>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</si>
  <si>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</si>
  <si>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</si>
  <si>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</si>
  <si>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</si>
  <si>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</si>
  <si>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</si>
  <si>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</si>
  <si>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</si>
  <si>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</si>
  <si>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</si>
  <si>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</si>
  <si>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</si>
  <si>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</si>
  <si>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</si>
  <si>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</si>
  <si>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</si>
  <si>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</si>
  <si>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</si>
  <si>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</si>
  <si>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</si>
  <si>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</si>
  <si>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</si>
  <si>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</si>
  <si>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</si>
  <si>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</si>
  <si>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</si>
  <si>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</si>
  <si>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</si>
  <si>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</si>
  <si>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</si>
  <si>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</si>
  <si>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</si>
  <si>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</si>
  <si>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</si>
  <si>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</si>
  <si>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</si>
  <si>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</si>
  <si>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</si>
  <si>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</si>
  <si>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</si>
  <si>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</si>
  <si>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</si>
  <si>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</si>
  <si>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</si>
  <si>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</si>
  <si>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</si>
  <si>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</si>
  <si>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</si>
  <si>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</si>
  <si>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</si>
  <si>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</si>
  <si>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</si>
  <si>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</si>
  <si>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</si>
  <si>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</si>
  <si>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</si>
  <si>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</si>
  <si>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</si>
  <si>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</si>
  <si>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</si>
  <si>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</si>
  <si>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</si>
  <si>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</si>
  <si>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</si>
  <si>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</si>
  <si>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</si>
  <si>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</si>
  <si>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</si>
  <si>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</si>
  <si>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</si>
  <si>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</si>
  <si>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</si>
  <si>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</si>
  <si>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</si>
  <si>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</si>
  <si>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</si>
  <si>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</si>
  <si>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</si>
  <si>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</si>
  <si>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</si>
  <si>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</si>
  <si>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</si>
  <si>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</si>
  <si>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</si>
  <si>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</si>
  <si>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</si>
  <si>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</si>
  <si>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</si>
  <si>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</si>
  <si>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</si>
  <si>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</si>
  <si>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</si>
  <si>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</si>
  <si>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</si>
  <si>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</si>
  <si>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</si>
  <si>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</si>
  <si>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</si>
  <si>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</si>
  <si>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</si>
  <si>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</si>
  <si>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</si>
  <si>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</si>
  <si>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</si>
  <si>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</si>
  <si>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</si>
  <si>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</si>
  <si>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</si>
  <si>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</si>
  <si>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</si>
  <si>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</si>
  <si>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</si>
  <si>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</si>
  <si>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</si>
  <si>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</si>
  <si>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</si>
  <si>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</si>
  <si>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</si>
  <si>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</si>
  <si>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</si>
  <si>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</si>
  <si>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</si>
  <si>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</si>
  <si>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</si>
  <si>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</si>
  <si>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</si>
  <si>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</si>
  <si>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</si>
  <si>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</si>
  <si>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</si>
  <si>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</si>
  <si>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</si>
  <si>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</si>
  <si>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</si>
  <si>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</si>
  <si>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</si>
  <si>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</si>
  <si>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</si>
  <si>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</si>
  <si>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</si>
  <si>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</si>
  <si>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</si>
  <si>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</si>
  <si>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</si>
  <si>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</si>
  <si>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</si>
  <si>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</si>
  <si>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</si>
  <si>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</si>
  <si>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</si>
  <si>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</si>
  <si>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</si>
  <si>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</si>
  <si>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</si>
  <si>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</si>
  <si>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</si>
  <si>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</si>
  <si>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</si>
  <si>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</si>
  <si>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</si>
  <si>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</si>
  <si>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</si>
  <si>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</si>
  <si>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</si>
  <si>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</si>
  <si>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</si>
  <si>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</si>
  <si>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</si>
  <si>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</si>
  <si>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</si>
  <si>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</si>
  <si>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</si>
  <si>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</si>
  <si>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</si>
  <si>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</si>
  <si>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</si>
  <si>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</si>
  <si>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</si>
  <si>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</si>
  <si>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</si>
  <si>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</si>
  <si>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</si>
  <si>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</si>
  <si>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</si>
  <si>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</si>
  <si>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</si>
  <si>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</si>
  <si>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</si>
  <si>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</si>
  <si>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</si>
  <si>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</si>
  <si>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</si>
  <si>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</si>
  <si>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</si>
  <si>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</si>
  <si>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</si>
  <si>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</si>
  <si>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</si>
  <si>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</si>
  <si>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</si>
  <si>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</si>
  <si>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</si>
  <si>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</si>
  <si>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</si>
  <si>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</si>
  <si>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</si>
  <si>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</si>
  <si>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</si>
  <si>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</si>
  <si>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</si>
  <si>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</si>
  <si>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</si>
  <si>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</si>
  <si>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</si>
  <si>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</si>
  <si>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</si>
  <si>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</si>
  <si>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</si>
  <si>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</si>
  <si>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</si>
  <si>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</si>
  <si>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</si>
  <si>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</si>
  <si>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</si>
  <si>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</si>
  <si>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</si>
  <si>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</si>
  <si>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</si>
  <si>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</si>
  <si>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</si>
  <si>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</si>
  <si>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</si>
  <si>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</si>
  <si>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</si>
  <si>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</si>
  <si>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</si>
  <si>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</si>
  <si>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</si>
  <si>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</si>
  <si>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</si>
  <si>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</si>
  <si>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</si>
  <si>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</si>
  <si>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</si>
  <si>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</si>
  <si>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</si>
  <si>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</si>
  <si>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</si>
  <si>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</si>
  <si>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</si>
  <si>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</si>
  <si>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</si>
  <si>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</si>
  <si>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</si>
  <si>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</si>
  <si>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</si>
  <si>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</si>
  <si>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</si>
  <si>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</si>
  <si>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</si>
  <si>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</si>
  <si>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</si>
  <si>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</si>
  <si>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</si>
  <si>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</si>
  <si>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</si>
  <si>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</si>
  <si>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</si>
  <si>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</si>
  <si>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</si>
  <si>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</si>
  <si>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</si>
  <si>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</si>
  <si>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</si>
  <si>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</si>
  <si>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</si>
  <si>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</si>
  <si>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</si>
  <si>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</si>
  <si>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</si>
  <si>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</si>
  <si>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</si>
  <si>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</si>
  <si>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</si>
  <si>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</si>
  <si>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</si>
  <si>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</si>
  <si>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</si>
  <si>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</si>
  <si>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</si>
  <si>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</si>
  <si>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</si>
  <si>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</si>
  <si>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30350291</t>
  </si>
  <si>
    <t>ГП ЕАО "ГКС"</t>
  </si>
  <si>
    <t>7904505914</t>
  </si>
  <si>
    <t>790401001</t>
  </si>
  <si>
    <t>25-09-2015 00:00:00</t>
  </si>
  <si>
    <t>30847021</t>
  </si>
  <si>
    <t>ГП ЕАО "ОБЛЭНЕРГОРЕМОНТ ПЛЮС"</t>
  </si>
  <si>
    <t>7901547930</t>
  </si>
  <si>
    <t>790101001</t>
  </si>
  <si>
    <t>03-10-2016 00:00:00</t>
  </si>
  <si>
    <t>26361143</t>
  </si>
  <si>
    <t>ГП ЕАО "Облэнергоремонт"</t>
  </si>
  <si>
    <t>7901014080</t>
  </si>
  <si>
    <t>26-10-2010 00:00:00</t>
  </si>
  <si>
    <t>21-05-2025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</si>
  <si>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</si>
  <si>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</si>
  <si>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</si>
  <si>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</si>
  <si>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</si>
  <si>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</si>
  <si>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</si>
  <si>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</si>
  <si>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</si>
  <si>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</si>
  <si>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</si>
  <si>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16-09-2025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</si>
  <si>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</si>
  <si>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</si>
  <si>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</si>
  <si>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</si>
  <si>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</si>
  <si>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</si>
  <si>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</si>
  <si>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</si>
  <si>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</si>
  <si>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</si>
  <si>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</si>
  <si>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</si>
  <si>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</si>
  <si>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05-08-2025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</si>
  <si>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</si>
  <si>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</si>
  <si>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</si>
  <si>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</si>
  <si>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</si>
  <si>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</si>
  <si>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</si>
  <si>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</si>
  <si>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</si>
  <si>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</si>
  <si>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</si>
  <si>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</si>
  <si>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</si>
  <si>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</si>
  <si>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</si>
  <si>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</si>
  <si>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</si>
  <si>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04-08-2025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</si>
  <si>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</si>
  <si>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</si>
  <si>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</si>
  <si>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</si>
  <si>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</si>
  <si>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</si>
  <si>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</si>
  <si>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</si>
  <si>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</si>
  <si>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</si>
  <si>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</si>
  <si>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</si>
  <si>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</si>
  <si>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</si>
  <si>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</si>
  <si>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</si>
  <si>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</si>
  <si>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</si>
  <si>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</si>
  <si>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</si>
  <si>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</si>
  <si>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</si>
  <si>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</si>
  <si>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</si>
  <si>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</si>
  <si>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</si>
  <si>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</si>
  <si>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</si>
  <si>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</si>
  <si>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</si>
  <si>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</si>
  <si>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</si>
  <si>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</si>
  <si>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</si>
  <si>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</si>
  <si>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</si>
  <si>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</si>
  <si>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</si>
  <si>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</si>
  <si>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</si>
  <si>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</si>
  <si>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</si>
  <si>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</si>
  <si>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</si>
  <si>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</si>
  <si>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</si>
  <si>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</si>
  <si>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</si>
  <si>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</si>
  <si>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</si>
  <si>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</si>
  <si>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</si>
  <si>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</si>
  <si>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</si>
  <si>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</si>
  <si>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</si>
  <si>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</si>
  <si>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</si>
  <si>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</si>
  <si>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</si>
  <si>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</si>
  <si>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</si>
  <si>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</si>
  <si>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</si>
  <si>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</si>
  <si>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</si>
  <si>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</si>
  <si>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</si>
  <si>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</si>
  <si>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</si>
  <si>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</si>
  <si>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</si>
  <si>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</si>
  <si>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</si>
  <si>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</si>
  <si>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</si>
  <si>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</si>
  <si>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</si>
  <si>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</si>
  <si>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</si>
  <si>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</si>
  <si>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</si>
  <si>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</si>
  <si>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</si>
  <si>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</si>
  <si>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</si>
  <si>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</si>
  <si>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</si>
  <si>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</si>
  <si>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</si>
  <si>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</si>
  <si>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</si>
  <si>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</si>
  <si>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</si>
  <si>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</si>
  <si>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</si>
  <si>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</si>
  <si>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</si>
  <si>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</si>
  <si>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</si>
  <si>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</si>
  <si>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</si>
  <si>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</si>
  <si>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</si>
  <si>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</si>
  <si>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</si>
  <si>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</si>
  <si>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</si>
  <si>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</si>
  <si>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</si>
  <si>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</si>
  <si>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</si>
  <si>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</si>
  <si>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</si>
  <si>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</si>
  <si>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</si>
  <si>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</si>
  <si>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</si>
  <si>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</si>
  <si>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</si>
  <si>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</si>
  <si>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</si>
  <si>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</si>
  <si>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28-04-2025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</si>
  <si>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</si>
  <si>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</si>
  <si>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</si>
  <si>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</si>
  <si>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</si>
  <si>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</si>
  <si>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</si>
  <si>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</si>
  <si>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</si>
  <si>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</si>
  <si>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</si>
  <si>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</si>
  <si>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</si>
  <si>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</si>
  <si>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</si>
  <si>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</si>
  <si>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</si>
  <si>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</si>
  <si>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</si>
  <si>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</si>
  <si>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</si>
  <si>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</si>
  <si>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</si>
  <si>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</si>
  <si>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</si>
  <si>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</si>
  <si>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</si>
  <si>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</si>
  <si>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</si>
  <si>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</si>
  <si>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</si>
  <si>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</si>
  <si>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</si>
  <si>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</si>
  <si>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</si>
  <si>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</si>
  <si>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</si>
  <si>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</si>
  <si>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</si>
  <si>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</si>
  <si>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</si>
  <si>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</si>
  <si>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</si>
  <si>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</si>
  <si>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</si>
  <si>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</si>
  <si>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</si>
  <si>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</si>
  <si>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</si>
  <si>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</si>
  <si>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</si>
  <si>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</si>
  <si>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</si>
  <si>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</si>
  <si>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</si>
  <si>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</si>
  <si>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</si>
  <si>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</si>
  <si>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</si>
  <si>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</si>
  <si>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</si>
  <si>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</si>
  <si>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</si>
  <si>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</si>
  <si>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</si>
  <si>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</si>
  <si>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</si>
  <si>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</si>
  <si>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</si>
  <si>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</si>
  <si>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</si>
  <si>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</si>
  <si>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</si>
  <si>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</si>
  <si>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</si>
  <si>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</si>
  <si>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</si>
  <si>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</si>
  <si>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</si>
  <si>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</si>
  <si>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</si>
  <si>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</si>
  <si>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</si>
  <si>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</si>
  <si>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</si>
  <si>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</si>
  <si>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</si>
  <si>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</si>
  <si>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</si>
  <si>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</si>
  <si>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</si>
  <si>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</si>
  <si>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</si>
  <si>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</si>
  <si>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</si>
  <si>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</si>
  <si>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</si>
  <si>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</si>
  <si>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</si>
  <si>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</si>
  <si>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</si>
  <si>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</si>
  <si>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07.07.2025</t>
  </si>
  <si>
    <t>31.12.2030</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</si>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</sst>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0C7F6-EBE2-33AF-A29E-102A6BD8472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0" width="5.421875" customWidth="1"/>
    <col min="2" max="2" style="2680" width="9.140625" customWidth="1"/>
    <col min="3" max="3" style="2680" width="16.421875" customWidth="1"/>
    <col min="4" max="25" style="2680" width="6.28125" customWidth="1"/>
    <col min="26" max="28" style="268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614A8-0718-C3FD-96A8-6D2E356A46C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АО "ДГК" СП "Биробиджанская ТЭЦ"</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88</v>
      </c>
      <c r="F8" s="825"/>
      <c r="G8" s="467" t="s">
        <v>86</v>
      </c>
      <c r="H8" s="467" t="s">
        <v>87</v>
      </c>
      <c r="I8" s="416" t="s">
        <v>85</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87D9B-92BE-E947-73A1-6F46C3CA00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45958.65422453704</v>
      </c>
      <c r="W30" s="2266"/>
      <c r="X30" s="2266"/>
      <c r="Y30" s="2266"/>
      <c r="Z30" s="2266"/>
      <c r="AA30" s="2266"/>
      <c r="AB30" s="2266"/>
      <c r="AC30" s="328"/>
      <c r="AD30" s="2266" t="str">
        <f>IF(TITLE_DATE_PR_CHANGE="",IF(TITLE_DATE_PR="","",TITLE_DATE_PR),TITLE_DATE_PR_CHANGE)</f>
        <v>45958.65422453704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220/1512</v>
      </c>
      <c r="W31" s="2253"/>
      <c r="X31" s="2253"/>
      <c r="Y31" s="2253"/>
      <c r="Z31" s="2253"/>
      <c r="AA31" s="2253"/>
      <c r="AB31" s="2253"/>
      <c r="AC31" s="328"/>
      <c r="AD31" s="2253" t="str">
        <f>IF(TITLE_NUMBER_PR_CHANGE="",IF(TITLE_NUMBER_PR="","",TITLE_NUMBER_PR),TITLE_NUMBER_PR_CHANGE)</f>
        <v>220/1512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45958.65422453704</v>
      </c>
      <c r="W34" s="2266"/>
      <c r="X34" s="2266"/>
      <c r="Y34" s="2266"/>
      <c r="Z34" s="2266"/>
      <c r="AA34" s="2266"/>
      <c r="AB34" s="2266"/>
      <c r="AC34" s="328"/>
      <c r="AD34" s="2266" t="str">
        <f>IF(TITLE_DATE_PR_CHANGE="",IF(TITLE_DATE_PR="","",TITLE_DATE_PR),TITLE_DATE_PR_CHANGE)</f>
        <v>45958.65422453704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220/1512</v>
      </c>
      <c r="W35" s="2253"/>
      <c r="X35" s="2253"/>
      <c r="Y35" s="2253"/>
      <c r="Z35" s="2253"/>
      <c r="AA35" s="2253"/>
      <c r="AB35" s="2253"/>
      <c r="AC35" s="328"/>
      <c r="AD35" s="2253" t="str">
        <f>IF(TITLE_NUMBER_PR_CHANGE="",IF(TITLE_NUMBER_PR="","",TITLE_NUMBER_PR),TITLE_NUMBER_PR_CHANGE)</f>
        <v>220/1512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7D4D7-5FD8-1A51-5988-01CF6386EB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45958.65422453704</v>
      </c>
      <c r="W30" s="2266"/>
      <c r="X30" s="2266"/>
      <c r="Y30" s="2266"/>
      <c r="Z30" s="2266"/>
      <c r="AA30" s="2266"/>
      <c r="AB30" s="2266"/>
      <c r="AC30" s="328"/>
      <c r="AD30" s="2266" t="str">
        <f>IF(TITLE_DATE_PR_CHANGE="",IF(TITLE_DATE_PR="","",TITLE_DATE_PR),TITLE_DATE_PR_CHANGE)</f>
        <v>45958.65422453704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220/1512</v>
      </c>
      <c r="W31" s="2253"/>
      <c r="X31" s="2253"/>
      <c r="Y31" s="2253"/>
      <c r="Z31" s="2253"/>
      <c r="AA31" s="2253"/>
      <c r="AB31" s="2253"/>
      <c r="AC31" s="328"/>
      <c r="AD31" s="2253" t="str">
        <f>IF(TITLE_NUMBER_PR_CHANGE="",IF(TITLE_NUMBER_PR="","",TITLE_NUMBER_PR),TITLE_NUMBER_PR_CHANGE)</f>
        <v>220/1512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45958.65422453704</v>
      </c>
      <c r="W34" s="2266"/>
      <c r="X34" s="2266"/>
      <c r="Y34" s="2266"/>
      <c r="Z34" s="2266"/>
      <c r="AA34" s="2266"/>
      <c r="AB34" s="2266"/>
      <c r="AC34" s="328"/>
      <c r="AD34" s="2266" t="str">
        <f>IF(TITLE_DATE_PR_CHANGE="",IF(TITLE_DATE_PR="","",TITLE_DATE_PR),TITLE_DATE_PR_CHANGE)</f>
        <v>45958.65422453704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220/1512</v>
      </c>
      <c r="W35" s="2253"/>
      <c r="X35" s="2253"/>
      <c r="Y35" s="2253"/>
      <c r="Z35" s="2253"/>
      <c r="AA35" s="2253"/>
      <c r="AB35" s="2253"/>
      <c r="AC35" s="328"/>
      <c r="AD35" s="2253" t="str">
        <f>IF(TITLE_NUMBER_PR_CHANGE="",IF(TITLE_NUMBER_PR="","",TITLE_NUMBER_PR),TITLE_NUMBER_PR_CHANGE)</f>
        <v>220/1512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300EC-0977-3A23-C66E-4AFE02818B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45958.65422453704</v>
      </c>
      <c r="W30" s="2266"/>
      <c r="X30" s="2266"/>
      <c r="Y30" s="2266"/>
      <c r="Z30" s="2266"/>
      <c r="AA30" s="2266"/>
      <c r="AB30" s="2266"/>
      <c r="AC30" s="1637"/>
      <c r="AD30" s="2266" t="str">
        <f>IF(TITLE_DATE_PR_CHANGE="",IF(TITLE_DATE_PR="","",TITLE_DATE_PR),TITLE_DATE_PR_CHANGE)</f>
        <v>45958.65422453704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220/1512</v>
      </c>
      <c r="W31" s="2253"/>
      <c r="X31" s="2253"/>
      <c r="Y31" s="2253"/>
      <c r="Z31" s="2253"/>
      <c r="AA31" s="2253"/>
      <c r="AB31" s="2253"/>
      <c r="AC31" s="1637"/>
      <c r="AD31" s="2253" t="str">
        <f>IF(TITLE_NUMBER_PR_CHANGE="",IF(TITLE_NUMBER_PR="","",TITLE_NUMBER_PR),TITLE_NUMBER_PR_CHANGE)</f>
        <v>220/1512</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45958.65422453704</v>
      </c>
      <c r="W34" s="2266"/>
      <c r="X34" s="2266"/>
      <c r="Y34" s="2266"/>
      <c r="Z34" s="2266"/>
      <c r="AA34" s="2266"/>
      <c r="AB34" s="2266"/>
      <c r="AC34" s="1637"/>
      <c r="AD34" s="2266" t="str">
        <f>IF(TITLE_DATE_PR_CHANGE="",IF(TITLE_DATE_PR="","",TITLE_DATE_PR),TITLE_DATE_PR_CHANGE)</f>
        <v>45958.65422453704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220/1512</v>
      </c>
      <c r="W35" s="2253"/>
      <c r="X35" s="2253"/>
      <c r="Y35" s="2253"/>
      <c r="Z35" s="2253"/>
      <c r="AA35" s="2253"/>
      <c r="AB35" s="2253"/>
      <c r="AC35" s="1637"/>
      <c r="AD35" s="2253" t="str">
        <f>IF(TITLE_NUMBER_PR_CHANGE="",IF(TITLE_NUMBER_PR="","",TITLE_NUMBER_PR),TITLE_NUMBER_PR_CHANGE)</f>
        <v>220/1512</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216</v>
      </c>
      <c r="B54" s="1377" t="s">
        <v>217</v>
      </c>
      <c r="C54" s="1377" t="s">
        <v>218</v>
      </c>
      <c r="D54" s="1376"/>
      <c r="E54" s="2292"/>
      <c r="F54" s="2292"/>
      <c r="G54" s="2291"/>
      <c r="H54" s="1376"/>
      <c r="I54" s="1376"/>
      <c r="J54" s="1376"/>
      <c r="K54" s="1376"/>
      <c r="L54" s="1379"/>
      <c r="M54" s="1380"/>
      <c r="N54" s="1380"/>
      <c r="O54" s="353"/>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216</v>
      </c>
      <c r="B55" s="1377" t="s">
        <v>217</v>
      </c>
      <c r="C55" s="1376"/>
      <c r="D55" s="1376"/>
      <c r="E55" s="2292"/>
      <c r="F55" s="2291"/>
      <c r="G55" s="1376"/>
      <c r="H55" s="1376"/>
      <c r="I55" s="1376"/>
      <c r="J55" s="1376"/>
      <c r="K55" s="1376"/>
      <c r="L55" s="1379"/>
      <c r="M55" s="1381"/>
      <c r="N55" s="1381"/>
      <c r="O55" s="35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216</v>
      </c>
      <c r="B56" s="1377"/>
      <c r="C56" s="1377"/>
      <c r="D56" s="1377"/>
      <c r="E56" s="2291"/>
      <c r="F56" s="1377"/>
      <c r="G56" s="1377"/>
      <c r="H56" s="1377"/>
      <c r="I56" s="1377"/>
      <c r="J56" s="1377"/>
      <c r="K56" s="1377"/>
      <c r="L56" s="1383"/>
      <c r="M56" s="1381"/>
      <c r="N56" s="1381"/>
      <c r="O56" s="353"/>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8FB41-900A-F3AE-9C3A-146909AF0E4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45958.65422453704</v>
      </c>
      <c r="W30" s="2266"/>
      <c r="X30" s="2266"/>
      <c r="Y30" s="2266"/>
      <c r="Z30" s="2266"/>
      <c r="AA30" s="2266"/>
      <c r="AB30" s="2266"/>
      <c r="AC30" s="1637"/>
      <c r="AD30" s="2266" t="str">
        <f>IF(TITLE_DATE_PR_CHANGE="",IF(TITLE_DATE_PR="","",TITLE_DATE_PR),TITLE_DATE_PR_CHANGE)</f>
        <v>45958.65422453704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220/1512</v>
      </c>
      <c r="W31" s="2253"/>
      <c r="X31" s="2253"/>
      <c r="Y31" s="2253"/>
      <c r="Z31" s="2253"/>
      <c r="AA31" s="2253"/>
      <c r="AB31" s="2253"/>
      <c r="AC31" s="1637"/>
      <c r="AD31" s="2253" t="str">
        <f>IF(TITLE_NUMBER_PR_CHANGE="",IF(TITLE_NUMBER_PR="","",TITLE_NUMBER_PR),TITLE_NUMBER_PR_CHANGE)</f>
        <v>220/1512</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45958.65422453704</v>
      </c>
      <c r="W34" s="2266"/>
      <c r="X34" s="2266"/>
      <c r="Y34" s="2266"/>
      <c r="Z34" s="2266"/>
      <c r="AA34" s="2266"/>
      <c r="AB34" s="2266"/>
      <c r="AC34" s="1637"/>
      <c r="AD34" s="2266" t="str">
        <f>IF(TITLE_DATE_PR_CHANGE="",IF(TITLE_DATE_PR="","",TITLE_DATE_PR),TITLE_DATE_PR_CHANGE)</f>
        <v>45958.65422453704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220/1512</v>
      </c>
      <c r="W35" s="2253"/>
      <c r="X35" s="2253"/>
      <c r="Y35" s="2253"/>
      <c r="Z35" s="2253"/>
      <c r="AA35" s="2253"/>
      <c r="AB35" s="2253"/>
      <c r="AC35" s="1637"/>
      <c r="AD35" s="2253" t="str">
        <f>IF(TITLE_NUMBER_PR_CHANGE="",IF(TITLE_NUMBER_PR="","",TITLE_NUMBER_PR),TITLE_NUMBER_PR_CHANGE)</f>
        <v>220/1512</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216</v>
      </c>
      <c r="B54" s="1269" t="s">
        <v>217</v>
      </c>
      <c r="C54" s="1269" t="s">
        <v>218</v>
      </c>
      <c r="D54" s="1976"/>
      <c r="E54" s="2292"/>
      <c r="F54" s="2292"/>
      <c r="G54" s="2291"/>
      <c r="H54" s="1976"/>
      <c r="I54" s="1976"/>
      <c r="J54" s="1976"/>
      <c r="K54" s="1976"/>
      <c r="L54" s="1382"/>
      <c r="M54" s="1612"/>
      <c r="N54" s="1612"/>
      <c r="O54" s="163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216</v>
      </c>
      <c r="B55" s="1269" t="s">
        <v>217</v>
      </c>
      <c r="C55" s="1976"/>
      <c r="D55" s="1976"/>
      <c r="E55" s="2292"/>
      <c r="F55" s="2291"/>
      <c r="G55" s="1976"/>
      <c r="H55" s="1976"/>
      <c r="I55" s="1976"/>
      <c r="J55" s="1976"/>
      <c r="K55" s="1976"/>
      <c r="L55" s="1382"/>
      <c r="M55" s="1977"/>
      <c r="N55" s="1977"/>
      <c r="O55" s="1637"/>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216</v>
      </c>
      <c r="B56" s="1269"/>
      <c r="C56" s="1269"/>
      <c r="D56" s="1269"/>
      <c r="E56" s="2291"/>
      <c r="F56" s="1269"/>
      <c r="G56" s="1269"/>
      <c r="H56" s="1269"/>
      <c r="I56" s="1269"/>
      <c r="J56" s="1269"/>
      <c r="K56" s="1269"/>
      <c r="L56" s="1312"/>
      <c r="M56" s="1977"/>
      <c r="N56" s="1977"/>
      <c r="O56" s="1637"/>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2102C-642F-807E-0C95-D4F4FBC8B6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45958.65422453704</v>
      </c>
      <c r="W30" s="2266"/>
      <c r="X30" s="2266"/>
      <c r="Y30" s="2266"/>
      <c r="Z30" s="2266"/>
      <c r="AA30" s="2266"/>
      <c r="AB30" s="2266"/>
      <c r="AC30" s="328"/>
      <c r="AD30" s="2266" t="str">
        <f>IF(TITLE_DATE_PR_CHANGE="",IF(TITLE_DATE_PR="","",TITLE_DATE_PR),TITLE_DATE_PR_CHANGE)</f>
        <v>45958.65422453704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220/1512</v>
      </c>
      <c r="W31" s="2253"/>
      <c r="X31" s="2253"/>
      <c r="Y31" s="2253"/>
      <c r="Z31" s="2253"/>
      <c r="AA31" s="2253"/>
      <c r="AB31" s="2253"/>
      <c r="AC31" s="328"/>
      <c r="AD31" s="2253" t="str">
        <f>IF(TITLE_NUMBER_PR_CHANGE="",IF(TITLE_NUMBER_PR="","",TITLE_NUMBER_PR),TITLE_NUMBER_PR_CHANGE)</f>
        <v>220/1512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45958.65422453704</v>
      </c>
      <c r="W34" s="2266"/>
      <c r="X34" s="2266"/>
      <c r="Y34" s="2266"/>
      <c r="Z34" s="2266"/>
      <c r="AA34" s="2266"/>
      <c r="AB34" s="2266"/>
      <c r="AC34" s="328"/>
      <c r="AD34" s="2266" t="str">
        <f>IF(TITLE_DATE_PR_CHANGE="",IF(TITLE_DATE_PR="","",TITLE_DATE_PR),TITLE_DATE_PR_CHANGE)</f>
        <v>45958.65422453704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220/1512</v>
      </c>
      <c r="W35" s="2253"/>
      <c r="X35" s="2253"/>
      <c r="Y35" s="2253"/>
      <c r="Z35" s="2253"/>
      <c r="AA35" s="2253"/>
      <c r="AB35" s="2253"/>
      <c r="AC35" s="328"/>
      <c r="AD35" s="2253" t="str">
        <f>IF(TITLE_NUMBER_PR_CHANGE="",IF(TITLE_NUMBER_PR="","",TITLE_NUMBER_PR),TITLE_NUMBER_PR_CHANGE)</f>
        <v>220/1512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B366D-187C-C2DA-F299-6796094127E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45958.65422453704</v>
      </c>
      <c r="W30" s="2266"/>
      <c r="X30" s="2266"/>
      <c r="Y30" s="2266"/>
      <c r="Z30" s="2266"/>
      <c r="AA30" s="2266"/>
      <c r="AB30" s="2266"/>
      <c r="AC30" s="328"/>
      <c r="AD30" s="2266" t="str">
        <f>IF(TITLE_DATE_PR_CHANGE="",IF(TITLE_DATE_PR="","",TITLE_DATE_PR),TITLE_DATE_PR_CHANGE)</f>
        <v>45958.65422453704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220/1512</v>
      </c>
      <c r="W31" s="2253"/>
      <c r="X31" s="2253"/>
      <c r="Y31" s="2253"/>
      <c r="Z31" s="2253"/>
      <c r="AA31" s="2253"/>
      <c r="AB31" s="2253"/>
      <c r="AC31" s="328"/>
      <c r="AD31" s="2253" t="str">
        <f>IF(TITLE_NUMBER_PR_CHANGE="",IF(TITLE_NUMBER_PR="","",TITLE_NUMBER_PR),TITLE_NUMBER_PR_CHANGE)</f>
        <v>220/1512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45958.65422453704</v>
      </c>
      <c r="W34" s="2266"/>
      <c r="X34" s="2266"/>
      <c r="Y34" s="2266"/>
      <c r="Z34" s="2266"/>
      <c r="AA34" s="2266"/>
      <c r="AB34" s="2266"/>
      <c r="AC34" s="328"/>
      <c r="AD34" s="2266" t="str">
        <f>IF(TITLE_DATE_PR_CHANGE="",IF(TITLE_DATE_PR="","",TITLE_DATE_PR),TITLE_DATE_PR_CHANGE)</f>
        <v>45958.65422453704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220/1512</v>
      </c>
      <c r="W35" s="2253"/>
      <c r="X35" s="2253"/>
      <c r="Y35" s="2253"/>
      <c r="Z35" s="2253"/>
      <c r="AA35" s="2253"/>
      <c r="AB35" s="2253"/>
      <c r="AC35" s="328"/>
      <c r="AD35" s="2253" t="str">
        <f>IF(TITLE_NUMBER_PR_CHANGE="",IF(TITLE_NUMBER_PR="","",TITLE_NUMBER_PR),TITLE_NUMBER_PR_CHANGE)</f>
        <v>220/1512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8F3B9-4E3E-E6BE-F21D-568CBAF175B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45958.65422453704</v>
      </c>
      <c r="W30" s="2266"/>
      <c r="X30" s="2266"/>
      <c r="Y30" s="2266"/>
      <c r="Z30" s="2266"/>
      <c r="AA30" s="2266"/>
      <c r="AB30" s="2266"/>
      <c r="AC30" s="328"/>
      <c r="AD30" s="2266" t="str">
        <f>IF(TITLE_DATE_PR_CHANGE="",IF(TITLE_DATE_PR="","",TITLE_DATE_PR),TITLE_DATE_PR_CHANGE)</f>
        <v>45958.65422453704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220/1512</v>
      </c>
      <c r="W31" s="2253"/>
      <c r="X31" s="2253"/>
      <c r="Y31" s="2253"/>
      <c r="Z31" s="2253"/>
      <c r="AA31" s="2253"/>
      <c r="AB31" s="2253"/>
      <c r="AC31" s="328"/>
      <c r="AD31" s="2253" t="str">
        <f>IF(TITLE_NUMBER_PR_CHANGE="",IF(TITLE_NUMBER_PR="","",TITLE_NUMBER_PR),TITLE_NUMBER_PR_CHANGE)</f>
        <v>220/1512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45958.65422453704</v>
      </c>
      <c r="W34" s="2266"/>
      <c r="X34" s="2266"/>
      <c r="Y34" s="2266"/>
      <c r="Z34" s="2266"/>
      <c r="AA34" s="2266"/>
      <c r="AB34" s="2266"/>
      <c r="AC34" s="328"/>
      <c r="AD34" s="2266" t="str">
        <f>IF(TITLE_DATE_PR_CHANGE="",IF(TITLE_DATE_PR="","",TITLE_DATE_PR),TITLE_DATE_PR_CHANGE)</f>
        <v>45958.65422453704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220/1512</v>
      </c>
      <c r="W35" s="2253"/>
      <c r="X35" s="2253"/>
      <c r="Y35" s="2253"/>
      <c r="Z35" s="2253"/>
      <c r="AA35" s="2253"/>
      <c r="AB35" s="2253"/>
      <c r="AC35" s="328"/>
      <c r="AD35" s="2253" t="str">
        <f>IF(TITLE_NUMBER_PR_CHANGE="",IF(TITLE_NUMBER_PR="","",TITLE_NUMBER_PR),TITLE_NUMBER_PR_CHANGE)</f>
        <v>220/1512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837D8-A766-8EDF-376F-6EA47049493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45958.65422453704</v>
      </c>
      <c r="W30" s="2266"/>
      <c r="X30" s="2266"/>
      <c r="Y30" s="2266"/>
      <c r="Z30" s="2266"/>
      <c r="AA30" s="2266"/>
      <c r="AB30" s="2266"/>
      <c r="AC30" s="328"/>
      <c r="AD30" s="2266" t="str">
        <f>IF(TITLE_DATE_PR_CHANGE="",IF(TITLE_DATE_PR="","",TITLE_DATE_PR),TITLE_DATE_PR_CHANGE)</f>
        <v>45958.65422453704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220/1512</v>
      </c>
      <c r="W31" s="2253"/>
      <c r="X31" s="2253"/>
      <c r="Y31" s="2253"/>
      <c r="Z31" s="2253"/>
      <c r="AA31" s="2253"/>
      <c r="AB31" s="2253"/>
      <c r="AC31" s="328"/>
      <c r="AD31" s="2253" t="str">
        <f>IF(TITLE_NUMBER_PR_CHANGE="",IF(TITLE_NUMBER_PR="","",TITLE_NUMBER_PR),TITLE_NUMBER_PR_CHANGE)</f>
        <v>220/1512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45958.65422453704</v>
      </c>
      <c r="W34" s="2266"/>
      <c r="X34" s="2266"/>
      <c r="Y34" s="2266"/>
      <c r="Z34" s="2266"/>
      <c r="AA34" s="2266"/>
      <c r="AB34" s="2266"/>
      <c r="AC34" s="328"/>
      <c r="AD34" s="2266" t="str">
        <f>IF(TITLE_DATE_PR_CHANGE="",IF(TITLE_DATE_PR="","",TITLE_DATE_PR),TITLE_DATE_PR_CHANGE)</f>
        <v>45958.65422453704</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220/1512</v>
      </c>
      <c r="W35" s="2253"/>
      <c r="X35" s="2253"/>
      <c r="Y35" s="2253"/>
      <c r="Z35" s="2253"/>
      <c r="AA35" s="2253"/>
      <c r="AB35" s="2253"/>
      <c r="AC35" s="328"/>
      <c r="AD35" s="2253" t="str">
        <f>IF(TITLE_NUMBER_PR_CHANGE="",IF(TITLE_NUMBER_PR="","",TITLE_NUMBER_PR),TITLE_NUMBER_PR_CHANGE)</f>
        <v>220/1512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F4541-2AAE-F047-C676-36ADF7C24D0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 СП "Биробиджанская ТЭЦ"</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45958.65422453704</v>
      </c>
      <c r="Y34" s="2266"/>
      <c r="Z34" s="2266"/>
      <c r="AA34" s="2266"/>
      <c r="AB34" s="2266"/>
      <c r="AC34" s="2266"/>
      <c r="AD34" s="2266"/>
      <c r="AE34" s="2266"/>
      <c r="AF34" s="328"/>
      <c r="AG34" s="2266" t="str">
        <f>IF(TITLE_DATE_PR_CHANGE="",IF(TITLE_DATE_PR="","",TITLE_DATE_PR),TITLE_DATE_PR_CHANGE)</f>
        <v>45958.65422453704</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220/1512</v>
      </c>
      <c r="Y35" s="2253"/>
      <c r="Z35" s="2253"/>
      <c r="AA35" s="2253"/>
      <c r="AB35" s="2253"/>
      <c r="AC35" s="2253"/>
      <c r="AD35" s="2253"/>
      <c r="AE35" s="2253"/>
      <c r="AF35" s="328"/>
      <c r="AG35" s="2253" t="str">
        <f>IF(TITLE_NUMBER_PR_CHANGE="",IF(TITLE_NUMBER_PR="","",TITLE_NUMBER_PR),TITLE_NUMBER_PR_CHANGE)</f>
        <v>220/1512</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45958.65422453704</v>
      </c>
      <c r="Y38" s="2266"/>
      <c r="Z38" s="2266"/>
      <c r="AA38" s="2266"/>
      <c r="AB38" s="2266"/>
      <c r="AC38" s="2266"/>
      <c r="AD38" s="2266"/>
      <c r="AE38" s="2266"/>
      <c r="AF38" s="328"/>
      <c r="AG38" s="2266" t="str">
        <f>IF(TITLE_DATE_PR_CHANGE="",IF(TITLE_DATE_PR="","",TITLE_DATE_PR),TITLE_DATE_PR_CHANGE)</f>
        <v>45958.65422453704</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220/1512</v>
      </c>
      <c r="Y39" s="2253"/>
      <c r="Z39" s="2253"/>
      <c r="AA39" s="2253"/>
      <c r="AB39" s="2253"/>
      <c r="AC39" s="2253"/>
      <c r="AD39" s="2253"/>
      <c r="AE39" s="2253"/>
      <c r="AF39" s="328"/>
      <c r="AG39" s="2253" t="str">
        <f>IF(TITLE_NUMBER_PR_CHANGE="",IF(TITLE_NUMBER_PR="","",TITLE_NUMBER_PR),TITLE_NUMBER_PR_CHANGE)</f>
        <v>220/1512</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88</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134</v>
      </c>
      <c r="C47" s="1261" t="s">
        <v>135</v>
      </c>
      <c r="D47" s="1261" t="s">
        <v>136</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210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211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212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8F6C64-FF7E-FE1F-8B97-5F4ED6FD48DA}" mc:Ignorable="x14ac xr xr2 xr3">
  <sheetPr>
    <tabColor rgb="FFCCCCFF"/>
  </sheetPr>
  <dimension ref="A1:Q79"/>
  <sheetViews>
    <sheetView topLeftCell="C1" showGridLines="0" zoomScale="90" workbookViewId="0">
      <selection activeCell="I64" sqref="I6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45989.65353009259</v>
      </c>
      <c r="G11" s="79"/>
      <c r="H11" s="775" t="s">
        <v>22</v>
      </c>
      <c r="J11" s="878" t="s">
        <v>23</v>
      </c>
      <c r="Q11" s="76">
        <v>0</v>
      </c>
    </row>
    <row customHeight="1" ht="22.5">
      <c r="A12" s="2100"/>
      <c r="D12" s="77"/>
      <c r="E12" s="1167" t="s">
        <v>24</v>
      </c>
      <c r="F12" s="1734">
        <v>46535.654074074075</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45958.65422453704</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1"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370D237-C4D3-9D94-61B7-3BB12C86FC9E}"/>
    <hyperlink ref="H17" location="Титульный!H9" display="Как заполнить?" tooltip="Помощь по работе с полями отчётной формы" xr:uid="{534F0881-811B-17D3-371B-D0CA53942434}"/>
    <hyperlink ref="H39" location="Титульный!H9" display="Как заполнить?" tooltip="Помощь по работе с полями отчётной формы" xr:uid="{655C2969-6F7D-31B3-91F5-AF9E440D457F}"/>
    <hyperlink ref="H62" location="Титульный!H9" display="Как заполнить?" tooltip="Помощь по работе с полями отчётной формы" xr:uid="{6D631C36-07AD-A7AB-B761-02EC87082F1E}"/>
    <hyperlink ref="F70" r:id="rId4" xr:uid="{2C83E1D3-3499-61AB-A773-1DAF8AB065B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ABC72-1E44-FDA8-DE4E-30712A18148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 СП "Биробиджанская ТЭЦ"</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45958.65422453704</v>
      </c>
      <c r="W31" s="2266"/>
      <c r="X31" s="2266"/>
      <c r="Y31" s="2266"/>
      <c r="Z31" s="2266"/>
      <c r="AA31" s="328"/>
      <c r="AB31" s="2266" t="str">
        <f>IF(TITLE_DATE_PR_CHANGE="",IF(TITLE_DATE_PR="","",TITLE_DATE_PR),TITLE_DATE_PR_CHANGE)</f>
        <v>45958.65422453704</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220/1512</v>
      </c>
      <c r="W32" s="2253"/>
      <c r="X32" s="2253"/>
      <c r="Y32" s="2253"/>
      <c r="Z32" s="2253"/>
      <c r="AA32" s="328"/>
      <c r="AB32" s="2253" t="str">
        <f>IF(TITLE_NUMBER_PR_CHANGE="",IF(TITLE_NUMBER_PR="","",TITLE_NUMBER_PR),TITLE_NUMBER_PR_CHANGE)</f>
        <v>220/1512</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45958.65422453704</v>
      </c>
      <c r="W35" s="2266"/>
      <c r="X35" s="2266"/>
      <c r="Y35" s="2266"/>
      <c r="Z35" s="2266"/>
      <c r="AA35" s="328"/>
      <c r="AB35" s="2266" t="str">
        <f>IF(TITLE_DATE_PR_CHANGE="",IF(TITLE_DATE_PR="","",TITLE_DATE_PR),TITLE_DATE_PR_CHANGE)</f>
        <v>45958.65422453704</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220/1512</v>
      </c>
      <c r="W36" s="2253"/>
      <c r="X36" s="2253"/>
      <c r="Y36" s="2253"/>
      <c r="Z36" s="2253"/>
      <c r="AA36" s="328"/>
      <c r="AB36" s="2253" t="str">
        <f>IF(TITLE_NUMBER_PR_CHANGE="",IF(TITLE_NUMBER_PR="","",TITLE_NUMBER_PR),TITLE_NUMBER_PR_CHANGE)</f>
        <v>220/1512</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88</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210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211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212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23CBD-513B-BEE6-3D74-31BA85C865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45958.65422453704</v>
      </c>
      <c r="W28" s="2266"/>
      <c r="X28" s="2266"/>
      <c r="Y28" s="2266"/>
      <c r="Z28" s="2266"/>
      <c r="AA28" s="2266"/>
      <c r="AB28" s="328"/>
      <c r="AC28" s="2266" t="str">
        <f>IF(TITLE_DATE_PR_CHANGE="",IF(TITLE_DATE_PR="","",TITLE_DATE_PR),TITLE_DATE_PR_CHANGE)</f>
        <v>45958.65422453704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220/1512</v>
      </c>
      <c r="W29" s="2253"/>
      <c r="X29" s="2253"/>
      <c r="Y29" s="2253"/>
      <c r="Z29" s="2253"/>
      <c r="AA29" s="2253"/>
      <c r="AB29" s="328"/>
      <c r="AC29" s="2253" t="str">
        <f>IF(TITLE_NUMBER_PR_CHANGE="",IF(TITLE_NUMBER_PR="","",TITLE_NUMBER_PR),TITLE_NUMBER_PR_CHANGE)</f>
        <v>220/1512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45958.65422453704</v>
      </c>
      <c r="W32" s="2266"/>
      <c r="X32" s="2266"/>
      <c r="Y32" s="2266"/>
      <c r="Z32" s="2266"/>
      <c r="AA32" s="2266"/>
      <c r="AB32" s="328"/>
      <c r="AC32" s="2266" t="str">
        <f>IF(TITLE_DATE_PR_CHANGE="",IF(TITLE_DATE_PR="","",TITLE_DATE_PR),TITLE_DATE_PR_CHANGE)</f>
        <v>45958.65422453704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220/1512</v>
      </c>
      <c r="W33" s="2253"/>
      <c r="X33" s="2253"/>
      <c r="Y33" s="2253"/>
      <c r="Z33" s="2253"/>
      <c r="AA33" s="2253"/>
      <c r="AB33" s="328"/>
      <c r="AC33" s="2253" t="str">
        <f>IF(TITLE_NUMBER_PR_CHANGE="",IF(TITLE_NUMBER_PR="","",TITLE_NUMBER_PR),TITLE_NUMBER_PR_CHANGE)</f>
        <v>220/1512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28"/>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A73B4-6867-59E5-8396-03AEEA2B688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45958.65422453704</v>
      </c>
      <c r="W28" s="2266"/>
      <c r="X28" s="2266"/>
      <c r="Y28" s="2266"/>
      <c r="Z28" s="2266"/>
      <c r="AA28" s="2266"/>
      <c r="AB28" s="328"/>
      <c r="AC28" s="2266" t="str">
        <f>IF(TITLE_DATE_PR_CHANGE="",IF(TITLE_DATE_PR="","",TITLE_DATE_PR),TITLE_DATE_PR_CHANGE)</f>
        <v>45958.65422453704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220/1512</v>
      </c>
      <c r="W29" s="2253"/>
      <c r="X29" s="2253"/>
      <c r="Y29" s="2253"/>
      <c r="Z29" s="2253"/>
      <c r="AA29" s="2253"/>
      <c r="AB29" s="328"/>
      <c r="AC29" s="2253" t="str">
        <f>IF(TITLE_NUMBER_PR_CHANGE="",IF(TITLE_NUMBER_PR="","",TITLE_NUMBER_PR),TITLE_NUMBER_PR_CHANGE)</f>
        <v>220/1512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45958.65422453704</v>
      </c>
      <c r="W32" s="2266"/>
      <c r="X32" s="2266"/>
      <c r="Y32" s="2266"/>
      <c r="Z32" s="2266"/>
      <c r="AA32" s="2266"/>
      <c r="AB32" s="328"/>
      <c r="AC32" s="2266" t="str">
        <f>IF(TITLE_DATE_PR_CHANGE="",IF(TITLE_DATE_PR="","",TITLE_DATE_PR),TITLE_DATE_PR_CHANGE)</f>
        <v>45958.65422453704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220/1512</v>
      </c>
      <c r="W33" s="2253"/>
      <c r="X33" s="2253"/>
      <c r="Y33" s="2253"/>
      <c r="Z33" s="2253"/>
      <c r="AA33" s="2253"/>
      <c r="AB33" s="328"/>
      <c r="AC33" s="2253" t="str">
        <f>IF(TITLE_NUMBER_PR_CHANGE="",IF(TITLE_NUMBER_PR="","",TITLE_NUMBER_PR),TITLE_NUMBER_PR_CHANGE)</f>
        <v>220/1512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328A1-4BCF-0FF9-134E-8BF27AA5E6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45958.65422453704</v>
      </c>
      <c r="W28" s="2266"/>
      <c r="X28" s="2266"/>
      <c r="Y28" s="2266"/>
      <c r="Z28" s="2266"/>
      <c r="AA28" s="2266"/>
      <c r="AB28" s="328"/>
      <c r="AC28" s="2266" t="str">
        <f>IF(TITLE_DATE_PR_CHANGE="",IF(TITLE_DATE_PR="","",TITLE_DATE_PR),TITLE_DATE_PR_CHANGE)</f>
        <v>45958.65422453704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220/1512</v>
      </c>
      <c r="W29" s="2253"/>
      <c r="X29" s="2253"/>
      <c r="Y29" s="2253"/>
      <c r="Z29" s="2253"/>
      <c r="AA29" s="2253"/>
      <c r="AB29" s="328"/>
      <c r="AC29" s="2253" t="str">
        <f>IF(TITLE_NUMBER_PR_CHANGE="",IF(TITLE_NUMBER_PR="","",TITLE_NUMBER_PR),TITLE_NUMBER_PR_CHANGE)</f>
        <v>220/1512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45958.65422453704</v>
      </c>
      <c r="W32" s="2266"/>
      <c r="X32" s="2266"/>
      <c r="Y32" s="2266"/>
      <c r="Z32" s="2266"/>
      <c r="AA32" s="2266"/>
      <c r="AB32" s="328"/>
      <c r="AC32" s="2266" t="str">
        <f>IF(TITLE_DATE_PR_CHANGE="",IF(TITLE_DATE_PR="","",TITLE_DATE_PR),TITLE_DATE_PR_CHANGE)</f>
        <v>45958.65422453704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220/1512</v>
      </c>
      <c r="W33" s="2253"/>
      <c r="X33" s="2253"/>
      <c r="Y33" s="2253"/>
      <c r="Z33" s="2253"/>
      <c r="AA33" s="2253"/>
      <c r="AB33" s="328"/>
      <c r="AC33" s="2253" t="str">
        <f>IF(TITLE_NUMBER_PR_CHANGE="",IF(TITLE_NUMBER_PR="","",TITLE_NUMBER_PR),TITLE_NUMBER_PR_CHANGE)</f>
        <v>220/1512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C8A66-CA74-4A4C-B72F-5FF74D2B04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45958.65422453704</v>
      </c>
      <c r="W28" s="2266"/>
      <c r="X28" s="2266"/>
      <c r="Y28" s="2266"/>
      <c r="Z28" s="2266"/>
      <c r="AA28" s="2266"/>
      <c r="AB28" s="328"/>
      <c r="AC28" s="2266" t="str">
        <f>IF(TITLE_DATE_PR_CHANGE="",IF(TITLE_DATE_PR="","",TITLE_DATE_PR),TITLE_DATE_PR_CHANGE)</f>
        <v>45958.65422453704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220/1512</v>
      </c>
      <c r="W29" s="2253"/>
      <c r="X29" s="2253"/>
      <c r="Y29" s="2253"/>
      <c r="Z29" s="2253"/>
      <c r="AA29" s="2253"/>
      <c r="AB29" s="328"/>
      <c r="AC29" s="2253" t="str">
        <f>IF(TITLE_NUMBER_PR_CHANGE="",IF(TITLE_NUMBER_PR="","",TITLE_NUMBER_PR),TITLE_NUMBER_PR_CHANGE)</f>
        <v>220/1512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45958.65422453704</v>
      </c>
      <c r="W32" s="2266"/>
      <c r="X32" s="2266"/>
      <c r="Y32" s="2266"/>
      <c r="Z32" s="2266"/>
      <c r="AA32" s="2266"/>
      <c r="AB32" s="328"/>
      <c r="AC32" s="2266" t="str">
        <f>IF(TITLE_DATE_PR_CHANGE="",IF(TITLE_DATE_PR="","",TITLE_DATE_PR),TITLE_DATE_PR_CHANGE)</f>
        <v>45958.65422453704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220/1512</v>
      </c>
      <c r="W33" s="2253"/>
      <c r="X33" s="2253"/>
      <c r="Y33" s="2253"/>
      <c r="Z33" s="2253"/>
      <c r="AA33" s="2253"/>
      <c r="AB33" s="328"/>
      <c r="AC33" s="2253" t="str">
        <f>IF(TITLE_NUMBER_PR_CHANGE="",IF(TITLE_NUMBER_PR="","",TITLE_NUMBER_PR),TITLE_NUMBER_PR_CHANGE)</f>
        <v>220/1512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498</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245</v>
      </c>
      <c r="B46" s="1365" t="s">
        <v>246</v>
      </c>
      <c r="C46" s="1365" t="s">
        <v>247</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498</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A7B12-7652-DB4F-400B-.E6DD54E7E6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9.14062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45958.65422453704</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220/1512</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45958.65422453704</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220/1512</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88</v>
      </c>
      <c r="T37" s="2211" t="s">
        <v>499</v>
      </c>
      <c r="U37" s="339"/>
      <c r="V37" s="2277"/>
      <c r="W37" s="2277"/>
      <c r="X37" s="2277"/>
      <c r="Y37" s="2277"/>
      <c r="Z37" s="2277"/>
      <c r="AA37" s="2211" t="s">
        <v>431</v>
      </c>
      <c r="AB37" s="2210" t="s">
        <v>500</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501</v>
      </c>
      <c r="AE39" s="2341"/>
      <c r="AF39" s="2317"/>
      <c r="AG39" s="2317"/>
      <c r="AH39" s="2318"/>
      <c r="AI39" s="2280"/>
      <c r="AJ39" s="2283"/>
      <c r="AK39" s="2129"/>
      <c r="AQ39" s="1633">
        <v>14</v>
      </c>
    </row>
    <row customHeight="1" ht="14.699999999999998">
      <c r="A40" s="1268"/>
      <c r="B40" s="1268" t="s">
        <v>134</v>
      </c>
      <c r="C40" s="1268" t="s">
        <v>135</v>
      </c>
      <c r="D40" s="1268" t="s">
        <v>136</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122</v>
      </c>
      <c r="U42" s="302"/>
      <c r="V42" s="2245"/>
      <c r="W42" s="2245"/>
      <c r="X42" s="2245"/>
      <c r="Y42" s="2245"/>
      <c r="Z42" s="2245"/>
      <c r="AA42" s="2246"/>
      <c r="AB42" s="1954"/>
      <c r="AC42" s="2245" t="str">
        <f>INDEX(PT_DIFFERENTIATION_NTAR,MATCH(A42,PT_DIFFERENTIATION_NTAR_ID,0))</f>
        <v>Плата за подключение объекта капитального строительства "Гараж", расположенного по адресу: ЕАО, г. Биробиджан, ул. Пушкина, 5А с тепловой нагрузкой 0,00412 Гкал/час к системе теплоснабжения АО "ДГК"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401</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403</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405</v>
      </c>
      <c r="U45" s="302"/>
      <c r="V45" s="2245"/>
      <c r="W45" s="2245"/>
      <c r="X45" s="2245"/>
      <c r="Y45" s="2245"/>
      <c r="Z45" s="2245"/>
      <c r="AA45" s="2246"/>
      <c r="AB45" s="1954"/>
      <c r="AC45" s="2245" t="str">
        <f>INDEX(PT_DIFFERENTIATION_IST_TE,MATCH(D45,PT_DIFFERENTIATION_IST_TE_ID,0))</f>
        <v>Биробиджанская ТЭЦ</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1.1.1.1.1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43.5">
      <c r="A48" s="1269" t="s">
        <v>206</v>
      </c>
      <c r="B48" s="1269" t="s">
        <v>207</v>
      </c>
      <c r="C48" s="1269" t="s">
        <v>208</v>
      </c>
      <c r="D48" s="1269" t="s">
        <v>209</v>
      </c>
      <c r="E48" s="2292"/>
      <c r="F48" s="2292"/>
      <c r="G48" s="2292"/>
      <c r="H48" s="2292"/>
      <c r="I48" s="2103"/>
      <c r="J48" s="2103"/>
      <c r="K48" s="1943" t="str">
        <f>S45&amp;".1"</f>
        <v>1.1.1.1.1</v>
      </c>
      <c r="L48" s="1312"/>
      <c r="P48" s="2259"/>
      <c r="Q48" s="2259"/>
      <c r="R48" s="359">
        <v>1</v>
      </c>
      <c r="S48" s="1964" t="str">
        <f>$K48</f>
        <v>1.1.1.1.1</v>
      </c>
      <c r="T48" s="1963" t="s">
        <v>502</v>
      </c>
      <c r="U48" s="302"/>
      <c r="V48" s="753"/>
      <c r="W48" s="1259"/>
      <c r="X48" s="1957"/>
      <c r="Y48" s="1944" t="s">
        <v>66</v>
      </c>
      <c r="Z48" s="1957"/>
      <c r="AA48" s="1944" t="s">
        <v>66</v>
      </c>
      <c r="AB48" s="1966" t="s">
        <v>503</v>
      </c>
      <c r="AC48" s="1965">
        <v>0.00412</v>
      </c>
      <c r="AD48" s="753"/>
      <c r="AE48" s="1259">
        <v>47.48</v>
      </c>
      <c r="AF48" s="2604">
        <v>45989.65783564815</v>
      </c>
      <c r="AG48" s="1944" t="s">
        <v>19</v>
      </c>
      <c r="AH48" s="2677" t="s">
        <v>28</v>
      </c>
      <c r="AI48" s="1944" t="s">
        <v>66</v>
      </c>
      <c r="AJ48" s="1350"/>
      <c r="AK48" s="2255" t="s">
        <v>480</v>
      </c>
      <c r="AL48" s="1638">
        <f>STRCHECKDATE(#REF!)</f>
      </c>
      <c r="AM48" s="1626"/>
      <c r="AN48" s="1626" t="str">
        <f>IF(T48="","",T48)</f>
        <v>ГП ЕАО Облэнергоремонт Плюс</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210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211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212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212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9CB15-D234-7454-CA66-A9572CEB17F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45958.65422453704</v>
      </c>
      <c r="W32" s="2266"/>
      <c r="X32" s="2266"/>
      <c r="Y32" s="2266"/>
      <c r="Z32" s="2266"/>
      <c r="AA32" s="2266"/>
      <c r="AB32" s="2266"/>
      <c r="AC32" s="328"/>
      <c r="AD32" s="2266" t="str">
        <f>IF(TITLE_DATE_PR_CHANGE="",IF(TITLE_DATE_PR="","",TITLE_DATE_PR),TITLE_DATE_PR_CHANGE)</f>
        <v>45958.65422453704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220/1512</v>
      </c>
      <c r="W33" s="2253"/>
      <c r="X33" s="2253"/>
      <c r="Y33" s="2253"/>
      <c r="Z33" s="2253"/>
      <c r="AA33" s="2253"/>
      <c r="AB33" s="2253"/>
      <c r="AC33" s="328"/>
      <c r="AD33" s="2253" t="str">
        <f>IF(TITLE_NUMBER_PR_CHANGE="",IF(TITLE_NUMBER_PR="","",TITLE_NUMBER_PR),TITLE_NUMBER_PR_CHANGE)</f>
        <v>220/1512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45958.65422453704</v>
      </c>
      <c r="W36" s="2266"/>
      <c r="X36" s="2266"/>
      <c r="Y36" s="2266"/>
      <c r="Z36" s="2266"/>
      <c r="AA36" s="2266"/>
      <c r="AB36" s="2266"/>
      <c r="AC36" s="328"/>
      <c r="AD36" s="2266" t="str">
        <f>IF(TITLE_DATE_PR_CHANGE="",IF(TITLE_DATE_PR="","",TITLE_DATE_PR),TITLE_DATE_PR_CHANGE)</f>
        <v>45958.65422453704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220/1512</v>
      </c>
      <c r="W37" s="2253"/>
      <c r="X37" s="2253"/>
      <c r="Y37" s="2253"/>
      <c r="Z37" s="2253"/>
      <c r="AA37" s="2253"/>
      <c r="AB37" s="2253"/>
      <c r="AC37" s="328"/>
      <c r="AD37" s="2253" t="str">
        <f>IF(TITLE_NUMBER_PR_CHANGE="",IF(TITLE_NUMBER_PR="","",TITLE_NUMBER_PR),TITLE_NUMBER_PR_CHANGE)</f>
        <v>220/1512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518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518</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518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250</v>
      </c>
      <c r="B52" s="1365" t="s">
        <v>251</v>
      </c>
      <c r="C52" s="1365" t="s">
        <v>252</v>
      </c>
      <c r="D52" s="1365" t="s">
        <v>518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250</v>
      </c>
      <c r="B56" s="1365" t="s">
        <v>251</v>
      </c>
      <c r="C56" s="1365" t="s">
        <v>252</v>
      </c>
      <c r="D56" s="1365" t="s">
        <v>518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250</v>
      </c>
      <c r="B57" s="1365" t="s">
        <v>251</v>
      </c>
      <c r="C57" s="1365" t="s">
        <v>252</v>
      </c>
      <c r="D57" s="1365" t="s">
        <v>518</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518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518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5CF05-ED31-A26F-DE1C-FCECDCB4F3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45958.65422453704</v>
      </c>
      <c r="W28" s="2266"/>
      <c r="X28" s="2266"/>
      <c r="Y28" s="2266"/>
      <c r="Z28" s="2266"/>
      <c r="AA28" s="2266"/>
      <c r="AB28" s="328"/>
      <c r="AC28" s="2266" t="str">
        <f>IF(TITLE_DATE_PR_CHANGE="",IF(TITLE_DATE_PR="","",TITLE_DATE_PR),TITLE_DATE_PR_CHANGE)</f>
        <v>45958.65422453704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220/1512</v>
      </c>
      <c r="W29" s="2253"/>
      <c r="X29" s="2253"/>
      <c r="Y29" s="2253"/>
      <c r="Z29" s="2253"/>
      <c r="AA29" s="2253"/>
      <c r="AB29" s="328"/>
      <c r="AC29" s="2253" t="str">
        <f>IF(TITLE_NUMBER_PR_CHANGE="",IF(TITLE_NUMBER_PR="","",TITLE_NUMBER_PR),TITLE_NUMBER_PR_CHANGE)</f>
        <v>220/1512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45958.65422453704</v>
      </c>
      <c r="W32" s="2266"/>
      <c r="X32" s="2266"/>
      <c r="Y32" s="2266"/>
      <c r="Z32" s="2266"/>
      <c r="AA32" s="2266"/>
      <c r="AB32" s="328"/>
      <c r="AC32" s="2266" t="str">
        <f>IF(TITLE_DATE_PR_CHANGE="",IF(TITLE_DATE_PR="","",TITLE_DATE_PR),TITLE_DATE_PR_CHANGE)</f>
        <v>45958.65422453704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220/1512</v>
      </c>
      <c r="W33" s="2253"/>
      <c r="X33" s="2253"/>
      <c r="Y33" s="2253"/>
      <c r="Z33" s="2253"/>
      <c r="AA33" s="2253"/>
      <c r="AB33" s="328"/>
      <c r="AC33" s="2253" t="str">
        <f>IF(TITLE_NUMBER_PR_CHANGE="",IF(TITLE_NUMBER_PR="","",TITLE_NUMBER_PR),TITLE_NUMBER_PR_CHANGE)</f>
        <v>220/1512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523</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523</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270</v>
      </c>
      <c r="B46" s="1365" t="s">
        <v>271</v>
      </c>
      <c r="C46" s="1365" t="s">
        <v>272</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523</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523</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523</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00474-725A-6709-1D5A-DCE175366C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45958.65422453704</v>
      </c>
      <c r="W28" s="2266"/>
      <c r="X28" s="2266"/>
      <c r="Y28" s="2266"/>
      <c r="Z28" s="2266"/>
      <c r="AA28" s="2266"/>
      <c r="AB28" s="328"/>
      <c r="AC28" s="2266" t="str">
        <f>IF(TITLE_DATE_PR_CHANGE="",IF(TITLE_DATE_PR="","",TITLE_DATE_PR),TITLE_DATE_PR_CHANGE)</f>
        <v>45958.65422453704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220/1512</v>
      </c>
      <c r="W29" s="2253"/>
      <c r="X29" s="2253"/>
      <c r="Y29" s="2253"/>
      <c r="Z29" s="2253"/>
      <c r="AA29" s="2253"/>
      <c r="AB29" s="328"/>
      <c r="AC29" s="2253" t="str">
        <f>IF(TITLE_NUMBER_PR_CHANGE="",IF(TITLE_NUMBER_PR="","",TITLE_NUMBER_PR),TITLE_NUMBER_PR_CHANGE)</f>
        <v>220/1512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45958.65422453704</v>
      </c>
      <c r="W32" s="2266"/>
      <c r="X32" s="2266"/>
      <c r="Y32" s="2266"/>
      <c r="Z32" s="2266"/>
      <c r="AA32" s="2266"/>
      <c r="AB32" s="328"/>
      <c r="AC32" s="2266" t="str">
        <f>IF(TITLE_DATE_PR_CHANGE="",IF(TITLE_DATE_PR="","",TITLE_DATE_PR),TITLE_DATE_PR_CHANGE)</f>
        <v>45958.65422453704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220/1512</v>
      </c>
      <c r="W33" s="2253"/>
      <c r="X33" s="2253"/>
      <c r="Y33" s="2253"/>
      <c r="Z33" s="2253"/>
      <c r="AA33" s="2253"/>
      <c r="AB33" s="328"/>
      <c r="AC33" s="2253" t="str">
        <f>IF(TITLE_NUMBER_PR_CHANGE="",IF(TITLE_NUMBER_PR="","",TITLE_NUMBER_PR),TITLE_NUMBER_PR_CHANGE)</f>
        <v>220/1512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524</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524</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275</v>
      </c>
      <c r="B46" s="1365" t="s">
        <v>276</v>
      </c>
      <c r="C46" s="1365" t="s">
        <v>277</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524</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524</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524</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8B7D1-4945-2559-386A-EB9722CCF46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45958.65422453704</v>
      </c>
      <c r="W32" s="2266"/>
      <c r="X32" s="2266"/>
      <c r="Y32" s="2266"/>
      <c r="Z32" s="2266"/>
      <c r="AA32" s="2266"/>
      <c r="AB32" s="2266"/>
      <c r="AC32" s="328"/>
      <c r="AD32" s="2266" t="str">
        <f>IF(TITLE_DATE_PR_CHANGE="",IF(TITLE_DATE_PR="","",TITLE_DATE_PR),TITLE_DATE_PR_CHANGE)</f>
        <v>45958.65422453704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220/1512</v>
      </c>
      <c r="W33" s="2253"/>
      <c r="X33" s="2253"/>
      <c r="Y33" s="2253"/>
      <c r="Z33" s="2253"/>
      <c r="AA33" s="2253"/>
      <c r="AB33" s="2253"/>
      <c r="AC33" s="328"/>
      <c r="AD33" s="2253" t="str">
        <f>IF(TITLE_NUMBER_PR_CHANGE="",IF(TITLE_NUMBER_PR="","",TITLE_NUMBER_PR),TITLE_NUMBER_PR_CHANGE)</f>
        <v>220/1512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45958.65422453704</v>
      </c>
      <c r="W36" s="2266"/>
      <c r="X36" s="2266"/>
      <c r="Y36" s="2266"/>
      <c r="Z36" s="2266"/>
      <c r="AA36" s="2266"/>
      <c r="AB36" s="2266"/>
      <c r="AC36" s="328"/>
      <c r="AD36" s="2266" t="str">
        <f>IF(TITLE_DATE_PR_CHANGE="",IF(TITLE_DATE_PR="","",TITLE_DATE_PR),TITLE_DATE_PR_CHANGE)</f>
        <v>45958.65422453704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220/1512</v>
      </c>
      <c r="W37" s="2253"/>
      <c r="X37" s="2253"/>
      <c r="Y37" s="2253"/>
      <c r="Z37" s="2253"/>
      <c r="AA37" s="2253"/>
      <c r="AB37" s="2253"/>
      <c r="AC37" s="328"/>
      <c r="AD37" s="2253" t="str">
        <f>IF(TITLE_NUMBER_PR_CHANGE="",IF(TITLE_NUMBER_PR="","",TITLE_NUMBER_PR),TITLE_NUMBER_PR_CHANGE)</f>
        <v>220/1512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527</v>
      </c>
      <c r="AE41" s="2293"/>
      <c r="AF41" s="2293"/>
      <c r="AG41" s="2331"/>
      <c r="AH41" s="2330" t="s">
        <v>528</v>
      </c>
      <c r="AI41" s="2293"/>
      <c r="AJ41" s="2293"/>
      <c r="AK41" s="2331"/>
      <c r="AL41" s="2330" t="s">
        <v>529</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532</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532</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70D2F-7218-07EB-FB5F-8CA511A64EF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Биробиджан(99701000)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2C4F4-576A-09A5-0487-E4F4A342749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45958.65422453704</v>
      </c>
      <c r="W28" s="2266"/>
      <c r="X28" s="2266"/>
      <c r="Y28" s="2266"/>
      <c r="Z28" s="2266"/>
      <c r="AA28" s="2266"/>
      <c r="AB28" s="2266"/>
      <c r="AC28" s="2266"/>
      <c r="AD28" s="2266"/>
      <c r="AE28" s="2266"/>
      <c r="AF28" s="328"/>
      <c r="AG28" s="2266" t="str">
        <f>IF(TITLE_DATE_PR_CHANGE="",IF(TITLE_DATE_PR="","",TITLE_DATE_PR),TITLE_DATE_PR_CHANGE)</f>
        <v>45958.65422453704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220/1512</v>
      </c>
      <c r="W29" s="2253"/>
      <c r="X29" s="2253"/>
      <c r="Y29" s="2253"/>
      <c r="Z29" s="2253"/>
      <c r="AA29" s="2253"/>
      <c r="AB29" s="2253"/>
      <c r="AC29" s="2253"/>
      <c r="AD29" s="2253"/>
      <c r="AE29" s="2253"/>
      <c r="AF29" s="328"/>
      <c r="AG29" s="2253" t="str">
        <f>IF(TITLE_NUMBER_PR_CHANGE="",IF(TITLE_NUMBER_PR="","",TITLE_NUMBER_PR),TITLE_NUMBER_PR_CHANGE)</f>
        <v>220/1512</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45958.65422453704</v>
      </c>
      <c r="W32" s="2266"/>
      <c r="X32" s="2266"/>
      <c r="Y32" s="2266"/>
      <c r="Z32" s="2266"/>
      <c r="AA32" s="2266"/>
      <c r="AB32" s="2266"/>
      <c r="AC32" s="2266"/>
      <c r="AD32" s="2266"/>
      <c r="AE32" s="2266"/>
      <c r="AF32" s="328"/>
      <c r="AG32" s="2266" t="str">
        <f>IF(TITLE_DATE_PR_CHANGE="",IF(TITLE_DATE_PR="","",TITLE_DATE_PR),TITLE_DATE_PR_CHANGE)</f>
        <v>45958.65422453704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220/1512</v>
      </c>
      <c r="W33" s="2253"/>
      <c r="X33" s="2253"/>
      <c r="Y33" s="2253"/>
      <c r="Z33" s="2253"/>
      <c r="AA33" s="2253"/>
      <c r="AB33" s="2253"/>
      <c r="AC33" s="2253"/>
      <c r="AD33" s="2253"/>
      <c r="AE33" s="2253"/>
      <c r="AF33" s="328"/>
      <c r="AG33" s="2253" t="str">
        <f>IF(TITLE_NUMBER_PR_CHANGE="",IF(TITLE_NUMBER_PR="","",TITLE_NUMBER_PR),TITLE_NUMBER_PR_CHANGE)</f>
        <v>220/1512</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545</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545</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255</v>
      </c>
      <c r="B47" s="1365" t="s">
        <v>256</v>
      </c>
      <c r="C47" s="1365" t="s">
        <v>257</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545</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545</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545</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212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96DF4-6F17-F0AE-3B8B-FBCCC7B9133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45958.65422453704</v>
      </c>
      <c r="W28" s="2266"/>
      <c r="X28" s="2266"/>
      <c r="Y28" s="2266"/>
      <c r="Z28" s="2266"/>
      <c r="AA28" s="2266"/>
      <c r="AB28" s="2266"/>
      <c r="AC28" s="2266"/>
      <c r="AD28" s="2266"/>
      <c r="AE28" s="2266"/>
      <c r="AF28" s="328"/>
      <c r="AG28" s="2266" t="str">
        <f>IF(TITLE_DATE_PR_CHANGE="",IF(TITLE_DATE_PR="","",TITLE_DATE_PR),TITLE_DATE_PR_CHANGE)</f>
        <v>45958.65422453704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220/1512</v>
      </c>
      <c r="W29" s="2253"/>
      <c r="X29" s="2253"/>
      <c r="Y29" s="2253"/>
      <c r="Z29" s="2253"/>
      <c r="AA29" s="2253"/>
      <c r="AB29" s="2253"/>
      <c r="AC29" s="2253"/>
      <c r="AD29" s="2253"/>
      <c r="AE29" s="2253"/>
      <c r="AF29" s="328"/>
      <c r="AG29" s="2253" t="str">
        <f>IF(TITLE_NUMBER_PR_CHANGE="",IF(TITLE_NUMBER_PR="","",TITLE_NUMBER_PR),TITLE_NUMBER_PR_CHANGE)</f>
        <v>220/1512</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45958.65422453704</v>
      </c>
      <c r="W32" s="2266"/>
      <c r="X32" s="2266"/>
      <c r="Y32" s="2266"/>
      <c r="Z32" s="2266"/>
      <c r="AA32" s="2266"/>
      <c r="AB32" s="2266"/>
      <c r="AC32" s="2266"/>
      <c r="AD32" s="2266"/>
      <c r="AE32" s="2266"/>
      <c r="AF32" s="328"/>
      <c r="AG32" s="2266" t="str">
        <f>IF(TITLE_DATE_PR_CHANGE="",IF(TITLE_DATE_PR="","",TITLE_DATE_PR),TITLE_DATE_PR_CHANGE)</f>
        <v>45958.65422453704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220/1512</v>
      </c>
      <c r="W33" s="2253"/>
      <c r="X33" s="2253"/>
      <c r="Y33" s="2253"/>
      <c r="Z33" s="2253"/>
      <c r="AA33" s="2253"/>
      <c r="AB33" s="2253"/>
      <c r="AC33" s="2253"/>
      <c r="AD33" s="2253"/>
      <c r="AE33" s="2253"/>
      <c r="AF33" s="328"/>
      <c r="AG33" s="2253" t="str">
        <f>IF(TITLE_NUMBER_PR_CHANGE="",IF(TITLE_NUMBER_PR="","",TITLE_NUMBER_PR),TITLE_NUMBER_PR_CHANGE)</f>
        <v>220/1512</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546</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260</v>
      </c>
      <c r="B47" s="1365" t="s">
        <v>261</v>
      </c>
      <c r="C47" s="1365" t="s">
        <v>262</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546</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546</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212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473A1-8578-C614-7E63-7F4E4F9372C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45958.65422453704</v>
      </c>
      <c r="W32" s="2266"/>
      <c r="X32" s="2266"/>
      <c r="Y32" s="2266"/>
      <c r="Z32" s="2266"/>
      <c r="AA32" s="2266"/>
      <c r="AB32" s="2266"/>
      <c r="AC32" s="328"/>
      <c r="AD32" s="2266" t="str">
        <f>IF(TITLE_DATE_PR_CHANGE="",IF(TITLE_DATE_PR="","",TITLE_DATE_PR),TITLE_DATE_PR_CHANGE)</f>
        <v>45958.65422453704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220/1512</v>
      </c>
      <c r="W33" s="2253"/>
      <c r="X33" s="2253"/>
      <c r="Y33" s="2253"/>
      <c r="Z33" s="2253"/>
      <c r="AA33" s="2253"/>
      <c r="AB33" s="2253"/>
      <c r="AC33" s="328"/>
      <c r="AD33" s="2253" t="str">
        <f>IF(TITLE_NUMBER_PR_CHANGE="",IF(TITLE_NUMBER_PR="","",TITLE_NUMBER_PR),TITLE_NUMBER_PR_CHANGE)</f>
        <v>220/1512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45958.65422453704</v>
      </c>
      <c r="W36" s="2266"/>
      <c r="X36" s="2266"/>
      <c r="Y36" s="2266"/>
      <c r="Z36" s="2266"/>
      <c r="AA36" s="2266"/>
      <c r="AB36" s="2266"/>
      <c r="AC36" s="328"/>
      <c r="AD36" s="2266" t="str">
        <f>IF(TITLE_DATE_PR_CHANGE="",IF(TITLE_DATE_PR="","",TITLE_DATE_PR),TITLE_DATE_PR_CHANGE)</f>
        <v>45958.65422453704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220/1512</v>
      </c>
      <c r="W37" s="2253"/>
      <c r="X37" s="2253"/>
      <c r="Y37" s="2253"/>
      <c r="Z37" s="2253"/>
      <c r="AA37" s="2253"/>
      <c r="AB37" s="2253"/>
      <c r="AC37" s="328"/>
      <c r="AD37" s="2253" t="str">
        <f>IF(TITLE_NUMBER_PR_CHANGE="",IF(TITLE_NUMBER_PR="","",TITLE_NUMBER_PR),TITLE_NUMBER_PR_CHANGE)</f>
        <v>220/1512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265</v>
      </c>
      <c r="B52" s="1365" t="s">
        <v>266</v>
      </c>
      <c r="C52" s="1365" t="s">
        <v>267</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265</v>
      </c>
      <c r="B56" s="1365" t="s">
        <v>266</v>
      </c>
      <c r="C56" s="1365" t="s">
        <v>267</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265</v>
      </c>
      <c r="B57" s="1365" t="s">
        <v>266</v>
      </c>
      <c r="C57" s="1365" t="s">
        <v>267</v>
      </c>
      <c r="D57" s="1365" t="s">
        <v>547</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4C658-70BB-6059-1D03-CFED0E12420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 СП "Биробиджанская ТЭЦ"</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88</v>
      </c>
      <c r="F29" s="1655" t="s">
        <v>306</v>
      </c>
      <c r="G29" s="1655" t="s">
        <v>569</v>
      </c>
      <c r="H29" s="1655" t="s">
        <v>307</v>
      </c>
      <c r="I29" s="1655" t="s">
        <v>307</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555</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555</v>
      </c>
      <c r="H32" s="559"/>
      <c r="I32" s="559"/>
      <c r="J32" s="291" t="str">
        <f>FHD_NOTE_P_3</f>
        <v/>
      </c>
      <c r="K32" s="1638" t="str">
        <f>IF((LEN(E32)-LEN(SUBSTITUTE(E32,".","")))/LEN(".")=1,"p","")</f>
        <v>p</v>
      </c>
      <c r="AF32" s="1633">
        <v>11</v>
      </c>
    </row>
    <row customHeight="1" ht="11.25">
      <c r="A33" s="2373" t="s">
        <v>571</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555</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576</v>
      </c>
      <c r="C47" s="1638"/>
      <c r="D47" s="577"/>
      <c r="E47" s="548" t="str">
        <f>FHD_NUM_P_11</f>
        <v>2.4</v>
      </c>
      <c r="F47" s="1526" t="str">
        <f>FHD_P_11</f>
        <v>Расходы на приобретение холодной воды, используемой в технологическом процессе</v>
      </c>
      <c r="G47" s="1880" t="s">
        <v>555</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577</v>
      </c>
      <c r="C48" s="1638"/>
      <c r="D48" s="1640"/>
      <c r="E48" s="548" t="str">
        <f>FHD_NUM_P_12</f>
        <v>2.5</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555</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579</v>
      </c>
      <c r="C67" s="1638"/>
      <c r="D67" s="1640"/>
      <c r="E67" s="548" t="str">
        <f>FHD_NUM_P_31</f>
        <v/>
      </c>
      <c r="F67" s="1526" t="str">
        <f>FHD_P_31</f>
        <v/>
      </c>
      <c r="G67" s="1880" t="s">
        <v>555</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c r="A72" s="991" t="s">
        <v>581</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582</v>
      </c>
      <c r="C80" s="1638"/>
      <c r="D80" s="1640"/>
      <c r="E80" s="548" t="str">
        <f>FHD_NUM_P_42</f>
        <v/>
      </c>
      <c r="F80" s="2075" t="str">
        <f>FHD_P_42</f>
        <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583</v>
      </c>
      <c r="C82" s="737"/>
      <c r="D82" s="735"/>
      <c r="E82" s="548" t="str">
        <f>FHD_NUM_P_44</f>
        <v/>
      </c>
      <c r="F82" s="1882" t="str">
        <f>FHD_P_44</f>
        <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587</v>
      </c>
      <c r="D96" s="1640"/>
      <c r="E96" s="548" t="str">
        <f>FHD_NUM_P_58</f>
        <v/>
      </c>
      <c r="F96" s="1882" t="str">
        <f>FHD_P_58</f>
        <v/>
      </c>
      <c r="G96" s="1883" t="s">
        <v>584</v>
      </c>
      <c r="H96" s="979"/>
      <c r="I96" s="579"/>
      <c r="J96" s="291" t="str">
        <f>FHD_NOTE_P_58</f>
        <v/>
      </c>
      <c r="K96" s="545"/>
      <c r="AF96" s="1633">
        <v>0</v>
      </c>
    </row>
    <row customHeight="1" ht="18.75" hidden="1">
      <c r="A97" s="2373"/>
      <c r="D97" s="1640"/>
      <c r="E97" s="548" t="str">
        <f>FHD_NUM_P_59</f>
        <v/>
      </c>
      <c r="F97" s="1882" t="str">
        <f>FHD_P_59</f>
        <v/>
      </c>
      <c r="G97" s="1883" t="s">
        <v>584</v>
      </c>
      <c r="H97" s="979"/>
      <c r="I97" s="579"/>
      <c r="J97" s="291" t="str">
        <f>FHD_NOTE_P_59</f>
        <v/>
      </c>
      <c r="K97" s="545"/>
      <c r="AF97" s="1633">
        <v>0</v>
      </c>
    </row>
    <row customHeight="1" ht="18.75" hidden="1">
      <c r="A98" s="2373"/>
      <c r="D98" s="1640"/>
      <c r="E98" s="548" t="str">
        <f>FHD_NUM_P_60</f>
        <v/>
      </c>
      <c r="F98" s="1882" t="str">
        <f>FHD_P_60</f>
        <v/>
      </c>
      <c r="G98" s="1883" t="s">
        <v>584</v>
      </c>
      <c r="H98" s="979"/>
      <c r="I98" s="579"/>
      <c r="J98" s="291" t="str">
        <f>FHD_NOTE_P_60</f>
        <v/>
      </c>
      <c r="K98" s="545"/>
      <c r="AF98" s="1633">
        <v>0</v>
      </c>
    </row>
    <row s="1368" customFormat="1" customHeight="1" ht="18.75">
      <c r="A99" s="2373" t="s">
        <v>588</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559</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589</v>
      </c>
      <c r="G101" s="574"/>
      <c r="H101" s="575"/>
      <c r="I101" s="575"/>
      <c r="J101" s="1006" t="s">
        <v>590</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559</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586</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591</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586</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586</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c r="A113" s="991" t="s">
        <v>594</v>
      </c>
      <c r="D113" s="1640"/>
      <c r="E113" s="548" t="str">
        <f>FHD_NUM_P_73</f>
        <v>14</v>
      </c>
      <c r="F113" s="1882" t="str">
        <f>FHD_P_73</f>
        <v>Среднесписочная численность административно-управленческого персонала</v>
      </c>
      <c r="G113" s="972" t="s">
        <v>593</v>
      </c>
      <c r="H113" s="970"/>
      <c r="I113" s="970"/>
      <c r="J113" s="291" t="str">
        <f>FHD_NOTE_P_73</f>
        <v/>
      </c>
      <c r="K113" s="545"/>
      <c r="AF113" s="1633">
        <v>0</v>
      </c>
    </row>
    <row customHeight="1" ht="33.75" hidden="1">
      <c r="A114" s="991" t="s">
        <v>595</v>
      </c>
      <c r="D114" s="1640"/>
      <c r="E114" s="548" t="str">
        <f>FHD_NUM_P_74</f>
        <v/>
      </c>
      <c r="F114" s="1882" t="str">
        <f>FHD_P_74</f>
        <v/>
      </c>
      <c r="G114" s="1878" t="s">
        <v>596</v>
      </c>
      <c r="H114" s="579"/>
      <c r="I114" s="579"/>
      <c r="J114" s="291" t="str">
        <f>FHD_NOTE_P_74</f>
        <v/>
      </c>
      <c r="K114" s="545"/>
      <c r="AF114" s="1633">
        <v>0</v>
      </c>
    </row>
    <row s="1637" customFormat="1" customHeight="1" ht="18.75" hidden="1">
      <c r="A115" s="2375" t="s">
        <v>597</v>
      </c>
      <c r="B115" s="912"/>
      <c r="C115" s="737"/>
      <c r="D115" s="735"/>
      <c r="E115" s="548" t="str">
        <f>FHD_NUM_P_75</f>
        <v/>
      </c>
      <c r="F115" s="1882" t="str">
        <f>FHD_P_75</f>
        <v/>
      </c>
      <c r="G115" s="1878" t="s">
        <v>561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600</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563</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589</v>
      </c>
      <c r="G122" s="574"/>
      <c r="H122" s="575"/>
      <c r="I122" s="575"/>
      <c r="J122" s="1006" t="s">
        <v>601</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565</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589</v>
      </c>
      <c r="G125" s="574"/>
      <c r="H125" s="575"/>
      <c r="I125" s="575"/>
      <c r="J125" s="1006" t="s">
        <v>602</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603</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604</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591</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310</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591</v>
      </c>
      <c r="D129" s="1640"/>
      <c r="E129" s="548" t="str">
        <f>FHD_NUM_P_83</f>
        <v>19.1</v>
      </c>
      <c r="F129" s="1526" t="str">
        <f>FHD_P_83</f>
        <v>Информация о показателях физического износа объектов теплоснабжения</v>
      </c>
      <c r="G129" s="1880" t="s">
        <v>310</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591</v>
      </c>
      <c r="D130" s="1640"/>
      <c r="E130" s="548" t="str">
        <f>FHD_NUM_P_84</f>
        <v>19.2</v>
      </c>
      <c r="F130" s="1526" t="str">
        <f>FHD_P_84</f>
        <v>Информация о показателях энергетической эффективности объектов теплоснабжения</v>
      </c>
      <c r="G130" s="1880" t="s">
        <v>310</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986A4-D95C-154C-9447-8AD586A8745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 СП "Биробиджанская ТЭЦ"</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88</v>
      </c>
      <c r="E10" s="2129" t="s">
        <v>88</v>
      </c>
      <c r="F10" s="2129"/>
      <c r="G10" s="523" t="s">
        <v>306</v>
      </c>
      <c r="H10" s="2129" t="s">
        <v>88</v>
      </c>
      <c r="I10" s="2129"/>
      <c r="J10" s="523" t="s">
        <v>605</v>
      </c>
      <c r="K10" s="523" t="s">
        <v>606</v>
      </c>
      <c r="L10" s="2129" t="s">
        <v>88</v>
      </c>
      <c r="M10" s="2129"/>
      <c r="N10" s="523" t="s">
        <v>607</v>
      </c>
      <c r="O10" s="523" t="s">
        <v>608</v>
      </c>
      <c r="P10" s="523" t="s">
        <v>609</v>
      </c>
      <c r="Q10" s="523" t="s">
        <v>610</v>
      </c>
      <c r="R10" s="523" t="s">
        <v>611</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99</v>
      </c>
      <c r="O11" s="1027" t="s">
        <v>147</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DA1CD-5D47-DEA6-D5D4-512BD5F9BAC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АО "ДГК" СП "Биробиджанская ТЭЦ"</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623</v>
      </c>
      <c r="I10" s="713"/>
      <c r="J10" s="2369" t="s">
        <v>105</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88</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7ED92-C64A-FF1C-9064-B4E77BE2B74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692</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693</v>
      </c>
      <c r="J5" s="2250"/>
      <c r="K5" s="2250"/>
      <c r="L5" s="2250"/>
      <c r="M5" s="268"/>
      <c r="W5" s="1633">
        <v>48</v>
      </c>
    </row>
    <row customHeight="1" ht="18">
      <c r="H6" s="378"/>
      <c r="I6" s="2251" t="str">
        <f>IF(org=0,"Не определено",org)</f>
        <v>АО "ДГК" СП "Биробиджанская ТЭЦ"</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88</v>
      </c>
      <c r="J9" s="2028" t="s">
        <v>306</v>
      </c>
      <c r="K9" s="2066" t="s">
        <v>569</v>
      </c>
      <c r="L9" s="2067" t="s">
        <v>307</v>
      </c>
      <c r="M9" s="2391"/>
      <c r="W9" s="1633">
        <v>34</v>
      </c>
    </row>
    <row customHeight="1" ht="35.699999999999996">
      <c r="B10" s="2055" t="s">
        <v>694</v>
      </c>
      <c r="C10" s="2055" t="s">
        <v>695</v>
      </c>
      <c r="D10" s="2054" t="s">
        <v>630</v>
      </c>
      <c r="E10" s="2058" t="s">
        <v>631</v>
      </c>
      <c r="F10" s="2058" t="s">
        <v>631</v>
      </c>
      <c r="H10" s="378"/>
      <c r="I10" s="2026" t="s">
        <v>109</v>
      </c>
      <c r="J10" s="1888" t="s">
        <v>696</v>
      </c>
      <c r="K10" s="2020" t="s">
        <v>310</v>
      </c>
      <c r="L10" s="820"/>
      <c r="M10" s="299" t="s">
        <v>697</v>
      </c>
      <c r="W10" s="1633">
        <v>34</v>
      </c>
    </row>
    <row customHeight="1" ht="50.25">
      <c r="B11" s="2055" t="s">
        <v>698</v>
      </c>
      <c r="C11" s="2055" t="s">
        <v>699</v>
      </c>
      <c r="D11" s="2054" t="s">
        <v>630</v>
      </c>
      <c r="E11" s="2058" t="s">
        <v>631</v>
      </c>
      <c r="F11" s="2058" t="s">
        <v>631</v>
      </c>
      <c r="H11" s="378"/>
      <c r="I11" s="2026" t="s">
        <v>110</v>
      </c>
      <c r="J11" s="1888" t="s">
        <v>700</v>
      </c>
      <c r="K11" s="2020" t="s">
        <v>310</v>
      </c>
      <c r="L11" s="820"/>
      <c r="M11" s="299" t="s">
        <v>697</v>
      </c>
      <c r="W11" s="1633">
        <v>48</v>
      </c>
    </row>
    <row customHeight="1" ht="48.29999999999999">
      <c r="B12" s="2055" t="s">
        <v>701</v>
      </c>
      <c r="C12" s="2055" t="s">
        <v>702</v>
      </c>
      <c r="D12" s="2054" t="s">
        <v>630</v>
      </c>
      <c r="E12" s="2058" t="s">
        <v>631</v>
      </c>
      <c r="F12" s="2058" t="s">
        <v>631</v>
      </c>
      <c r="H12" s="1690"/>
      <c r="I12" s="2026" t="s">
        <v>90</v>
      </c>
      <c r="J12" s="2033" t="s">
        <v>703</v>
      </c>
      <c r="K12" s="2020" t="s">
        <v>310</v>
      </c>
      <c r="L12" s="820"/>
      <c r="M12" s="299" t="s">
        <v>704</v>
      </c>
      <c r="N12" s="1626"/>
      <c r="P12" s="1633"/>
      <c r="W12" s="1633">
        <v>46</v>
      </c>
    </row>
    <row customHeight="1" ht="14.699999999999998">
      <c r="E13" s="345"/>
      <c r="H13" s="378"/>
      <c r="I13" s="349"/>
      <c r="J13" s="653" t="s">
        <v>705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0F6EB-3C44-C88C-13DE-69CFFF205D7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707</v>
      </c>
      <c r="F6" s="2309"/>
      <c r="G6" s="2309"/>
      <c r="H6" s="2309"/>
      <c r="I6" s="2309"/>
      <c r="J6" s="558"/>
      <c r="AF6" s="1633">
        <v>30</v>
      </c>
    </row>
    <row customHeight="1" ht="11.549999999999999">
      <c r="E7" s="2251" t="str">
        <f>IF(org=0,"Не определено",org)</f>
        <v>АО "ДГК" СП "Биробиджанская ТЭЦ"</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88</v>
      </c>
      <c r="F14" s="1636" t="s">
        <v>306</v>
      </c>
      <c r="G14" s="1636" t="s">
        <v>569</v>
      </c>
      <c r="H14" s="1636" t="s">
        <v>307</v>
      </c>
      <c r="I14" s="1636" t="s">
        <v>307</v>
      </c>
      <c r="J14" s="2129"/>
      <c r="AF14" s="1633">
        <v>23</v>
      </c>
    </row>
    <row customHeight="1" ht="19.95">
      <c r="D15" s="1640"/>
      <c r="E15" s="1632" t="s">
        <v>109</v>
      </c>
      <c r="F15" s="709" t="s">
        <v>708</v>
      </c>
      <c r="G15" s="1648" t="s">
        <v>555</v>
      </c>
      <c r="H15" s="559"/>
      <c r="I15" s="559"/>
      <c r="J15" s="291" t="s">
        <v>709</v>
      </c>
      <c r="K15" s="545" t="s">
        <v>633</v>
      </c>
      <c r="AF15" s="1633">
        <v>19</v>
      </c>
    </row>
    <row customHeight="1" ht="35.699999999999996">
      <c r="D16" s="1640"/>
      <c r="E16" s="1632" t="s">
        <v>110</v>
      </c>
      <c r="F16" s="709" t="s">
        <v>710</v>
      </c>
      <c r="G16" s="1648" t="s">
        <v>555</v>
      </c>
      <c r="H16" s="560">
        <f>SUM(H17,H20:H32)</f>
        <v>0</v>
      </c>
      <c r="I16" s="560">
        <f>SUM(I17,I20,I23,I26,I29:I32)</f>
        <v>0</v>
      </c>
      <c r="J16" s="291" t="s">
        <v>711</v>
      </c>
      <c r="K16" s="545" t="s">
        <v>633</v>
      </c>
      <c r="AF16" s="1633">
        <v>34</v>
      </c>
    </row>
    <row customHeight="1" ht="19.95">
      <c r="D17" s="1640"/>
      <c r="E17" s="1666" t="s">
        <v>712</v>
      </c>
      <c r="F17" s="956" t="s">
        <v>713</v>
      </c>
      <c r="G17" s="1645" t="s">
        <v>555</v>
      </c>
      <c r="H17" s="559"/>
      <c r="I17" s="559"/>
      <c r="J17" s="291" t="s">
        <v>714</v>
      </c>
      <c r="K17" s="545"/>
      <c r="AF17" s="1633">
        <v>19</v>
      </c>
    </row>
    <row customHeight="1" ht="24">
      <c r="D18" s="1640"/>
      <c r="E18" s="1666" t="s">
        <v>715</v>
      </c>
      <c r="F18" s="1652" t="s">
        <v>716</v>
      </c>
      <c r="G18" s="1645" t="s">
        <v>555</v>
      </c>
      <c r="H18" s="559"/>
      <c r="I18" s="559"/>
      <c r="J18" s="291" t="s">
        <v>717</v>
      </c>
      <c r="K18" s="545"/>
      <c r="AF18" s="1633">
        <v>23</v>
      </c>
    </row>
    <row customHeight="1" ht="35.699999999999996">
      <c r="D19" s="1640"/>
      <c r="E19" s="1666" t="s">
        <v>718</v>
      </c>
      <c r="F19" s="1652" t="s">
        <v>719</v>
      </c>
      <c r="G19" s="1645" t="s">
        <v>555</v>
      </c>
      <c r="H19" s="559"/>
      <c r="I19" s="559"/>
      <c r="J19" s="291"/>
      <c r="K19" s="545"/>
      <c r="AF19" s="1633">
        <v>34</v>
      </c>
    </row>
    <row customHeight="1" ht="19.95">
      <c r="D20" s="1640"/>
      <c r="E20" s="1666" t="s">
        <v>311</v>
      </c>
      <c r="F20" s="956" t="s">
        <v>720</v>
      </c>
      <c r="G20" s="1645" t="s">
        <v>555</v>
      </c>
      <c r="H20" s="559"/>
      <c r="I20" s="559"/>
      <c r="J20" s="291" t="s">
        <v>721</v>
      </c>
      <c r="K20" s="545"/>
      <c r="AF20" s="1633">
        <v>19</v>
      </c>
    </row>
    <row customHeight="1" ht="19.95">
      <c r="D21" s="1640"/>
      <c r="E21" s="1666" t="s">
        <v>722</v>
      </c>
      <c r="F21" s="1652" t="s">
        <v>723</v>
      </c>
      <c r="G21" s="1645" t="s">
        <v>555</v>
      </c>
      <c r="H21" s="559"/>
      <c r="I21" s="559"/>
      <c r="J21" s="291"/>
      <c r="K21" s="545"/>
      <c r="AF21" s="1633">
        <v>19</v>
      </c>
    </row>
    <row customHeight="1" ht="19.95">
      <c r="D22" s="1640"/>
      <c r="E22" s="1666" t="s">
        <v>724</v>
      </c>
      <c r="F22" s="1652" t="s">
        <v>725</v>
      </c>
      <c r="G22" s="1645" t="s">
        <v>555</v>
      </c>
      <c r="H22" s="559"/>
      <c r="I22" s="559"/>
      <c r="J22" s="291"/>
      <c r="K22" s="545"/>
      <c r="AF22" s="1633">
        <v>19</v>
      </c>
    </row>
    <row customHeight="1" ht="24">
      <c r="D23" s="1640"/>
      <c r="E23" s="1666" t="s">
        <v>314</v>
      </c>
      <c r="F23" s="956" t="s">
        <v>726</v>
      </c>
      <c r="G23" s="1645" t="s">
        <v>555</v>
      </c>
      <c r="H23" s="559"/>
      <c r="I23" s="559"/>
      <c r="J23" s="291" t="s">
        <v>727</v>
      </c>
      <c r="K23" s="545"/>
      <c r="AF23" s="1633">
        <v>23</v>
      </c>
    </row>
    <row customHeight="1" ht="19.95">
      <c r="D24" s="1640"/>
      <c r="E24" s="1666" t="s">
        <v>728</v>
      </c>
      <c r="F24" s="1652" t="s">
        <v>729</v>
      </c>
      <c r="G24" s="1645" t="s">
        <v>555</v>
      </c>
      <c r="H24" s="559"/>
      <c r="I24" s="559"/>
      <c r="J24" s="291"/>
      <c r="K24" s="545"/>
      <c r="AF24" s="1633">
        <v>19</v>
      </c>
    </row>
    <row customHeight="1" ht="35.699999999999996">
      <c r="D25" s="1640"/>
      <c r="E25" s="1666" t="s">
        <v>730</v>
      </c>
      <c r="F25" s="1652" t="s">
        <v>731</v>
      </c>
      <c r="G25" s="1645" t="s">
        <v>555</v>
      </c>
      <c r="H25" s="559"/>
      <c r="I25" s="559"/>
      <c r="J25" s="291"/>
      <c r="K25" s="545"/>
      <c r="AF25" s="1633">
        <v>34</v>
      </c>
    </row>
    <row customHeight="1" ht="24">
      <c r="D26" s="1640"/>
      <c r="E26" s="1666" t="s">
        <v>732</v>
      </c>
      <c r="F26" s="956" t="s">
        <v>733</v>
      </c>
      <c r="G26" s="1645" t="s">
        <v>555</v>
      </c>
      <c r="H26" s="559"/>
      <c r="I26" s="559"/>
      <c r="J26" s="291" t="s">
        <v>734</v>
      </c>
      <c r="K26" s="545"/>
      <c r="AF26" s="1633">
        <v>23</v>
      </c>
    </row>
    <row customHeight="1" ht="19.95">
      <c r="D27" s="1640"/>
      <c r="E27" s="1677" t="s">
        <v>735</v>
      </c>
      <c r="F27" s="1652" t="s">
        <v>736</v>
      </c>
      <c r="G27" s="1656" t="s">
        <v>555</v>
      </c>
      <c r="H27" s="1678"/>
      <c r="I27" s="1678"/>
      <c r="J27" s="291"/>
      <c r="K27" s="545"/>
      <c r="AF27" s="1633">
        <v>19</v>
      </c>
    </row>
    <row customHeight="1" ht="19.95">
      <c r="D28" s="1640"/>
      <c r="E28" s="1677" t="s">
        <v>737</v>
      </c>
      <c r="F28" s="1652" t="s">
        <v>738</v>
      </c>
      <c r="G28" s="1656" t="s">
        <v>555</v>
      </c>
      <c r="H28" s="1678"/>
      <c r="I28" s="1678"/>
      <c r="J28" s="291"/>
      <c r="K28" s="545"/>
      <c r="AF28" s="1633">
        <v>19</v>
      </c>
    </row>
    <row customHeight="1" ht="19.95">
      <c r="D29" s="1640"/>
      <c r="E29" s="1677" t="s">
        <v>739</v>
      </c>
      <c r="F29" s="956" t="s">
        <v>740</v>
      </c>
      <c r="G29" s="1656" t="s">
        <v>555</v>
      </c>
      <c r="H29" s="1678"/>
      <c r="I29" s="1678"/>
      <c r="J29" s="291"/>
      <c r="K29" s="545"/>
      <c r="AF29" s="1633">
        <v>19</v>
      </c>
    </row>
    <row customHeight="1" ht="19.95">
      <c r="D30" s="1640"/>
      <c r="E30" s="1677" t="s">
        <v>741</v>
      </c>
      <c r="F30" s="956" t="s">
        <v>742</v>
      </c>
      <c r="G30" s="1656" t="s">
        <v>555</v>
      </c>
      <c r="H30" s="1678"/>
      <c r="I30" s="1678"/>
      <c r="J30" s="291"/>
      <c r="K30" s="545"/>
      <c r="AF30" s="1633">
        <v>19</v>
      </c>
    </row>
    <row customHeight="1" ht="19.95">
      <c r="D31" s="1640"/>
      <c r="E31" s="1677" t="s">
        <v>743</v>
      </c>
      <c r="F31" s="956" t="s">
        <v>744</v>
      </c>
      <c r="G31" s="1656" t="s">
        <v>555</v>
      </c>
      <c r="H31" s="1678"/>
      <c r="I31" s="1678"/>
      <c r="J31" s="291"/>
      <c r="K31" s="545"/>
      <c r="AF31" s="1633">
        <v>19</v>
      </c>
    </row>
    <row s="1368" customFormat="1" customHeight="1" ht="35.699999999999996">
      <c r="A32" s="989"/>
      <c r="C32" s="1638"/>
      <c r="D32" s="1640"/>
      <c r="E32" s="1677" t="s">
        <v>745</v>
      </c>
      <c r="F32" s="956" t="s">
        <v>746</v>
      </c>
      <c r="G32" s="1646" t="s">
        <v>555</v>
      </c>
      <c r="H32" s="581">
        <f>SUM(H33:H34)</f>
        <v>0</v>
      </c>
      <c r="I32" s="581">
        <f>SUM(I33:I34)</f>
        <v>0</v>
      </c>
      <c r="J32" s="291" t="s">
        <v>747</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748</v>
      </c>
      <c r="K34" s="545"/>
      <c r="L34" s="1638"/>
      <c r="M34" s="1638"/>
      <c r="R34" s="1638"/>
      <c r="U34" s="546"/>
      <c r="AA34" s="1634"/>
      <c r="AB34" s="1634"/>
      <c r="AC34" s="1634"/>
      <c r="AD34" s="1634"/>
      <c r="AE34" s="1634"/>
      <c r="AF34" s="1162">
        <v>19</v>
      </c>
    </row>
    <row customHeight="1" ht="60">
      <c r="D35" s="1640"/>
      <c r="E35" s="1677" t="s">
        <v>749</v>
      </c>
      <c r="F35" s="956" t="s">
        <v>750</v>
      </c>
      <c r="G35" s="1656" t="s">
        <v>555</v>
      </c>
      <c r="H35" s="1678"/>
      <c r="I35" s="1678"/>
      <c r="J35" s="291" t="s">
        <v>751</v>
      </c>
      <c r="K35" s="545"/>
      <c r="AF35" s="1633">
        <v>57</v>
      </c>
    </row>
    <row s="1368" customFormat="1" customHeight="1" ht="24">
      <c r="A36" s="991" t="s">
        <v>581</v>
      </c>
      <c r="C36" s="1638"/>
      <c r="D36" s="1640"/>
      <c r="E36" s="1666" t="s">
        <v>90</v>
      </c>
      <c r="F36" s="709" t="s">
        <v>752</v>
      </c>
      <c r="G36" s="1645" t="s">
        <v>555</v>
      </c>
      <c r="H36" s="559"/>
      <c r="I36" s="559"/>
      <c r="J36" s="291" t="s">
        <v>753</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754</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755</v>
      </c>
      <c r="G38" s="1645" t="s">
        <v>555</v>
      </c>
      <c r="H38" s="559"/>
      <c r="I38" s="559"/>
      <c r="J38" s="291" t="s">
        <v>756</v>
      </c>
      <c r="K38" s="545"/>
      <c r="L38" s="1638"/>
      <c r="M38" s="1638"/>
      <c r="R38" s="1638"/>
      <c r="U38" s="546"/>
      <c r="AA38" s="1634"/>
      <c r="AB38" s="1634"/>
      <c r="AC38" s="1634"/>
      <c r="AD38" s="1634"/>
      <c r="AE38" s="1634"/>
      <c r="AF38" s="1162">
        <v>19</v>
      </c>
    </row>
    <row s="1368" customFormat="1" customHeight="1" ht="24">
      <c r="A39" s="989"/>
      <c r="C39" s="1638"/>
      <c r="D39" s="577"/>
      <c r="E39" s="1666" t="s">
        <v>757</v>
      </c>
      <c r="F39" s="956" t="s">
        <v>758</v>
      </c>
      <c r="G39" s="1656" t="s">
        <v>555</v>
      </c>
      <c r="H39" s="559"/>
      <c r="I39" s="559"/>
      <c r="J39" s="291" t="s">
        <v>759</v>
      </c>
      <c r="K39" s="545"/>
      <c r="L39" s="1638"/>
      <c r="M39" s="1638"/>
      <c r="R39" s="1638"/>
      <c r="U39" s="546"/>
      <c r="AA39" s="1634"/>
      <c r="AB39" s="1634"/>
      <c r="AC39" s="1634"/>
      <c r="AD39" s="1634"/>
      <c r="AE39" s="1634"/>
      <c r="AF39" s="1162">
        <v>23</v>
      </c>
    </row>
    <row s="1368" customFormat="1" customHeight="1" ht="24">
      <c r="A40" s="989"/>
      <c r="C40" s="1638"/>
      <c r="D40" s="1640"/>
      <c r="E40" s="1666" t="s">
        <v>760</v>
      </c>
      <c r="F40" s="1652" t="s">
        <v>761</v>
      </c>
      <c r="G40" s="1645" t="s">
        <v>555</v>
      </c>
      <c r="H40" s="559"/>
      <c r="I40" s="559"/>
      <c r="J40" s="291" t="s">
        <v>762</v>
      </c>
      <c r="K40" s="545"/>
      <c r="L40" s="1638"/>
      <c r="M40" s="1638"/>
      <c r="R40" s="1638"/>
      <c r="U40" s="546"/>
      <c r="AA40" s="1634"/>
      <c r="AB40" s="1634"/>
      <c r="AC40" s="1634"/>
      <c r="AD40" s="1634"/>
      <c r="AE40" s="1634"/>
      <c r="AF40" s="1162">
        <v>23</v>
      </c>
    </row>
    <row s="1368" customFormat="1" customHeight="1" ht="24">
      <c r="A41" s="989"/>
      <c r="C41" s="1638"/>
      <c r="D41" s="1640"/>
      <c r="E41" s="1666" t="s">
        <v>763</v>
      </c>
      <c r="F41" s="1652" t="s">
        <v>764</v>
      </c>
      <c r="G41" s="1645" t="s">
        <v>555</v>
      </c>
      <c r="H41" s="559"/>
      <c r="I41" s="559"/>
      <c r="J41" s="291" t="s">
        <v>765</v>
      </c>
      <c r="K41" s="545"/>
      <c r="L41" s="1638"/>
      <c r="M41" s="1638"/>
      <c r="R41" s="1638"/>
      <c r="U41" s="546"/>
      <c r="AA41" s="1634"/>
      <c r="AB41" s="1634"/>
      <c r="AC41" s="1634"/>
      <c r="AD41" s="1634"/>
      <c r="AE41" s="1634"/>
      <c r="AF41" s="1162">
        <v>23</v>
      </c>
    </row>
    <row s="1368" customFormat="1" customHeight="1" ht="24">
      <c r="A42" s="989"/>
      <c r="C42" s="1638"/>
      <c r="D42" s="1640"/>
      <c r="E42" s="1666" t="s">
        <v>766</v>
      </c>
      <c r="F42" s="1652" t="s">
        <v>767</v>
      </c>
      <c r="G42" s="1645" t="s">
        <v>555</v>
      </c>
      <c r="H42" s="559"/>
      <c r="I42" s="559"/>
      <c r="J42" s="291" t="s">
        <v>768</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111</v>
      </c>
      <c r="F43" s="709" t="s">
        <v>632</v>
      </c>
      <c r="G43" s="1648" t="s">
        <v>769</v>
      </c>
      <c r="H43" s="403"/>
      <c r="I43" s="403"/>
      <c r="J43" s="291" t="s">
        <v>770</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771</v>
      </c>
      <c r="G44" s="1645" t="s">
        <v>772</v>
      </c>
      <c r="H44" s="547"/>
      <c r="I44" s="547"/>
      <c r="J44" s="291" t="s">
        <v>773</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774</v>
      </c>
      <c r="G45" s="1656" t="s">
        <v>775</v>
      </c>
      <c r="H45" s="547"/>
      <c r="I45" s="547"/>
      <c r="J45" s="291" t="s">
        <v>776</v>
      </c>
      <c r="K45" s="545"/>
      <c r="L45" s="1638"/>
      <c r="M45" s="1638"/>
      <c r="R45" s="1638"/>
      <c r="U45" s="546"/>
      <c r="AA45" s="1634"/>
      <c r="AB45" s="1634"/>
      <c r="AC45" s="1634"/>
      <c r="AD45" s="1634"/>
      <c r="AE45" s="1634"/>
      <c r="AF45" s="1162">
        <v>23</v>
      </c>
    </row>
    <row s="1368" customFormat="1" customHeight="1" ht="19.95">
      <c r="A46" s="989"/>
      <c r="C46" s="1638"/>
      <c r="D46" s="1640"/>
      <c r="E46" s="1666" t="s">
        <v>99</v>
      </c>
      <c r="F46" s="709" t="s">
        <v>777</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900DC-F416-D657-E86F-6C8806F6B1B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778</v>
      </c>
      <c r="F6" s="2250"/>
      <c r="G6" s="2250"/>
      <c r="H6" s="2250"/>
      <c r="I6" s="2250"/>
      <c r="J6" s="558"/>
      <c r="AF6" s="1633">
        <v>32</v>
      </c>
    </row>
    <row customHeight="1" ht="25.2">
      <c r="E7" s="2251" t="str">
        <f>IF(org=0,"Не определено",org)</f>
        <v>АО "ДГК" СП "Биробиджанская ТЭЦ"</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88</v>
      </c>
      <c r="F14" s="1662" t="s">
        <v>306</v>
      </c>
      <c r="G14" s="1662" t="s">
        <v>569</v>
      </c>
      <c r="H14" s="1662" t="s">
        <v>307</v>
      </c>
      <c r="I14" s="1662" t="s">
        <v>307</v>
      </c>
      <c r="J14" s="2129"/>
      <c r="AF14" s="1633">
        <v>23</v>
      </c>
    </row>
    <row customHeight="1" ht="19.95">
      <c r="D15" s="1640"/>
      <c r="E15" s="1632" t="s">
        <v>109</v>
      </c>
      <c r="F15" s="709" t="s">
        <v>779</v>
      </c>
      <c r="G15" s="1659" t="s">
        <v>555</v>
      </c>
      <c r="H15" s="559"/>
      <c r="I15" s="559"/>
      <c r="J15" s="291" t="s">
        <v>780</v>
      </c>
      <c r="K15" s="545" t="s">
        <v>633</v>
      </c>
      <c r="AF15" s="1633">
        <v>19</v>
      </c>
    </row>
    <row customHeight="1" ht="24">
      <c r="D16" s="1640"/>
      <c r="E16" s="1632" t="s">
        <v>110</v>
      </c>
      <c r="F16" s="1667" t="s">
        <v>781</v>
      </c>
      <c r="G16" s="1659" t="s">
        <v>555</v>
      </c>
      <c r="H16" s="560">
        <f>SUM(H17,H20:H27)</f>
        <v>0</v>
      </c>
      <c r="I16" s="560">
        <f>SUM(I17,I20:I27)</f>
        <v>0</v>
      </c>
      <c r="J16" s="291" t="s">
        <v>782</v>
      </c>
      <c r="K16" s="545" t="s">
        <v>633</v>
      </c>
      <c r="AF16" s="1633">
        <v>23</v>
      </c>
    </row>
    <row customHeight="1" ht="35.699999999999996">
      <c r="D17" s="1640"/>
      <c r="E17" s="1666" t="s">
        <v>712</v>
      </c>
      <c r="F17" s="1669" t="s">
        <v>783</v>
      </c>
      <c r="G17" s="1656" t="s">
        <v>555</v>
      </c>
      <c r="H17" s="559"/>
      <c r="I17" s="559"/>
      <c r="J17" s="291" t="s">
        <v>784</v>
      </c>
      <c r="K17" s="545"/>
      <c r="AF17" s="1633">
        <v>34</v>
      </c>
    </row>
    <row customHeight="1" ht="19.95">
      <c r="D18" s="1640"/>
      <c r="E18" s="1666" t="s">
        <v>715</v>
      </c>
      <c r="F18" s="1670" t="s">
        <v>785</v>
      </c>
      <c r="G18" s="1656" t="s">
        <v>555</v>
      </c>
      <c r="H18" s="559"/>
      <c r="I18" s="559"/>
      <c r="J18" s="291"/>
      <c r="K18" s="545"/>
      <c r="AF18" s="1633">
        <v>19</v>
      </c>
    </row>
    <row customHeight="1" ht="24">
      <c r="D19" s="1640"/>
      <c r="E19" s="1666" t="s">
        <v>718</v>
      </c>
      <c r="F19" s="1670" t="s">
        <v>786</v>
      </c>
      <c r="G19" s="1656" t="s">
        <v>555</v>
      </c>
      <c r="H19" s="559"/>
      <c r="I19" s="559"/>
      <c r="J19" s="291"/>
      <c r="K19" s="545"/>
      <c r="AF19" s="1633">
        <v>23</v>
      </c>
    </row>
    <row customHeight="1" ht="35.699999999999996">
      <c r="D20" s="1640"/>
      <c r="E20" s="1666" t="s">
        <v>311</v>
      </c>
      <c r="F20" s="1669" t="s">
        <v>787</v>
      </c>
      <c r="G20" s="1656" t="s">
        <v>555</v>
      </c>
      <c r="H20" s="559"/>
      <c r="I20" s="559"/>
      <c r="J20" s="291"/>
      <c r="K20" s="545"/>
      <c r="AF20" s="1633">
        <v>34</v>
      </c>
    </row>
    <row customHeight="1" ht="48.29999999999999">
      <c r="D21" s="1640"/>
      <c r="E21" s="1666" t="s">
        <v>314</v>
      </c>
      <c r="F21" s="1669" t="s">
        <v>788</v>
      </c>
      <c r="G21" s="1656" t="s">
        <v>555</v>
      </c>
      <c r="H21" s="559"/>
      <c r="I21" s="559"/>
      <c r="J21" s="291"/>
      <c r="K21" s="545"/>
      <c r="AF21" s="1633">
        <v>46</v>
      </c>
    </row>
    <row customHeight="1" ht="60">
      <c r="D22" s="1640"/>
      <c r="E22" s="1666" t="s">
        <v>732</v>
      </c>
      <c r="F22" s="1669" t="s">
        <v>789</v>
      </c>
      <c r="G22" s="1656" t="s">
        <v>555</v>
      </c>
      <c r="H22" s="559"/>
      <c r="I22" s="559"/>
      <c r="J22" s="291"/>
      <c r="K22" s="545"/>
      <c r="AF22" s="1633">
        <v>57</v>
      </c>
    </row>
    <row customHeight="1" ht="35.699999999999996">
      <c r="D23" s="1640"/>
      <c r="E23" s="1666" t="s">
        <v>739</v>
      </c>
      <c r="F23" s="1669" t="s">
        <v>790</v>
      </c>
      <c r="G23" s="1656" t="s">
        <v>555</v>
      </c>
      <c r="H23" s="559"/>
      <c r="I23" s="559"/>
      <c r="J23" s="291"/>
      <c r="K23" s="545"/>
      <c r="AF23" s="1633">
        <v>34</v>
      </c>
    </row>
    <row customHeight="1" ht="35.699999999999996">
      <c r="D24" s="1640"/>
      <c r="E24" s="1666" t="s">
        <v>741</v>
      </c>
      <c r="F24" s="1669" t="s">
        <v>791</v>
      </c>
      <c r="G24" s="1656" t="s">
        <v>555</v>
      </c>
      <c r="H24" s="559"/>
      <c r="I24" s="559"/>
      <c r="J24" s="291"/>
      <c r="K24" s="545"/>
      <c r="AF24" s="1633">
        <v>34</v>
      </c>
    </row>
    <row customHeight="1" ht="24">
      <c r="D25" s="1640"/>
      <c r="E25" s="1666" t="s">
        <v>743</v>
      </c>
      <c r="F25" s="1669" t="s">
        <v>792</v>
      </c>
      <c r="G25" s="1656" t="s">
        <v>555</v>
      </c>
      <c r="H25" s="559"/>
      <c r="I25" s="559"/>
      <c r="J25" s="291"/>
      <c r="K25" s="545"/>
      <c r="AF25" s="1633">
        <v>23</v>
      </c>
    </row>
    <row customHeight="1" ht="76.5">
      <c r="D26" s="1640"/>
      <c r="E26" s="1666" t="s">
        <v>745</v>
      </c>
      <c r="F26" s="1669" t="s">
        <v>793</v>
      </c>
      <c r="G26" s="1656" t="s">
        <v>555</v>
      </c>
      <c r="H26" s="559"/>
      <c r="I26" s="559"/>
      <c r="J26" s="291"/>
      <c r="K26" s="545"/>
      <c r="AF26" s="1633">
        <v>73</v>
      </c>
    </row>
    <row s="1368" customFormat="1" customHeight="1" ht="35.699999999999996">
      <c r="A27" s="989"/>
      <c r="C27" s="1638"/>
      <c r="D27" s="1640"/>
      <c r="E27" s="1631" t="s">
        <v>749</v>
      </c>
      <c r="F27" s="1630" t="s">
        <v>794</v>
      </c>
      <c r="G27" s="1657" t="s">
        <v>555</v>
      </c>
      <c r="H27" s="581">
        <f>SUM(H28:H29)</f>
        <v>0</v>
      </c>
      <c r="I27" s="581">
        <f>SUM(I28:I29)</f>
        <v>0</v>
      </c>
      <c r="J27" s="291" t="s">
        <v>747</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748</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795</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796</v>
      </c>
      <c r="G31" s="1656" t="s">
        <v>555</v>
      </c>
      <c r="H31" s="559"/>
      <c r="I31" s="559"/>
      <c r="J31" s="291" t="s">
        <v>797</v>
      </c>
      <c r="K31" s="545"/>
      <c r="L31" s="1638"/>
      <c r="M31" s="1638"/>
      <c r="R31" s="1638"/>
      <c r="U31" s="546"/>
      <c r="AA31" s="1634"/>
      <c r="AB31" s="1634"/>
      <c r="AC31" s="1634"/>
      <c r="AD31" s="1634"/>
      <c r="AE31" s="1634"/>
      <c r="AF31" s="1162">
        <v>34</v>
      </c>
    </row>
    <row s="1368" customFormat="1" customHeight="1" ht="24">
      <c r="A32" s="989"/>
      <c r="C32" s="1638"/>
      <c r="D32" s="1640"/>
      <c r="E32" s="1666" t="s">
        <v>757</v>
      </c>
      <c r="F32" s="692" t="s">
        <v>761</v>
      </c>
      <c r="G32" s="1656" t="s">
        <v>555</v>
      </c>
      <c r="H32" s="559"/>
      <c r="I32" s="559"/>
      <c r="J32" s="291" t="s">
        <v>798</v>
      </c>
      <c r="K32" s="545"/>
      <c r="L32" s="1638"/>
      <c r="M32" s="1638"/>
      <c r="R32" s="1638"/>
      <c r="U32" s="546"/>
      <c r="AA32" s="1634"/>
      <c r="AB32" s="1634"/>
      <c r="AC32" s="1634"/>
      <c r="AD32" s="1634"/>
      <c r="AE32" s="1634"/>
      <c r="AF32" s="1162">
        <v>23</v>
      </c>
    </row>
    <row s="1368" customFormat="1" customHeight="1" ht="24">
      <c r="A33" s="989"/>
      <c r="C33" s="1638"/>
      <c r="D33" s="1640"/>
      <c r="E33" s="1666" t="s">
        <v>799</v>
      </c>
      <c r="F33" s="692" t="s">
        <v>800</v>
      </c>
      <c r="G33" s="1656" t="s">
        <v>555</v>
      </c>
      <c r="H33" s="559"/>
      <c r="I33" s="559"/>
      <c r="J33" s="291" t="s">
        <v>801</v>
      </c>
      <c r="K33" s="545"/>
      <c r="L33" s="1638"/>
      <c r="M33" s="1638"/>
      <c r="R33" s="1638"/>
      <c r="U33" s="546"/>
      <c r="AA33" s="1634"/>
      <c r="AB33" s="1634"/>
      <c r="AC33" s="1634"/>
      <c r="AD33" s="1634"/>
      <c r="AE33" s="1634"/>
      <c r="AF33" s="1162">
        <v>23</v>
      </c>
    </row>
    <row s="1368" customFormat="1" customHeight="1" ht="24">
      <c r="A34" s="989"/>
      <c r="C34" s="1638"/>
      <c r="D34" s="1640"/>
      <c r="E34" s="1666" t="s">
        <v>802</v>
      </c>
      <c r="F34" s="692" t="s">
        <v>767</v>
      </c>
      <c r="G34" s="1656" t="s">
        <v>555</v>
      </c>
      <c r="H34" s="559"/>
      <c r="I34" s="559"/>
      <c r="J34" s="291" t="s">
        <v>803</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111</v>
      </c>
      <c r="F35" s="1663" t="s">
        <v>632</v>
      </c>
      <c r="G35" s="1659" t="s">
        <v>310</v>
      </c>
      <c r="H35" s="403"/>
      <c r="I35" s="403"/>
      <c r="J35" s="291" t="s">
        <v>804</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805</v>
      </c>
      <c r="G36" s="1656" t="s">
        <v>772</v>
      </c>
      <c r="H36" s="547"/>
      <c r="I36" s="547"/>
      <c r="J36" s="291" t="s">
        <v>773</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806</v>
      </c>
      <c r="G37" s="1656" t="s">
        <v>775</v>
      </c>
      <c r="H37" s="547"/>
      <c r="I37" s="547"/>
      <c r="J37" s="291" t="s">
        <v>776</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807</v>
      </c>
      <c r="F39" s="2287" t="s">
        <v>808</v>
      </c>
      <c r="G39" s="2287"/>
      <c r="H39" s="371"/>
      <c r="I39" s="371"/>
      <c r="J39" s="371"/>
      <c r="AF39" s="1633">
        <v>26</v>
      </c>
    </row>
    <row s="1643" customFormat="1" customHeight="1" ht="39.75">
      <c r="A40" s="989"/>
      <c r="B40" s="1638"/>
      <c r="C40" s="1638"/>
      <c r="D40" s="353"/>
      <c r="F40" s="2287" t="s">
        <v>809</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3491B-780D-F23B-DBDC-1FF70142F0F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 СП "Биробиджанская ТЭЦ"</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88</v>
      </c>
      <c r="E11" s="707" t="s">
        <v>810</v>
      </c>
      <c r="F11" s="707" t="s">
        <v>569</v>
      </c>
      <c r="G11" s="467" t="s">
        <v>307</v>
      </c>
      <c r="H11" s="467" t="s">
        <v>394</v>
      </c>
      <c r="I11" s="809" t="s">
        <v>307</v>
      </c>
      <c r="J11" s="810" t="s">
        <v>394</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811</v>
      </c>
      <c r="D13" s="955" t="s">
        <v>109</v>
      </c>
      <c r="E13" s="281" t="s">
        <v>812</v>
      </c>
      <c r="F13" s="662" t="s">
        <v>813</v>
      </c>
      <c r="G13" s="559"/>
      <c r="H13" s="663"/>
      <c r="I13" s="559"/>
      <c r="J13" s="663"/>
      <c r="K13" s="291" t="s">
        <v>814</v>
      </c>
      <c r="L13" s="722"/>
      <c r="X13" s="507">
        <v>0</v>
      </c>
    </row>
    <row customHeight="1" ht="22.5">
      <c r="A14" s="2394"/>
      <c r="D14" s="541" t="s">
        <v>110</v>
      </c>
      <c r="E14" s="281" t="s">
        <v>815</v>
      </c>
      <c r="F14" s="662" t="s">
        <v>816</v>
      </c>
      <c r="G14" s="559"/>
      <c r="H14" s="664"/>
      <c r="I14" s="559"/>
      <c r="J14" s="664"/>
      <c r="K14" s="291" t="s">
        <v>817</v>
      </c>
      <c r="L14" s="722"/>
      <c r="X14" s="507">
        <v>0</v>
      </c>
    </row>
    <row s="1637" customFormat="1" customHeight="1" ht="78.75">
      <c r="A15" s="2394"/>
      <c r="B15" s="513"/>
      <c r="D15" s="955" t="s">
        <v>90</v>
      </c>
      <c r="E15" s="709" t="s">
        <v>818</v>
      </c>
      <c r="F15" s="952" t="s">
        <v>310</v>
      </c>
      <c r="G15" s="952" t="s">
        <v>310</v>
      </c>
      <c r="H15" s="108"/>
      <c r="I15" s="952" t="s">
        <v>310</v>
      </c>
      <c r="J15" s="108"/>
      <c r="K15" s="291" t="s">
        <v>819</v>
      </c>
      <c r="L15" s="722"/>
      <c r="X15" s="760">
        <v>0</v>
      </c>
    </row>
    <row s="1637" customFormat="1" customHeight="1" ht="22.5">
      <c r="A16" s="2394"/>
      <c r="B16" s="513"/>
      <c r="D16" s="955" t="s">
        <v>328</v>
      </c>
      <c r="E16" s="956" t="s">
        <v>820</v>
      </c>
      <c r="F16" s="952" t="s">
        <v>821</v>
      </c>
      <c r="G16" s="819"/>
      <c r="H16" s="108"/>
      <c r="I16" s="819"/>
      <c r="J16" s="108"/>
      <c r="K16" s="291"/>
      <c r="L16" s="722"/>
      <c r="X16" s="760">
        <v>0</v>
      </c>
    </row>
    <row s="1637" customFormat="1" customHeight="1" ht="22.5">
      <c r="A17" s="2394"/>
      <c r="B17" s="513"/>
      <c r="D17" s="955" t="s">
        <v>336</v>
      </c>
      <c r="E17" s="956" t="s">
        <v>822</v>
      </c>
      <c r="F17" s="952" t="s">
        <v>823</v>
      </c>
      <c r="G17" s="819"/>
      <c r="H17" s="108"/>
      <c r="I17" s="819"/>
      <c r="J17" s="108"/>
      <c r="K17" s="291"/>
      <c r="L17" s="722"/>
      <c r="X17" s="760">
        <v>0</v>
      </c>
    </row>
    <row s="1637" customFormat="1" customHeight="1" ht="33.75">
      <c r="A18" s="2394"/>
      <c r="B18" s="513"/>
      <c r="D18" s="955" t="s">
        <v>338</v>
      </c>
      <c r="E18" s="956" t="s">
        <v>824</v>
      </c>
      <c r="F18" s="952" t="s">
        <v>574</v>
      </c>
      <c r="G18" s="682"/>
      <c r="H18" s="108"/>
      <c r="I18" s="682"/>
      <c r="J18" s="108"/>
      <c r="K18" s="291"/>
      <c r="L18" s="722"/>
      <c r="X18" s="760">
        <v>0</v>
      </c>
    </row>
    <row customHeight="1" ht="101.25">
      <c r="A19" s="2394"/>
      <c r="D19" s="955" t="s">
        <v>91</v>
      </c>
      <c r="E19" s="281" t="s">
        <v>825</v>
      </c>
      <c r="F19" s="662" t="s">
        <v>549</v>
      </c>
      <c r="G19" s="665"/>
      <c r="H19" s="664"/>
      <c r="I19" s="957"/>
      <c r="J19" s="664"/>
      <c r="K19" s="291" t="s">
        <v>826</v>
      </c>
      <c r="L19" s="722"/>
      <c r="X19" s="507">
        <v>0</v>
      </c>
    </row>
    <row s="1637" customFormat="1" customHeight="1" ht="18.75">
      <c r="A20" s="2394"/>
      <c r="C20" s="958"/>
      <c r="D20" s="955" t="s">
        <v>757</v>
      </c>
      <c r="E20" s="956" t="s">
        <v>827</v>
      </c>
      <c r="F20" s="952" t="s">
        <v>310</v>
      </c>
      <c r="G20" s="952" t="s">
        <v>310</v>
      </c>
      <c r="H20" s="951" t="s">
        <v>310</v>
      </c>
      <c r="I20" s="952" t="s">
        <v>310</v>
      </c>
      <c r="J20" s="951" t="s">
        <v>310</v>
      </c>
      <c r="K20" s="950"/>
      <c r="L20" s="722"/>
      <c r="W20" s="677"/>
      <c r="X20" s="760">
        <v>0</v>
      </c>
    </row>
    <row s="1637" customFormat="1" customHeight="1" ht="33.75">
      <c r="A21" s="2394"/>
      <c r="C21" s="958"/>
      <c r="D21" s="955" t="s">
        <v>760</v>
      </c>
      <c r="E21" s="578" t="s">
        <v>828</v>
      </c>
      <c r="F21" s="952" t="s">
        <v>829</v>
      </c>
      <c r="G21" s="682"/>
      <c r="H21" s="108"/>
      <c r="I21" s="682"/>
      <c r="J21" s="108"/>
      <c r="K21" s="950"/>
      <c r="L21" s="722"/>
      <c r="W21" s="677"/>
      <c r="X21" s="760">
        <v>0</v>
      </c>
    </row>
    <row s="1637" customFormat="1" customHeight="1" ht="33.75">
      <c r="A22" s="2394"/>
      <c r="C22" s="958"/>
      <c r="D22" s="955" t="s">
        <v>763</v>
      </c>
      <c r="E22" s="578" t="s">
        <v>830</v>
      </c>
      <c r="F22" s="952" t="s">
        <v>831</v>
      </c>
      <c r="G22" s="682"/>
      <c r="H22" s="108"/>
      <c r="I22" s="682"/>
      <c r="J22" s="108"/>
      <c r="K22" s="950"/>
      <c r="L22" s="722"/>
      <c r="W22" s="677"/>
      <c r="X22" s="760">
        <v>0</v>
      </c>
    </row>
    <row s="1637" customFormat="1" customHeight="1" ht="22.5">
      <c r="A23" s="2394"/>
      <c r="C23" s="958"/>
      <c r="D23" s="955" t="s">
        <v>799</v>
      </c>
      <c r="E23" s="956" t="s">
        <v>832</v>
      </c>
      <c r="F23" s="952" t="s">
        <v>310</v>
      </c>
      <c r="G23" s="952" t="s">
        <v>310</v>
      </c>
      <c r="H23" s="951" t="s">
        <v>310</v>
      </c>
      <c r="I23" s="952" t="s">
        <v>310</v>
      </c>
      <c r="J23" s="951" t="s">
        <v>310</v>
      </c>
      <c r="K23" s="950"/>
      <c r="L23" s="722"/>
      <c r="W23" s="677"/>
      <c r="X23" s="760">
        <v>0</v>
      </c>
    </row>
    <row s="1637" customFormat="1" customHeight="1" ht="22.5">
      <c r="A24" s="2394"/>
      <c r="C24" s="958"/>
      <c r="D24" s="955" t="s">
        <v>833</v>
      </c>
      <c r="E24" s="578" t="s">
        <v>834</v>
      </c>
      <c r="F24" s="952" t="s">
        <v>835</v>
      </c>
      <c r="G24" s="682"/>
      <c r="H24" s="688"/>
      <c r="I24" s="682"/>
      <c r="J24" s="688"/>
      <c r="K24" s="950"/>
      <c r="L24" s="722"/>
      <c r="W24" s="677"/>
      <c r="X24" s="760">
        <v>0</v>
      </c>
    </row>
    <row s="1637" customFormat="1" customHeight="1" ht="22.5">
      <c r="A25" s="2394"/>
      <c r="C25" s="958"/>
      <c r="D25" s="955" t="s">
        <v>836</v>
      </c>
      <c r="E25" s="578" t="s">
        <v>837</v>
      </c>
      <c r="F25" s="952" t="s">
        <v>310</v>
      </c>
      <c r="G25" s="952" t="s">
        <v>310</v>
      </c>
      <c r="H25" s="951" t="s">
        <v>310</v>
      </c>
      <c r="I25" s="952" t="s">
        <v>310</v>
      </c>
      <c r="J25" s="951" t="s">
        <v>310</v>
      </c>
      <c r="K25" s="950"/>
      <c r="L25" s="722"/>
      <c r="W25" s="677"/>
      <c r="X25" s="760">
        <v>0</v>
      </c>
    </row>
    <row s="1637" customFormat="1" customHeight="1" ht="18.75">
      <c r="A26" s="2394"/>
      <c r="C26" s="958"/>
      <c r="D26" s="955" t="s">
        <v>838</v>
      </c>
      <c r="E26" s="555" t="s">
        <v>839</v>
      </c>
      <c r="F26" s="952" t="s">
        <v>840</v>
      </c>
      <c r="G26" s="682"/>
      <c r="H26" s="688"/>
      <c r="I26" s="682"/>
      <c r="J26" s="688"/>
      <c r="K26" s="950"/>
      <c r="L26" s="722"/>
      <c r="W26" s="677"/>
      <c r="X26" s="760">
        <v>0</v>
      </c>
    </row>
    <row s="1637" customFormat="1" customHeight="1" ht="18.75">
      <c r="A27" s="2394"/>
      <c r="C27" s="958"/>
      <c r="D27" s="955" t="s">
        <v>841</v>
      </c>
      <c r="E27" s="555" t="s">
        <v>842</v>
      </c>
      <c r="F27" s="952" t="s">
        <v>843</v>
      </c>
      <c r="G27" s="682"/>
      <c r="H27" s="688"/>
      <c r="I27" s="682"/>
      <c r="J27" s="688"/>
      <c r="K27" s="950"/>
      <c r="L27" s="722"/>
      <c r="W27" s="677"/>
      <c r="X27" s="760">
        <v>0</v>
      </c>
    </row>
    <row s="1637" customFormat="1" customHeight="1" ht="18.75">
      <c r="A28" s="2394"/>
      <c r="C28" s="958"/>
      <c r="D28" s="955" t="s">
        <v>844</v>
      </c>
      <c r="E28" s="578" t="s">
        <v>845</v>
      </c>
      <c r="F28" s="952" t="s">
        <v>310</v>
      </c>
      <c r="G28" s="952" t="s">
        <v>310</v>
      </c>
      <c r="H28" s="951" t="s">
        <v>310</v>
      </c>
      <c r="I28" s="952" t="s">
        <v>310</v>
      </c>
      <c r="J28" s="951" t="s">
        <v>310</v>
      </c>
      <c r="K28" s="950"/>
      <c r="L28" s="722"/>
      <c r="W28" s="677"/>
      <c r="X28" s="760">
        <v>0</v>
      </c>
    </row>
    <row s="1637" customFormat="1" customHeight="1" ht="18.75">
      <c r="A29" s="2394"/>
      <c r="C29" s="958"/>
      <c r="D29" s="955" t="s">
        <v>846</v>
      </c>
      <c r="E29" s="555" t="s">
        <v>839</v>
      </c>
      <c r="F29" s="952" t="s">
        <v>847</v>
      </c>
      <c r="G29" s="682"/>
      <c r="H29" s="688"/>
      <c r="I29" s="682"/>
      <c r="J29" s="688"/>
      <c r="K29" s="950"/>
      <c r="L29" s="722"/>
      <c r="W29" s="677"/>
      <c r="X29" s="760">
        <v>0</v>
      </c>
    </row>
    <row s="1637" customFormat="1" customHeight="1" ht="18.75">
      <c r="A30" s="2394"/>
      <c r="C30" s="958"/>
      <c r="D30" s="955" t="s">
        <v>848</v>
      </c>
      <c r="E30" s="555" t="s">
        <v>849</v>
      </c>
      <c r="F30" s="952" t="s">
        <v>850</v>
      </c>
      <c r="G30" s="682"/>
      <c r="H30" s="688"/>
      <c r="I30" s="682"/>
      <c r="J30" s="688"/>
      <c r="K30" s="950"/>
      <c r="L30" s="722"/>
      <c r="W30" s="677"/>
      <c r="X30" s="760">
        <v>0</v>
      </c>
    </row>
    <row customHeight="1" ht="126.75">
      <c r="A31" s="2394"/>
      <c r="D31" s="955" t="s">
        <v>111</v>
      </c>
      <c r="E31" s="281" t="s">
        <v>851</v>
      </c>
      <c r="F31" s="662" t="s">
        <v>561</v>
      </c>
      <c r="G31" s="559"/>
      <c r="H31" s="664"/>
      <c r="I31" s="559"/>
      <c r="J31" s="664"/>
      <c r="K31" s="291" t="s">
        <v>852</v>
      </c>
      <c r="L31" s="722"/>
      <c r="X31" s="507">
        <v>0</v>
      </c>
    </row>
    <row customHeight="1" ht="56.25">
      <c r="A32" s="2394"/>
      <c r="D32" s="955" t="s">
        <v>92</v>
      </c>
      <c r="E32" s="281" t="s">
        <v>853</v>
      </c>
      <c r="F32" s="541" t="s">
        <v>823</v>
      </c>
      <c r="G32" s="559"/>
      <c r="H32" s="664"/>
      <c r="I32" s="559"/>
      <c r="J32" s="664"/>
      <c r="K32" s="291" t="s">
        <v>854</v>
      </c>
      <c r="L32" s="722"/>
      <c r="X32" s="507">
        <v>0</v>
      </c>
    </row>
    <row customHeight="1" ht="11.25">
      <c r="A33" s="2394"/>
      <c r="E33" s="666"/>
      <c r="F33" s="183"/>
      <c r="G33" s="183"/>
      <c r="H33" s="183"/>
      <c r="I33" s="183"/>
      <c r="J33" s="183"/>
      <c r="K33" s="183"/>
      <c r="X33" s="507">
        <v>0</v>
      </c>
    </row>
    <row customHeight="1" ht="12.75">
      <c r="A34" s="2394"/>
      <c r="D34" s="67">
        <v>1</v>
      </c>
      <c r="E34" s="337" t="s">
        <v>855</v>
      </c>
      <c r="X34" s="507">
        <v>0</v>
      </c>
    </row>
    <row customHeight="1" ht="11.25">
      <c r="A35" s="2394"/>
      <c r="D35" s="371"/>
      <c r="E35" s="337" t="s">
        <v>856</v>
      </c>
      <c r="X35" s="507">
        <v>0</v>
      </c>
    </row>
    <row s="1637" customFormat="1" customHeight="1" ht="11.549999999999999">
      <c r="A36" s="1035"/>
      <c r="B36" s="520"/>
      <c r="D36" s="1036"/>
      <c r="E36" s="1037"/>
      <c r="X36" s="511">
        <v>11</v>
      </c>
    </row>
    <row s="1637" customFormat="1" customHeight="1" ht="22.5" hidden="1">
      <c r="A37" s="2394" t="s">
        <v>857</v>
      </c>
      <c r="B37" s="513"/>
      <c r="D37" s="955">
        <v>1</v>
      </c>
      <c r="E37" s="709" t="s">
        <v>858</v>
      </c>
      <c r="F37" s="662" t="s">
        <v>813</v>
      </c>
      <c r="G37" s="559"/>
      <c r="H37" s="521"/>
      <c r="I37" s="559"/>
      <c r="J37" s="521"/>
      <c r="K37" s="291" t="s">
        <v>859</v>
      </c>
      <c r="X37" s="760">
        <v>0</v>
      </c>
    </row>
    <row s="1637" customFormat="1" customHeight="1" ht="22.5" hidden="1">
      <c r="A38" s="2394"/>
      <c r="B38" s="513"/>
      <c r="D38" s="671" t="s">
        <v>110</v>
      </c>
      <c r="E38" s="1034" t="s">
        <v>860</v>
      </c>
      <c r="F38" s="1038" t="s">
        <v>549</v>
      </c>
      <c r="G38" s="1038" t="s">
        <v>549</v>
      </c>
      <c r="H38" s="1032"/>
      <c r="I38" s="1038" t="s">
        <v>549</v>
      </c>
      <c r="J38" s="1032"/>
      <c r="K38" s="1033"/>
      <c r="X38" s="760">
        <v>0</v>
      </c>
    </row>
    <row s="1637" customFormat="1" customHeight="1" ht="33.75" hidden="1">
      <c r="A39" s="2394"/>
      <c r="B39" s="513"/>
      <c r="D39" s="667" t="s">
        <v>715</v>
      </c>
      <c r="E39" s="725" t="s">
        <v>861</v>
      </c>
      <c r="F39" s="662" t="s">
        <v>862</v>
      </c>
      <c r="G39" s="670"/>
      <c r="H39" s="1025"/>
      <c r="I39" s="670"/>
      <c r="J39" s="1025"/>
      <c r="K39" s="291" t="s">
        <v>863</v>
      </c>
      <c r="X39" s="760">
        <v>0</v>
      </c>
    </row>
    <row s="1637" customFormat="1" customHeight="1" ht="33.75" hidden="1">
      <c r="A40" s="2394"/>
      <c r="B40" s="513"/>
      <c r="D40" s="667" t="s">
        <v>718</v>
      </c>
      <c r="E40" s="725" t="s">
        <v>864</v>
      </c>
      <c r="F40" s="1029" t="s">
        <v>865</v>
      </c>
      <c r="G40" s="743"/>
      <c r="H40" s="1025"/>
      <c r="I40" s="743"/>
      <c r="J40" s="1025"/>
      <c r="K40" s="291" t="s">
        <v>866</v>
      </c>
      <c r="X40" s="760">
        <v>0</v>
      </c>
    </row>
    <row s="1637" customFormat="1" customHeight="1" ht="22.5" hidden="1">
      <c r="A41" s="2394"/>
      <c r="B41" s="513"/>
      <c r="D41" s="667" t="s">
        <v>90</v>
      </c>
      <c r="E41" s="724" t="s">
        <v>867</v>
      </c>
      <c r="F41" s="662" t="s">
        <v>549</v>
      </c>
      <c r="G41" s="662" t="s">
        <v>549</v>
      </c>
      <c r="H41" s="1026"/>
      <c r="I41" s="662" t="s">
        <v>549</v>
      </c>
      <c r="J41" s="1026"/>
      <c r="K41" s="304"/>
      <c r="X41" s="760">
        <v>0</v>
      </c>
    </row>
    <row s="1637" customFormat="1" customHeight="1" ht="45" hidden="1">
      <c r="A42" s="2394"/>
      <c r="B42" s="513"/>
      <c r="D42" s="667" t="s">
        <v>328</v>
      </c>
      <c r="E42" s="725" t="s">
        <v>868</v>
      </c>
      <c r="F42" s="662" t="s">
        <v>561</v>
      </c>
      <c r="G42" s="559"/>
      <c r="H42" s="1026"/>
      <c r="I42" s="559"/>
      <c r="J42" s="1026"/>
      <c r="K42" s="304" t="s">
        <v>869</v>
      </c>
      <c r="X42" s="760">
        <v>0</v>
      </c>
    </row>
    <row s="1637" customFormat="1" customHeight="1" ht="45" hidden="1">
      <c r="A43" s="2394"/>
      <c r="B43" s="513"/>
      <c r="D43" s="667" t="s">
        <v>336</v>
      </c>
      <c r="E43" s="669" t="s">
        <v>870</v>
      </c>
      <c r="F43" s="1030" t="s">
        <v>561</v>
      </c>
      <c r="G43" s="744"/>
      <c r="H43" s="1025"/>
      <c r="I43" s="744"/>
      <c r="J43" s="1025"/>
      <c r="K43" s="304" t="s">
        <v>871</v>
      </c>
      <c r="X43" s="760">
        <v>0</v>
      </c>
    </row>
    <row s="1637" customFormat="1" customHeight="1" ht="11.25" hidden="1">
      <c r="A44" s="2394"/>
      <c r="B44" s="513"/>
      <c r="D44" s="667" t="s">
        <v>91</v>
      </c>
      <c r="E44" s="668" t="s">
        <v>872</v>
      </c>
      <c r="F44" s="662" t="s">
        <v>862</v>
      </c>
      <c r="G44" s="670"/>
      <c r="H44" s="1025"/>
      <c r="I44" s="670"/>
      <c r="J44" s="1025"/>
      <c r="K44" s="291"/>
      <c r="X44" s="760">
        <v>0</v>
      </c>
    </row>
    <row s="1637" customFormat="1" customHeight="1" ht="11.25" hidden="1">
      <c r="A45" s="2394"/>
      <c r="B45" s="513"/>
      <c r="D45" s="667" t="s">
        <v>757</v>
      </c>
      <c r="E45" s="669" t="s">
        <v>873</v>
      </c>
      <c r="F45" s="662" t="s">
        <v>862</v>
      </c>
      <c r="G45" s="670"/>
      <c r="H45" s="1025"/>
      <c r="I45" s="670"/>
      <c r="J45" s="1025"/>
      <c r="K45" s="291"/>
      <c r="X45" s="760">
        <v>0</v>
      </c>
    </row>
    <row s="1637" customFormat="1" customHeight="1" ht="11.25" hidden="1">
      <c r="A46" s="2394"/>
      <c r="B46" s="513"/>
      <c r="D46" s="667" t="s">
        <v>799</v>
      </c>
      <c r="E46" s="669" t="s">
        <v>874</v>
      </c>
      <c r="F46" s="662" t="s">
        <v>862</v>
      </c>
      <c r="G46" s="670"/>
      <c r="H46" s="1025"/>
      <c r="I46" s="670"/>
      <c r="J46" s="1025"/>
      <c r="K46" s="291"/>
      <c r="X46" s="760">
        <v>0</v>
      </c>
    </row>
    <row s="1637" customFormat="1" customHeight="1" ht="11.25" hidden="1">
      <c r="A47" s="2394"/>
      <c r="B47" s="513"/>
      <c r="D47" s="667" t="s">
        <v>802</v>
      </c>
      <c r="E47" s="669" t="s">
        <v>875</v>
      </c>
      <c r="F47" s="662" t="s">
        <v>862</v>
      </c>
      <c r="G47" s="670"/>
      <c r="H47" s="1025"/>
      <c r="I47" s="670"/>
      <c r="J47" s="1025"/>
      <c r="K47" s="291"/>
      <c r="X47" s="760">
        <v>0</v>
      </c>
    </row>
    <row s="1637" customFormat="1" customHeight="1" ht="11.25" hidden="1">
      <c r="A48" s="2394"/>
      <c r="B48" s="513"/>
      <c r="D48" s="667" t="s">
        <v>876</v>
      </c>
      <c r="E48" s="673" t="s">
        <v>877</v>
      </c>
      <c r="F48" s="662" t="s">
        <v>862</v>
      </c>
      <c r="G48" s="670"/>
      <c r="H48" s="1025"/>
      <c r="I48" s="670"/>
      <c r="J48" s="1025"/>
      <c r="K48" s="291"/>
      <c r="X48" s="760">
        <v>0</v>
      </c>
    </row>
    <row s="1637" customFormat="1" customHeight="1" ht="11.25" hidden="1">
      <c r="A49" s="2394"/>
      <c r="B49" s="513"/>
      <c r="D49" s="667" t="s">
        <v>878</v>
      </c>
      <c r="E49" s="673" t="s">
        <v>879</v>
      </c>
      <c r="F49" s="662" t="s">
        <v>862</v>
      </c>
      <c r="G49" s="670"/>
      <c r="H49" s="1025"/>
      <c r="I49" s="670"/>
      <c r="J49" s="1025"/>
      <c r="K49" s="291"/>
      <c r="X49" s="760">
        <v>0</v>
      </c>
    </row>
    <row s="1637" customFormat="1" customHeight="1" ht="11.25" hidden="1">
      <c r="A50" s="2394"/>
      <c r="B50" s="513"/>
      <c r="D50" s="667" t="s">
        <v>880</v>
      </c>
      <c r="E50" s="669" t="s">
        <v>881</v>
      </c>
      <c r="F50" s="662" t="s">
        <v>862</v>
      </c>
      <c r="G50" s="670"/>
      <c r="H50" s="1025"/>
      <c r="I50" s="670"/>
      <c r="J50" s="1025"/>
      <c r="K50" s="291"/>
      <c r="X50" s="760">
        <v>0</v>
      </c>
    </row>
    <row s="1637" customFormat="1" customHeight="1" ht="11.25" hidden="1">
      <c r="A51" s="2394"/>
      <c r="B51" s="513"/>
      <c r="D51" s="667" t="s">
        <v>882</v>
      </c>
      <c r="E51" s="669" t="s">
        <v>883</v>
      </c>
      <c r="F51" s="662" t="s">
        <v>862</v>
      </c>
      <c r="G51" s="670"/>
      <c r="H51" s="1025"/>
      <c r="I51" s="670"/>
      <c r="J51" s="1025"/>
      <c r="K51" s="291"/>
      <c r="X51" s="760">
        <v>0</v>
      </c>
    </row>
    <row s="1637" customFormat="1" customHeight="1" ht="45" hidden="1">
      <c r="A52" s="2394"/>
      <c r="B52" s="513"/>
      <c r="D52" s="667" t="s">
        <v>111</v>
      </c>
      <c r="E52" s="668" t="s">
        <v>884</v>
      </c>
      <c r="F52" s="662" t="s">
        <v>862</v>
      </c>
      <c r="G52" s="670"/>
      <c r="H52" s="1025"/>
      <c r="I52" s="670"/>
      <c r="J52" s="1025"/>
      <c r="K52" s="291"/>
      <c r="X52" s="760">
        <v>0</v>
      </c>
    </row>
    <row s="1637" customFormat="1" customHeight="1" ht="11.25" hidden="1">
      <c r="A53" s="2394"/>
      <c r="B53" s="513"/>
      <c r="D53" s="667" t="s">
        <v>317</v>
      </c>
      <c r="E53" s="669" t="s">
        <v>873</v>
      </c>
      <c r="F53" s="662" t="s">
        <v>862</v>
      </c>
      <c r="G53" s="670"/>
      <c r="H53" s="1025"/>
      <c r="I53" s="670"/>
      <c r="J53" s="1025"/>
      <c r="K53" s="291"/>
      <c r="X53" s="760">
        <v>0</v>
      </c>
    </row>
    <row s="1637" customFormat="1" customHeight="1" ht="11.25" hidden="1">
      <c r="A54" s="2394"/>
      <c r="B54" s="513"/>
      <c r="D54" s="667" t="s">
        <v>885</v>
      </c>
      <c r="E54" s="669" t="s">
        <v>874</v>
      </c>
      <c r="F54" s="662" t="s">
        <v>862</v>
      </c>
      <c r="G54" s="670"/>
      <c r="H54" s="1025"/>
      <c r="I54" s="670"/>
      <c r="J54" s="1025"/>
      <c r="K54" s="291"/>
      <c r="X54" s="760">
        <v>0</v>
      </c>
    </row>
    <row s="1637" customFormat="1" customHeight="1" ht="11.25" hidden="1">
      <c r="A55" s="2394"/>
      <c r="B55" s="513"/>
      <c r="D55" s="667" t="s">
        <v>886</v>
      </c>
      <c r="E55" s="669" t="s">
        <v>875</v>
      </c>
      <c r="F55" s="662" t="s">
        <v>862</v>
      </c>
      <c r="G55" s="670"/>
      <c r="H55" s="1025"/>
      <c r="I55" s="670"/>
      <c r="J55" s="1025"/>
      <c r="K55" s="291"/>
      <c r="X55" s="760">
        <v>0</v>
      </c>
    </row>
    <row s="1637" customFormat="1" customHeight="1" ht="11.25" hidden="1">
      <c r="A56" s="2394"/>
      <c r="B56" s="513"/>
      <c r="D56" s="667" t="s">
        <v>887</v>
      </c>
      <c r="E56" s="673" t="s">
        <v>877</v>
      </c>
      <c r="F56" s="662" t="s">
        <v>862</v>
      </c>
      <c r="G56" s="670"/>
      <c r="H56" s="1025"/>
      <c r="I56" s="670"/>
      <c r="J56" s="1025"/>
      <c r="K56" s="291"/>
      <c r="X56" s="760">
        <v>0</v>
      </c>
    </row>
    <row s="1637" customFormat="1" customHeight="1" ht="11.25" hidden="1">
      <c r="A57" s="2394"/>
      <c r="B57" s="513"/>
      <c r="D57" s="667" t="s">
        <v>888</v>
      </c>
      <c r="E57" s="673" t="s">
        <v>879</v>
      </c>
      <c r="F57" s="662" t="s">
        <v>862</v>
      </c>
      <c r="G57" s="670"/>
      <c r="H57" s="1025"/>
      <c r="I57" s="670"/>
      <c r="J57" s="1025"/>
      <c r="K57" s="291"/>
      <c r="X57" s="760">
        <v>0</v>
      </c>
    </row>
    <row s="1637" customFormat="1" customHeight="1" ht="11.25" hidden="1">
      <c r="A58" s="2394"/>
      <c r="B58" s="513"/>
      <c r="D58" s="667" t="s">
        <v>889</v>
      </c>
      <c r="E58" s="669" t="s">
        <v>881</v>
      </c>
      <c r="F58" s="662" t="s">
        <v>862</v>
      </c>
      <c r="G58" s="670"/>
      <c r="H58" s="1025"/>
      <c r="I58" s="670"/>
      <c r="J58" s="1025"/>
      <c r="K58" s="291"/>
      <c r="X58" s="760">
        <v>0</v>
      </c>
    </row>
    <row s="1637" customFormat="1" customHeight="1" ht="11.25" hidden="1">
      <c r="A59" s="2394"/>
      <c r="B59" s="513"/>
      <c r="D59" s="667" t="s">
        <v>890</v>
      </c>
      <c r="E59" s="669" t="s">
        <v>883</v>
      </c>
      <c r="F59" s="662" t="s">
        <v>862</v>
      </c>
      <c r="G59" s="670"/>
      <c r="H59" s="1025"/>
      <c r="I59" s="670"/>
      <c r="J59" s="1025"/>
      <c r="K59" s="291"/>
      <c r="X59" s="760">
        <v>0</v>
      </c>
    </row>
    <row s="1637" customFormat="1" customHeight="1" ht="33.75" hidden="1">
      <c r="A60" s="2394"/>
      <c r="B60" s="513"/>
      <c r="D60" s="667" t="s">
        <v>92</v>
      </c>
      <c r="E60" s="668" t="s">
        <v>891</v>
      </c>
      <c r="F60" s="723" t="s">
        <v>561</v>
      </c>
      <c r="G60" s="744"/>
      <c r="H60" s="1025"/>
      <c r="I60" s="744"/>
      <c r="J60" s="1025"/>
      <c r="K60" s="304" t="s">
        <v>892</v>
      </c>
      <c r="X60" s="760">
        <v>0</v>
      </c>
    </row>
    <row s="1637" customFormat="1" customHeight="1" ht="33.75" hidden="1">
      <c r="A61" s="2394"/>
      <c r="B61" s="513"/>
      <c r="D61" s="667" t="s">
        <v>93</v>
      </c>
      <c r="E61" s="668" t="s">
        <v>893</v>
      </c>
      <c r="F61" s="728" t="s">
        <v>823</v>
      </c>
      <c r="G61" s="670"/>
      <c r="H61" s="1025"/>
      <c r="I61" s="670"/>
      <c r="J61" s="1025"/>
      <c r="K61" s="291"/>
      <c r="X61" s="760">
        <v>0</v>
      </c>
    </row>
    <row s="1637" customFormat="1" customHeight="1" ht="22.5" hidden="1">
      <c r="A62" s="2394"/>
      <c r="B62" s="513" t="s">
        <v>591</v>
      </c>
      <c r="D62" s="667" t="s">
        <v>99</v>
      </c>
      <c r="E62" s="668" t="s">
        <v>894</v>
      </c>
      <c r="F62" s="728" t="s">
        <v>310</v>
      </c>
      <c r="G62" s="384"/>
      <c r="H62" s="1025"/>
      <c r="I62" s="384"/>
      <c r="J62" s="1025"/>
      <c r="K62" s="291" t="s">
        <v>634</v>
      </c>
      <c r="X62" s="760">
        <v>0</v>
      </c>
    </row>
    <row s="1637" customFormat="1" customHeight="1" ht="45" hidden="1">
      <c r="A63" s="2394"/>
      <c r="B63" s="513" t="s">
        <v>591</v>
      </c>
      <c r="D63" s="667" t="s">
        <v>895</v>
      </c>
      <c r="E63" s="669" t="s">
        <v>896</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897</v>
      </c>
      <c r="B65" s="513"/>
      <c r="D65" s="667">
        <v>1</v>
      </c>
      <c r="E65" s="746" t="s">
        <v>898</v>
      </c>
      <c r="F65" s="742" t="s">
        <v>813</v>
      </c>
      <c r="G65" s="743"/>
      <c r="H65" s="1031"/>
      <c r="I65" s="743"/>
      <c r="J65" s="1031"/>
      <c r="K65" s="303" t="s">
        <v>899</v>
      </c>
      <c r="X65" s="760">
        <v>0</v>
      </c>
    </row>
    <row s="1637" customFormat="1" customHeight="1" ht="56.25" hidden="1">
      <c r="A66" s="2394"/>
      <c r="B66" s="513"/>
      <c r="D66" s="745" t="s">
        <v>110</v>
      </c>
      <c r="E66" s="709" t="s">
        <v>900</v>
      </c>
      <c r="F66" s="662" t="s">
        <v>549</v>
      </c>
      <c r="G66" s="662" t="s">
        <v>549</v>
      </c>
      <c r="H66" s="521"/>
      <c r="I66" s="662" t="s">
        <v>549</v>
      </c>
      <c r="J66" s="521"/>
      <c r="K66" s="291"/>
      <c r="X66" s="760">
        <v>0</v>
      </c>
    </row>
    <row s="1637" customFormat="1" customHeight="1" ht="33.75" hidden="1">
      <c r="A67" s="2394"/>
      <c r="B67" s="513"/>
      <c r="D67" s="745" t="s">
        <v>712</v>
      </c>
      <c r="E67" s="956" t="s">
        <v>901</v>
      </c>
      <c r="F67" s="662" t="s">
        <v>865</v>
      </c>
      <c r="G67" s="729"/>
      <c r="H67" s="521"/>
      <c r="I67" s="729"/>
      <c r="J67" s="521"/>
      <c r="K67" s="291"/>
      <c r="X67" s="760">
        <v>0</v>
      </c>
    </row>
    <row s="1637" customFormat="1" customHeight="1" ht="22.5" hidden="1">
      <c r="A68" s="2394"/>
      <c r="B68" s="513"/>
      <c r="D68" s="745" t="s">
        <v>311</v>
      </c>
      <c r="E68" s="956" t="s">
        <v>902</v>
      </c>
      <c r="F68" s="662" t="s">
        <v>865</v>
      </c>
      <c r="G68" s="729"/>
      <c r="H68" s="521"/>
      <c r="I68" s="729"/>
      <c r="J68" s="521"/>
      <c r="K68" s="291"/>
      <c r="X68" s="760">
        <v>0</v>
      </c>
    </row>
    <row s="1637" customFormat="1" customHeight="1" ht="22.5" hidden="1">
      <c r="A69" s="2394"/>
      <c r="B69" s="513"/>
      <c r="D69" s="745" t="s">
        <v>314</v>
      </c>
      <c r="E69" s="956" t="s">
        <v>903</v>
      </c>
      <c r="F69" s="723" t="s">
        <v>561</v>
      </c>
      <c r="G69" s="744"/>
      <c r="H69" s="521"/>
      <c r="I69" s="744"/>
      <c r="J69" s="521"/>
      <c r="K69" s="291"/>
      <c r="X69" s="760">
        <v>0</v>
      </c>
    </row>
    <row s="1637" customFormat="1" customHeight="1" ht="22.5" hidden="1">
      <c r="A70" s="2394"/>
      <c r="B70" s="513"/>
      <c r="D70" s="745" t="s">
        <v>732</v>
      </c>
      <c r="E70" s="956" t="s">
        <v>904</v>
      </c>
      <c r="F70" s="723" t="s">
        <v>561</v>
      </c>
      <c r="G70" s="744"/>
      <c r="H70" s="521"/>
      <c r="I70" s="744"/>
      <c r="J70" s="521"/>
      <c r="K70" s="291"/>
      <c r="X70" s="760">
        <v>0</v>
      </c>
    </row>
    <row s="1637" customFormat="1" customHeight="1" ht="22.5" hidden="1">
      <c r="A71" s="2394"/>
      <c r="B71" s="513"/>
      <c r="D71" s="667" t="s">
        <v>90</v>
      </c>
      <c r="E71" s="668" t="s">
        <v>905</v>
      </c>
      <c r="F71" s="662" t="s">
        <v>865</v>
      </c>
      <c r="G71" s="559"/>
      <c r="H71" s="1032"/>
      <c r="I71" s="559"/>
      <c r="J71" s="1032"/>
      <c r="K71" s="304"/>
      <c r="X71" s="760">
        <v>0</v>
      </c>
    </row>
    <row s="1637" customFormat="1" customHeight="1" ht="56.25" hidden="1">
      <c r="A72" s="2394"/>
      <c r="B72" s="513"/>
      <c r="D72" s="667" t="s">
        <v>91</v>
      </c>
      <c r="E72" s="668" t="s">
        <v>906</v>
      </c>
      <c r="F72" s="723" t="s">
        <v>561</v>
      </c>
      <c r="G72" s="744"/>
      <c r="H72" s="1025"/>
      <c r="I72" s="744"/>
      <c r="J72" s="1025"/>
      <c r="K72" s="304"/>
      <c r="X72" s="760">
        <v>0</v>
      </c>
    </row>
    <row s="1637" customFormat="1" customHeight="1" ht="33.75" hidden="1">
      <c r="A73" s="2394"/>
      <c r="B73" s="513"/>
      <c r="D73" s="667" t="s">
        <v>111</v>
      </c>
      <c r="E73" s="668" t="s">
        <v>907</v>
      </c>
      <c r="F73" s="728" t="s">
        <v>823</v>
      </c>
      <c r="G73" s="670"/>
      <c r="H73" s="1025"/>
      <c r="I73" s="670"/>
      <c r="J73" s="1025"/>
      <c r="K73" s="291"/>
      <c r="X73" s="760">
        <v>0</v>
      </c>
    </row>
    <row s="1637" customFormat="1" customHeight="1" ht="22.5" hidden="1">
      <c r="A74" s="2394"/>
      <c r="B74" s="513" t="s">
        <v>591</v>
      </c>
      <c r="D74" s="667" t="s">
        <v>92</v>
      </c>
      <c r="E74" s="668" t="s">
        <v>908</v>
      </c>
      <c r="F74" s="728" t="s">
        <v>310</v>
      </c>
      <c r="G74" s="384"/>
      <c r="H74" s="1025"/>
      <c r="I74" s="384"/>
      <c r="J74" s="1025"/>
      <c r="K74" s="291" t="s">
        <v>634</v>
      </c>
      <c r="X74" s="760">
        <v>0</v>
      </c>
    </row>
    <row s="1637" customFormat="1" customHeight="1" ht="45" hidden="1">
      <c r="A75" s="2394"/>
      <c r="B75" s="513" t="s">
        <v>591</v>
      </c>
      <c r="D75" s="667" t="s">
        <v>655</v>
      </c>
      <c r="E75" s="669" t="s">
        <v>909</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hidden="1">
      <c r="A77" s="2394" t="s">
        <v>910</v>
      </c>
      <c r="B77" s="513"/>
      <c r="D77" s="667">
        <v>1</v>
      </c>
      <c r="E77" s="668" t="s">
        <v>911</v>
      </c>
      <c r="F77" s="723" t="s">
        <v>813</v>
      </c>
      <c r="G77" s="726"/>
      <c r="H77" s="1025"/>
      <c r="I77" s="726"/>
      <c r="J77" s="1025"/>
      <c r="K77" s="291" t="s">
        <v>912</v>
      </c>
      <c r="X77" s="760">
        <v>0</v>
      </c>
    </row>
    <row s="1637" customFormat="1" customHeight="1" ht="11.25" hidden="1">
      <c r="A78" s="2394"/>
      <c r="B78" s="513"/>
      <c r="D78" s="667" t="s">
        <v>110</v>
      </c>
      <c r="E78" s="668" t="s">
        <v>913</v>
      </c>
      <c r="F78" s="723" t="s">
        <v>813</v>
      </c>
      <c r="G78" s="726"/>
      <c r="H78" s="1025"/>
      <c r="I78" s="726"/>
      <c r="J78" s="1025"/>
      <c r="K78" s="291" t="s">
        <v>914</v>
      </c>
      <c r="X78" s="760">
        <v>0</v>
      </c>
    </row>
    <row s="1637" customFormat="1" customHeight="1" ht="22.5" hidden="1">
      <c r="A79" s="2394"/>
      <c r="B79" s="513"/>
      <c r="D79" s="667" t="s">
        <v>90</v>
      </c>
      <c r="E79" s="724" t="s">
        <v>915</v>
      </c>
      <c r="F79" s="662" t="s">
        <v>862</v>
      </c>
      <c r="G79" s="726"/>
      <c r="H79" s="1025"/>
      <c r="I79" s="726"/>
      <c r="J79" s="1025"/>
      <c r="K79" s="291" t="s">
        <v>916</v>
      </c>
      <c r="X79" s="760">
        <v>0</v>
      </c>
    </row>
    <row s="1637" customFormat="1" customHeight="1" ht="11.25" hidden="1">
      <c r="A80" s="2394"/>
      <c r="B80" s="513"/>
      <c r="D80" s="667" t="s">
        <v>328</v>
      </c>
      <c r="E80" s="725" t="s">
        <v>917</v>
      </c>
      <c r="F80" s="662" t="s">
        <v>862</v>
      </c>
      <c r="G80" s="726"/>
      <c r="H80" s="1025"/>
      <c r="I80" s="726"/>
      <c r="J80" s="1025"/>
      <c r="K80" s="291"/>
      <c r="X80" s="760">
        <v>0</v>
      </c>
    </row>
    <row s="1637" customFormat="1" customHeight="1" ht="11.25" hidden="1">
      <c r="A81" s="2394"/>
      <c r="B81" s="513"/>
      <c r="D81" s="667" t="s">
        <v>336</v>
      </c>
      <c r="E81" s="725" t="s">
        <v>918</v>
      </c>
      <c r="F81" s="662" t="s">
        <v>862</v>
      </c>
      <c r="G81" s="726"/>
      <c r="H81" s="1025"/>
      <c r="I81" s="726"/>
      <c r="J81" s="1025"/>
      <c r="K81" s="291"/>
      <c r="X81" s="760">
        <v>0</v>
      </c>
    </row>
    <row s="1637" customFormat="1" customHeight="1" ht="11.25" hidden="1">
      <c r="A82" s="2394"/>
      <c r="B82" s="513"/>
      <c r="D82" s="667" t="s">
        <v>338</v>
      </c>
      <c r="E82" s="725" t="s">
        <v>919</v>
      </c>
      <c r="F82" s="662" t="s">
        <v>862</v>
      </c>
      <c r="G82" s="726"/>
      <c r="H82" s="1025"/>
      <c r="I82" s="726"/>
      <c r="J82" s="1025"/>
      <c r="K82" s="291"/>
      <c r="X82" s="760">
        <v>0</v>
      </c>
    </row>
    <row s="1637" customFormat="1" customHeight="1" ht="11.25" hidden="1">
      <c r="A83" s="2394"/>
      <c r="B83" s="513"/>
      <c r="D83" s="667" t="s">
        <v>340</v>
      </c>
      <c r="E83" s="725" t="s">
        <v>920</v>
      </c>
      <c r="F83" s="662" t="s">
        <v>862</v>
      </c>
      <c r="G83" s="726"/>
      <c r="H83" s="1025"/>
      <c r="I83" s="726"/>
      <c r="J83" s="1025"/>
      <c r="K83" s="291"/>
      <c r="X83" s="760">
        <v>0</v>
      </c>
    </row>
    <row s="1637" customFormat="1" customHeight="1" ht="11.25" hidden="1">
      <c r="A84" s="2394"/>
      <c r="B84" s="513"/>
      <c r="D84" s="667" t="s">
        <v>921</v>
      </c>
      <c r="E84" s="725" t="s">
        <v>922</v>
      </c>
      <c r="F84" s="662" t="s">
        <v>862</v>
      </c>
      <c r="G84" s="726"/>
      <c r="H84" s="1025"/>
      <c r="I84" s="726"/>
      <c r="J84" s="1025"/>
      <c r="K84" s="291"/>
      <c r="X84" s="760">
        <v>0</v>
      </c>
    </row>
    <row s="1637" customFormat="1" customHeight="1" ht="11.25" hidden="1">
      <c r="A85" s="2394"/>
      <c r="B85" s="513"/>
      <c r="D85" s="667" t="s">
        <v>923</v>
      </c>
      <c r="E85" s="725" t="s">
        <v>924</v>
      </c>
      <c r="F85" s="662" t="s">
        <v>862</v>
      </c>
      <c r="G85" s="726"/>
      <c r="H85" s="1025"/>
      <c r="I85" s="726"/>
      <c r="J85" s="1025"/>
      <c r="K85" s="291"/>
      <c r="X85" s="760">
        <v>0</v>
      </c>
    </row>
    <row s="1637" customFormat="1" customHeight="1" ht="11.25" hidden="1">
      <c r="A86" s="2394"/>
      <c r="B86" s="513"/>
      <c r="D86" s="667" t="s">
        <v>925</v>
      </c>
      <c r="E86" s="725" t="s">
        <v>926</v>
      </c>
      <c r="F86" s="662" t="s">
        <v>862</v>
      </c>
      <c r="G86" s="726"/>
      <c r="H86" s="1025"/>
      <c r="I86" s="726"/>
      <c r="J86" s="1025"/>
      <c r="K86" s="291"/>
      <c r="X86" s="760">
        <v>0</v>
      </c>
    </row>
    <row s="1637" customFormat="1" customHeight="1" ht="45" hidden="1">
      <c r="A87" s="2394"/>
      <c r="B87" s="513"/>
      <c r="D87" s="667" t="s">
        <v>91</v>
      </c>
      <c r="E87" s="668" t="s">
        <v>927</v>
      </c>
      <c r="F87" s="662" t="s">
        <v>862</v>
      </c>
      <c r="G87" s="726"/>
      <c r="H87" s="1025"/>
      <c r="I87" s="726"/>
      <c r="J87" s="1025"/>
      <c r="K87" s="291" t="s">
        <v>928</v>
      </c>
      <c r="X87" s="760">
        <v>0</v>
      </c>
    </row>
    <row s="1637" customFormat="1" customHeight="1" ht="11.25" hidden="1">
      <c r="A88" s="2394"/>
      <c r="B88" s="513"/>
      <c r="D88" s="667" t="s">
        <v>757</v>
      </c>
      <c r="E88" s="725" t="s">
        <v>917</v>
      </c>
      <c r="F88" s="662" t="s">
        <v>862</v>
      </c>
      <c r="G88" s="726"/>
      <c r="H88" s="1025"/>
      <c r="I88" s="726"/>
      <c r="J88" s="1025"/>
      <c r="K88" s="291"/>
      <c r="X88" s="760">
        <v>0</v>
      </c>
    </row>
    <row s="1637" customFormat="1" customHeight="1" ht="11.25" hidden="1">
      <c r="A89" s="2394"/>
      <c r="B89" s="513"/>
      <c r="D89" s="667" t="s">
        <v>799</v>
      </c>
      <c r="E89" s="725" t="s">
        <v>918</v>
      </c>
      <c r="F89" s="662" t="s">
        <v>862</v>
      </c>
      <c r="G89" s="726"/>
      <c r="H89" s="1025"/>
      <c r="I89" s="726"/>
      <c r="J89" s="1025"/>
      <c r="K89" s="291"/>
      <c r="X89" s="760">
        <v>0</v>
      </c>
    </row>
    <row s="1637" customFormat="1" customHeight="1" ht="11.25" hidden="1">
      <c r="A90" s="2394"/>
      <c r="B90" s="513"/>
      <c r="D90" s="667" t="s">
        <v>802</v>
      </c>
      <c r="E90" s="725" t="s">
        <v>919</v>
      </c>
      <c r="F90" s="662" t="s">
        <v>862</v>
      </c>
      <c r="G90" s="726"/>
      <c r="H90" s="1025"/>
      <c r="I90" s="726"/>
      <c r="J90" s="1025"/>
      <c r="K90" s="291"/>
      <c r="X90" s="760">
        <v>0</v>
      </c>
    </row>
    <row s="1637" customFormat="1" customHeight="1" ht="11.25" hidden="1">
      <c r="A91" s="2394"/>
      <c r="B91" s="513"/>
      <c r="D91" s="667" t="s">
        <v>880</v>
      </c>
      <c r="E91" s="725" t="s">
        <v>920</v>
      </c>
      <c r="F91" s="662" t="s">
        <v>862</v>
      </c>
      <c r="G91" s="726"/>
      <c r="H91" s="1025"/>
      <c r="I91" s="726"/>
      <c r="J91" s="1025"/>
      <c r="K91" s="291"/>
      <c r="X91" s="760">
        <v>0</v>
      </c>
    </row>
    <row s="1637" customFormat="1" customHeight="1" ht="11.25" hidden="1">
      <c r="A92" s="2394"/>
      <c r="B92" s="513"/>
      <c r="D92" s="667" t="s">
        <v>882</v>
      </c>
      <c r="E92" s="725" t="s">
        <v>922</v>
      </c>
      <c r="F92" s="662" t="s">
        <v>862</v>
      </c>
      <c r="G92" s="726"/>
      <c r="H92" s="1025"/>
      <c r="I92" s="726"/>
      <c r="J92" s="1025"/>
      <c r="K92" s="291"/>
      <c r="X92" s="760">
        <v>0</v>
      </c>
    </row>
    <row s="1637" customFormat="1" customHeight="1" ht="11.25" hidden="1">
      <c r="A93" s="2394"/>
      <c r="B93" s="513"/>
      <c r="D93" s="667" t="s">
        <v>929</v>
      </c>
      <c r="E93" s="725" t="s">
        <v>924</v>
      </c>
      <c r="F93" s="662" t="s">
        <v>862</v>
      </c>
      <c r="G93" s="726"/>
      <c r="H93" s="1025"/>
      <c r="I93" s="726"/>
      <c r="J93" s="1025"/>
      <c r="K93" s="291"/>
      <c r="X93" s="760">
        <v>0</v>
      </c>
    </row>
    <row s="1637" customFormat="1" customHeight="1" ht="11.25" hidden="1">
      <c r="A94" s="2394"/>
      <c r="B94" s="513"/>
      <c r="D94" s="667" t="s">
        <v>930</v>
      </c>
      <c r="E94" s="725" t="s">
        <v>926</v>
      </c>
      <c r="F94" s="662" t="s">
        <v>862</v>
      </c>
      <c r="G94" s="726"/>
      <c r="H94" s="1025"/>
      <c r="I94" s="726"/>
      <c r="J94" s="1025"/>
      <c r="K94" s="291"/>
      <c r="X94" s="760">
        <v>0</v>
      </c>
    </row>
    <row s="1637" customFormat="1" customHeight="1" ht="24.75" hidden="1">
      <c r="A95" s="2394"/>
      <c r="B95" s="513"/>
      <c r="D95" s="667" t="s">
        <v>111</v>
      </c>
      <c r="E95" s="668" t="s">
        <v>931</v>
      </c>
      <c r="F95" s="727" t="s">
        <v>561</v>
      </c>
      <c r="G95" s="729"/>
      <c r="H95" s="1025"/>
      <c r="I95" s="729"/>
      <c r="J95" s="1025"/>
      <c r="K95" s="291" t="s">
        <v>932</v>
      </c>
      <c r="X95" s="760">
        <v>0</v>
      </c>
    </row>
    <row s="1637" customFormat="1" customHeight="1" ht="33.75" hidden="1">
      <c r="A96" s="2394"/>
      <c r="B96" s="513"/>
      <c r="D96" s="667" t="s">
        <v>92</v>
      </c>
      <c r="E96" s="668" t="s">
        <v>933</v>
      </c>
      <c r="F96" s="728" t="s">
        <v>823</v>
      </c>
      <c r="G96" s="730"/>
      <c r="H96" s="1025"/>
      <c r="I96" s="730"/>
      <c r="J96" s="1025"/>
      <c r="K96" s="291"/>
      <c r="X96" s="760">
        <v>0</v>
      </c>
    </row>
    <row s="1637" customFormat="1" customHeight="1" ht="22.5" hidden="1">
      <c r="A97" s="2394"/>
      <c r="B97" s="513" t="s">
        <v>591</v>
      </c>
      <c r="D97" s="667" t="s">
        <v>93</v>
      </c>
      <c r="E97" s="668" t="s">
        <v>934</v>
      </c>
      <c r="F97" s="728" t="s">
        <v>310</v>
      </c>
      <c r="G97" s="387"/>
      <c r="H97" s="1025"/>
      <c r="I97" s="387"/>
      <c r="J97" s="1025"/>
      <c r="K97" s="291" t="s">
        <v>634</v>
      </c>
      <c r="X97" s="760">
        <v>0</v>
      </c>
    </row>
    <row s="1637" customFormat="1" customHeight="1" ht="45" hidden="1">
      <c r="A98" s="2394"/>
      <c r="B98" s="513" t="s">
        <v>591</v>
      </c>
      <c r="D98" s="667" t="s">
        <v>935</v>
      </c>
      <c r="E98" s="669" t="s">
        <v>936</v>
      </c>
      <c r="F98" s="723" t="s">
        <v>310</v>
      </c>
      <c r="G98" s="387"/>
      <c r="H98" s="1025"/>
      <c r="I98" s="387"/>
      <c r="J98" s="1025"/>
      <c r="K98" s="291" t="s">
        <v>634</v>
      </c>
      <c r="X98" s="760">
        <v>0</v>
      </c>
    </row>
    <row s="1637" customFormat="1" customHeight="1" ht="95.25" hidden="1">
      <c r="A99" s="2394"/>
      <c r="B99" s="513" t="s">
        <v>591</v>
      </c>
      <c r="D99" s="667" t="s">
        <v>99</v>
      </c>
      <c r="E99" s="668" t="s">
        <v>937</v>
      </c>
      <c r="F99" s="723" t="s">
        <v>310</v>
      </c>
      <c r="G99" s="387"/>
      <c r="H99" s="1025"/>
      <c r="I99" s="387"/>
      <c r="J99" s="1025"/>
      <c r="K99" s="291" t="s">
        <v>634</v>
      </c>
      <c r="X99" s="760">
        <v>0</v>
      </c>
    </row>
    <row s="1637" customFormat="1" customHeight="1" ht="22.5" hidden="1">
      <c r="A100" s="2394"/>
      <c r="B100" s="513" t="s">
        <v>591</v>
      </c>
      <c r="D100" s="667" t="s">
        <v>147</v>
      </c>
      <c r="E100" s="668" t="s">
        <v>938</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52D3C-CEBE-B65D-6059-27D791C0CF8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 СП "Биробиджанская ТЭЦ"</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99</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116</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E3A3B-5EEF-8B14-6D5D-349F678C3A9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692</v>
      </c>
      <c r="D3" s="691" t="str">
        <f>B3&amp;".1"</f>
        <v>.1</v>
      </c>
      <c r="E3" s="692" t="s">
        <v>939</v>
      </c>
      <c r="F3" s="693" t="s">
        <v>310</v>
      </c>
      <c r="G3" s="688"/>
      <c r="H3" s="403"/>
      <c r="I3" s="688"/>
      <c r="J3" s="403"/>
      <c r="K3" s="291" t="s">
        <v>940</v>
      </c>
      <c r="V3" s="507">
        <v>0</v>
      </c>
    </row>
    <row customHeight="1" ht="15" hidden="1">
      <c r="A4" s="507"/>
      <c r="B4" s="2399"/>
      <c r="C4" s="2400"/>
      <c r="D4" s="691" t="str">
        <f>B3&amp;".2"</f>
        <v>.2</v>
      </c>
      <c r="E4" s="692" t="s">
        <v>941</v>
      </c>
      <c r="F4" s="693" t="s">
        <v>310</v>
      </c>
      <c r="G4" s="1740" t="s">
        <v>28</v>
      </c>
      <c r="H4" s="403"/>
      <c r="I4" s="1740" t="s">
        <v>28</v>
      </c>
      <c r="J4" s="403"/>
      <c r="K4" s="291" t="s">
        <v>942</v>
      </c>
      <c r="V4" s="507">
        <v>0</v>
      </c>
    </row>
    <row s="1368" customFormat="1" customHeight="1" ht="15" hidden="1">
      <c r="C5" s="674"/>
      <c r="U5" s="422"/>
      <c r="V5" s="419">
        <v>0</v>
      </c>
    </row>
    <row customHeight="1" ht="22.5" hidden="1">
      <c r="A6" s="507"/>
      <c r="B6" s="2399"/>
      <c r="C6" s="2400" t="s">
        <v>692</v>
      </c>
      <c r="D6" s="691" t="str">
        <f>B6&amp;".1"</f>
        <v>.1</v>
      </c>
      <c r="E6" s="692" t="s">
        <v>943</v>
      </c>
      <c r="F6" s="693" t="s">
        <v>310</v>
      </c>
      <c r="G6" s="688"/>
      <c r="H6" s="403"/>
      <c r="I6" s="688"/>
      <c r="J6" s="403"/>
      <c r="K6" s="291" t="s">
        <v>944</v>
      </c>
      <c r="V6" s="507">
        <v>0</v>
      </c>
    </row>
    <row customHeight="1" ht="15" hidden="1">
      <c r="A7" s="507"/>
      <c r="B7" s="2399"/>
      <c r="C7" s="2400"/>
      <c r="D7" s="691" t="str">
        <f>B6&amp;".2"</f>
        <v>.2</v>
      </c>
      <c r="E7" s="692" t="s">
        <v>941</v>
      </c>
      <c r="F7" s="693" t="s">
        <v>310</v>
      </c>
      <c r="G7" s="1740" t="s">
        <v>28</v>
      </c>
      <c r="H7" s="403"/>
      <c r="I7" s="1740" t="s">
        <v>28</v>
      </c>
      <c r="J7" s="403"/>
      <c r="K7" s="291" t="s">
        <v>942</v>
      </c>
      <c r="V7" s="507">
        <v>0</v>
      </c>
    </row>
    <row s="1368" customFormat="1" customHeight="1" ht="15" hidden="1">
      <c r="C8" s="674"/>
      <c r="U8" s="422"/>
      <c r="V8" s="419">
        <v>0</v>
      </c>
    </row>
    <row customHeight="1" ht="22.5" hidden="1">
      <c r="A9" s="507"/>
      <c r="B9" s="2399"/>
      <c r="C9" s="2400" t="s">
        <v>692</v>
      </c>
      <c r="D9" s="691" t="str">
        <f>B9&amp;".1"</f>
        <v>.1</v>
      </c>
      <c r="E9" s="692" t="s">
        <v>945</v>
      </c>
      <c r="F9" s="693" t="s">
        <v>310</v>
      </c>
      <c r="G9" s="699" t="s">
        <v>28</v>
      </c>
      <c r="H9" s="403" t="s">
        <v>28</v>
      </c>
      <c r="I9" s="699" t="s">
        <v>28</v>
      </c>
      <c r="J9" s="403" t="s">
        <v>28</v>
      </c>
      <c r="K9" s="291"/>
      <c r="V9" s="507">
        <v>0</v>
      </c>
    </row>
    <row customHeight="1" ht="15" hidden="1">
      <c r="A10" s="507"/>
      <c r="B10" s="2399"/>
      <c r="C10" s="2400"/>
      <c r="D10" s="691" t="str">
        <f>B9&amp;".2"</f>
        <v>.2</v>
      </c>
      <c r="E10" s="692" t="s">
        <v>946</v>
      </c>
      <c r="F10" s="693" t="s">
        <v>310</v>
      </c>
      <c r="G10" s="1734" t="s">
        <v>28</v>
      </c>
      <c r="H10" s="403" t="s">
        <v>28</v>
      </c>
      <c r="I10" s="1734" t="s">
        <v>28</v>
      </c>
      <c r="J10" s="403" t="s">
        <v>28</v>
      </c>
      <c r="K10" s="291" t="s">
        <v>947</v>
      </c>
      <c r="V10" s="507">
        <v>0</v>
      </c>
    </row>
    <row customHeight="1" ht="15" hidden="1">
      <c r="A11" s="507"/>
      <c r="B11" s="2399"/>
      <c r="C11" s="2400"/>
      <c r="D11" s="691" t="str">
        <f>B9&amp;".3"</f>
        <v>.3</v>
      </c>
      <c r="E11" s="692" t="s">
        <v>948</v>
      </c>
      <c r="F11" s="693" t="s">
        <v>310</v>
      </c>
      <c r="G11" s="1734" t="s">
        <v>28</v>
      </c>
      <c r="H11" s="403" t="s">
        <v>28</v>
      </c>
      <c r="I11" s="1734" t="s">
        <v>28</v>
      </c>
      <c r="J11" s="403" t="s">
        <v>28</v>
      </c>
      <c r="K11" s="291" t="s">
        <v>949</v>
      </c>
      <c r="V11" s="507">
        <v>0</v>
      </c>
    </row>
    <row s="1368" customFormat="1" customHeight="1" ht="15" hidden="1">
      <c r="C12" s="674"/>
      <c r="U12" s="422"/>
      <c r="V12" s="419">
        <v>0</v>
      </c>
    </row>
    <row customHeight="1" ht="33.75" hidden="1">
      <c r="A13" s="507"/>
      <c r="B13" s="2399"/>
      <c r="C13" s="2400" t="s">
        <v>692</v>
      </c>
      <c r="D13" s="691" t="str">
        <f>B13&amp;".1"</f>
        <v>.1</v>
      </c>
      <c r="E13" s="692" t="s">
        <v>950</v>
      </c>
      <c r="F13" s="693" t="s">
        <v>310</v>
      </c>
      <c r="G13" s="699" t="s">
        <v>28</v>
      </c>
      <c r="H13" s="403" t="s">
        <v>28</v>
      </c>
      <c r="I13" s="699" t="s">
        <v>28</v>
      </c>
      <c r="J13" s="403" t="s">
        <v>28</v>
      </c>
      <c r="K13" s="291" t="s">
        <v>951</v>
      </c>
      <c r="V13" s="507">
        <v>0</v>
      </c>
    </row>
    <row customHeight="1" ht="15" hidden="1">
      <c r="B14" s="2399"/>
      <c r="C14" s="2400"/>
      <c r="D14" s="691" t="str">
        <f>B13&amp;".2"</f>
        <v>.2</v>
      </c>
      <c r="E14" s="692" t="s">
        <v>952</v>
      </c>
      <c r="F14" s="693" t="s">
        <v>310</v>
      </c>
      <c r="G14" s="1734" t="s">
        <v>28</v>
      </c>
      <c r="H14" s="403" t="s">
        <v>28</v>
      </c>
      <c r="I14" s="1734" t="s">
        <v>28</v>
      </c>
      <c r="J14" s="403" t="s">
        <v>28</v>
      </c>
      <c r="K14" s="291" t="s">
        <v>953</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 СП "Биробиджанская ТЭЦ"</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88</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954</v>
      </c>
      <c r="C32" s="528"/>
      <c r="D32" s="694">
        <v>1</v>
      </c>
      <c r="E32" s="695" t="s">
        <v>955</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956</v>
      </c>
      <c r="F34" s="822" t="s">
        <v>310</v>
      </c>
      <c r="G34" s="822" t="s">
        <v>310</v>
      </c>
      <c r="H34" s="822" t="s">
        <v>310</v>
      </c>
      <c r="I34" s="693"/>
      <c r="J34" s="693"/>
      <c r="K34" s="291"/>
      <c r="V34" s="507">
        <v>23</v>
      </c>
    </row>
    <row customHeight="1" ht="11.549999999999999">
      <c r="A35" s="507"/>
      <c r="C35" s="507"/>
      <c r="D35" s="349"/>
      <c r="E35" s="582" t="s">
        <v>957</v>
      </c>
      <c r="F35" s="574"/>
      <c r="G35" s="696"/>
      <c r="H35" s="574"/>
      <c r="I35" s="696"/>
      <c r="J35" s="574"/>
      <c r="K35" s="575"/>
      <c r="U35" s="507"/>
      <c r="V35" s="507">
        <v>11</v>
      </c>
    </row>
    <row customHeight="1" ht="71.25">
      <c r="A36" s="507"/>
      <c r="B36" s="507" t="s">
        <v>958</v>
      </c>
      <c r="C36" s="528"/>
      <c r="D36" s="694">
        <v>3</v>
      </c>
      <c r="E36" s="695" t="s">
        <v>959</v>
      </c>
      <c r="F36" s="697" t="s">
        <v>310</v>
      </c>
      <c r="G36" s="816" t="s">
        <v>960</v>
      </c>
      <c r="H36" s="815" t="s">
        <v>310</v>
      </c>
      <c r="I36" s="526" t="s">
        <v>960</v>
      </c>
      <c r="J36" s="693" t="s">
        <v>310</v>
      </c>
      <c r="K36" s="291" t="s">
        <v>961</v>
      </c>
      <c r="V36" s="507">
        <v>68</v>
      </c>
    </row>
    <row customHeight="1" ht="11.549999999999999">
      <c r="A37" s="507"/>
      <c r="C37" s="507"/>
      <c r="D37" s="349"/>
      <c r="E37" s="582" t="s">
        <v>962</v>
      </c>
      <c r="F37" s="574"/>
      <c r="G37" s="696"/>
      <c r="H37" s="696"/>
      <c r="I37" s="696"/>
      <c r="J37" s="696"/>
      <c r="K37" s="575"/>
      <c r="U37" s="507"/>
      <c r="V37" s="507">
        <v>11</v>
      </c>
    </row>
    <row customHeight="1" ht="71.25">
      <c r="A38" s="507"/>
      <c r="B38" s="507" t="s">
        <v>963</v>
      </c>
      <c r="C38" s="528"/>
      <c r="D38" s="694">
        <v>4</v>
      </c>
      <c r="E38" s="695" t="s">
        <v>964</v>
      </c>
      <c r="F38" s="697" t="s">
        <v>310</v>
      </c>
      <c r="G38" s="816" t="s">
        <v>960</v>
      </c>
      <c r="H38" s="817" t="s">
        <v>310</v>
      </c>
      <c r="I38" s="526" t="s">
        <v>960</v>
      </c>
      <c r="J38" s="523" t="s">
        <v>310</v>
      </c>
      <c r="K38" s="681" t="s">
        <v>965</v>
      </c>
      <c r="V38" s="507">
        <v>68</v>
      </c>
    </row>
    <row customHeight="1" ht="11.549999999999999">
      <c r="A39" s="507"/>
      <c r="C39" s="507"/>
      <c r="D39" s="349"/>
      <c r="E39" s="582" t="s">
        <v>966</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E0F5E-BEB2-A614-CFC3-562B91EFA55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967</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 СП "Биробиджанская ТЭЦ"</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967</v>
      </c>
      <c r="H9" s="2177" t="s">
        <v>968</v>
      </c>
      <c r="I9" s="2129" t="s">
        <v>969</v>
      </c>
      <c r="J9" s="2129" t="s">
        <v>970</v>
      </c>
      <c r="K9" s="2129" t="s">
        <v>971</v>
      </c>
      <c r="L9" s="2129" t="s">
        <v>972</v>
      </c>
      <c r="M9" s="2129" t="s">
        <v>973</v>
      </c>
      <c r="N9" s="2211" t="s">
        <v>974</v>
      </c>
      <c r="O9" s="2211"/>
      <c r="P9" s="2211"/>
      <c r="Q9" s="2401" t="s">
        <v>975</v>
      </c>
      <c r="R9" s="2402"/>
      <c r="S9" s="2402"/>
      <c r="T9" s="2403"/>
      <c r="U9" s="2401" t="s">
        <v>976</v>
      </c>
      <c r="V9" s="2402"/>
      <c r="W9" s="2402"/>
      <c r="X9" s="2403"/>
      <c r="Y9" s="2103" t="s">
        <v>977</v>
      </c>
      <c r="Z9" s="2104"/>
      <c r="AA9" s="2104"/>
      <c r="AB9" s="2105"/>
      <c r="AE9" s="760">
        <v>41</v>
      </c>
    </row>
    <row customHeight="1" ht="43.050000000000004">
      <c r="A10" s="907"/>
      <c r="B10" s="907"/>
      <c r="C10" s="907"/>
      <c r="F10" s="2177"/>
      <c r="G10" s="2177"/>
      <c r="H10" s="2234"/>
      <c r="I10" s="2177"/>
      <c r="J10" s="2177"/>
      <c r="K10" s="2177"/>
      <c r="L10" s="2177"/>
      <c r="M10" s="2177"/>
      <c r="N10" s="905" t="s">
        <v>978</v>
      </c>
      <c r="O10" s="905" t="s">
        <v>979</v>
      </c>
      <c r="P10" s="906" t="s">
        <v>980</v>
      </c>
      <c r="Q10" s="917" t="s">
        <v>89</v>
      </c>
      <c r="R10" s="917" t="s">
        <v>981</v>
      </c>
      <c r="S10" s="917" t="s">
        <v>982</v>
      </c>
      <c r="T10" s="918" t="s">
        <v>983</v>
      </c>
      <c r="U10" s="917" t="s">
        <v>89</v>
      </c>
      <c r="V10" s="917" t="s">
        <v>984</v>
      </c>
      <c r="W10" s="917" t="s">
        <v>982</v>
      </c>
      <c r="X10" s="918" t="s">
        <v>983</v>
      </c>
      <c r="Y10" s="303" t="s">
        <v>985</v>
      </c>
      <c r="Z10" s="2103" t="s">
        <v>88</v>
      </c>
      <c r="AA10" s="2105"/>
      <c r="AB10" s="1051" t="s">
        <v>986</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8523D-5F4C-7648-3CED-D969FF53378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 СП "Биробиджанская ТЭЦ"</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989</v>
      </c>
      <c r="G9" s="2411" t="s">
        <v>990</v>
      </c>
      <c r="H9" s="2412"/>
      <c r="I9" s="2129" t="s">
        <v>991</v>
      </c>
      <c r="J9" s="2129"/>
      <c r="K9" s="2129" t="s">
        <v>992</v>
      </c>
      <c r="L9" s="2129"/>
      <c r="M9" s="2129"/>
      <c r="N9" s="2129"/>
      <c r="O9" s="2129"/>
      <c r="P9" s="2129"/>
      <c r="Q9" s="2129"/>
      <c r="R9" s="2129"/>
      <c r="S9" s="2129"/>
      <c r="T9" s="2129"/>
      <c r="U9" s="2129"/>
      <c r="V9" s="2129"/>
      <c r="W9" s="2129"/>
      <c r="X9" s="2129"/>
      <c r="Y9" s="2129"/>
      <c r="Z9" s="2194" t="s">
        <v>993</v>
      </c>
      <c r="AA9" s="2195"/>
      <c r="AB9" s="2129" t="s">
        <v>994</v>
      </c>
      <c r="AC9" s="2129"/>
      <c r="AD9" s="2129"/>
      <c r="AE9" s="2129"/>
      <c r="AF9" s="2177" t="s">
        <v>995</v>
      </c>
      <c r="AG9" s="2129" t="s">
        <v>996</v>
      </c>
      <c r="AH9" s="2129"/>
      <c r="AI9" s="2177" t="s">
        <v>997</v>
      </c>
      <c r="AJ9" s="2129" t="s">
        <v>998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999</v>
      </c>
      <c r="L10" s="2103" t="s">
        <v>1000</v>
      </c>
      <c r="M10" s="2105"/>
      <c r="N10" s="2129" t="s">
        <v>1001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1002</v>
      </c>
      <c r="M11" s="2177" t="s">
        <v>1003</v>
      </c>
      <c r="N11" s="2129" t="s">
        <v>1004</v>
      </c>
      <c r="O11" s="2129"/>
      <c r="P11" s="2420" t="s">
        <v>985</v>
      </c>
      <c r="Q11" s="2420" t="s">
        <v>1005</v>
      </c>
      <c r="R11" s="2420" t="s">
        <v>1006</v>
      </c>
      <c r="S11" s="2420" t="s">
        <v>1007</v>
      </c>
      <c r="T11" s="2420"/>
      <c r="U11" s="2420"/>
      <c r="V11" s="2420"/>
      <c r="W11" s="2420"/>
      <c r="X11" s="2420"/>
      <c r="Y11" s="2420"/>
      <c r="Z11" s="2196"/>
      <c r="AA11" s="2197"/>
      <c r="AB11" s="2129" t="s">
        <v>1008</v>
      </c>
      <c r="AC11" s="2129"/>
      <c r="AD11" s="2103" t="s">
        <v>1009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1010</v>
      </c>
      <c r="K12" s="2129"/>
      <c r="L12" s="2234"/>
      <c r="M12" s="2234"/>
      <c r="N12" s="2129"/>
      <c r="O12" s="2129"/>
      <c r="P12" s="2420"/>
      <c r="Q12" s="2420"/>
      <c r="R12" s="2420"/>
      <c r="S12" s="1136" t="s">
        <v>86</v>
      </c>
      <c r="T12" s="1136" t="s">
        <v>87</v>
      </c>
      <c r="U12" s="1136" t="s">
        <v>85</v>
      </c>
      <c r="V12" s="1136" t="s">
        <v>1011</v>
      </c>
      <c r="W12" s="1136" t="s">
        <v>85</v>
      </c>
      <c r="X12" s="1136" t="s">
        <v>1012</v>
      </c>
      <c r="Y12" s="1136" t="s">
        <v>1013</v>
      </c>
      <c r="Z12" s="2202"/>
      <c r="AA12" s="2203"/>
      <c r="AB12" s="1143" t="s">
        <v>1014</v>
      </c>
      <c r="AC12" s="1143" t="s">
        <v>1015</v>
      </c>
      <c r="AD12" s="1143" t="s">
        <v>1014</v>
      </c>
      <c r="AE12" s="1143" t="s">
        <v>1015</v>
      </c>
      <c r="AF12" s="2234"/>
      <c r="AG12" s="1156" t="s">
        <v>1016</v>
      </c>
      <c r="AH12" s="1156" t="s">
        <v>1017</v>
      </c>
      <c r="AI12" s="2234"/>
      <c r="AJ12" s="1156" t="s">
        <v>1016</v>
      </c>
      <c r="AK12" s="1156" t="s">
        <v>1017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522A5-343B-E4AD-E8ED-02ED7B56B81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 СП "Биробиджанская ТЭЦ"</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1019</v>
      </c>
      <c r="H10" s="2428" t="s">
        <v>1020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1022</v>
      </c>
      <c r="G14" s="2423" t="s">
        <v>1023</v>
      </c>
      <c r="H14" s="2423"/>
      <c r="I14" s="2423"/>
      <c r="J14" s="2423"/>
      <c r="K14" s="1236"/>
      <c r="W14" s="1157">
        <v>11</v>
      </c>
    </row>
    <row customHeight="1" ht="11.549999999999999">
      <c r="F15" s="1232">
        <v>1</v>
      </c>
      <c r="G15" s="692" t="s">
        <v>1024</v>
      </c>
      <c r="H15" s="1238">
        <f>SUM(I15:J15)</f>
        <v>0</v>
      </c>
      <c r="I15" s="1238">
        <f>SUM(I16:I27)</f>
        <v>0</v>
      </c>
      <c r="J15" s="1227"/>
      <c r="K15" s="1236"/>
      <c r="W15" s="1157">
        <v>11</v>
      </c>
    </row>
    <row customHeight="1" ht="24">
      <c r="F16" s="1232" t="s">
        <v>1025</v>
      </c>
      <c r="G16" s="1239" t="s">
        <v>1026</v>
      </c>
      <c r="H16" s="1238">
        <f>SUM(I16:J16)</f>
        <v>0</v>
      </c>
      <c r="I16" s="1237"/>
      <c r="J16" s="1227"/>
      <c r="K16" s="1236"/>
      <c r="W16" s="1157">
        <v>23</v>
      </c>
    </row>
    <row customHeight="1" ht="24">
      <c r="F17" s="1232" t="s">
        <v>1027</v>
      </c>
      <c r="G17" s="1239" t="s">
        <v>1028</v>
      </c>
      <c r="H17" s="1238">
        <f>SUM(I17:J17)</f>
        <v>0</v>
      </c>
      <c r="I17" s="1237"/>
      <c r="J17" s="1227"/>
      <c r="K17" s="1236"/>
      <c r="W17" s="1157">
        <v>23</v>
      </c>
    </row>
    <row customHeight="1" ht="35.699999999999996">
      <c r="F18" s="1232" t="s">
        <v>1029</v>
      </c>
      <c r="G18" s="1239" t="s">
        <v>1030</v>
      </c>
      <c r="H18" s="1238">
        <f>SUM(I18:J18)</f>
        <v>0</v>
      </c>
      <c r="I18" s="1237"/>
      <c r="J18" s="1227"/>
      <c r="K18" s="1236"/>
      <c r="W18" s="1157">
        <v>34</v>
      </c>
    </row>
    <row customHeight="1" ht="35.699999999999996">
      <c r="F19" s="1232" t="s">
        <v>1031</v>
      </c>
      <c r="G19" s="1239" t="s">
        <v>1032</v>
      </c>
      <c r="H19" s="1238">
        <f>SUM(I19:J19)</f>
        <v>0</v>
      </c>
      <c r="I19" s="1237"/>
      <c r="J19" s="1227"/>
      <c r="K19" s="1236"/>
      <c r="W19" s="1157">
        <v>34</v>
      </c>
    </row>
    <row customHeight="1" ht="48.29999999999999">
      <c r="F20" s="1232" t="s">
        <v>1033</v>
      </c>
      <c r="G20" s="1239" t="s">
        <v>1034</v>
      </c>
      <c r="H20" s="1238">
        <f>SUM(I20:J20)</f>
        <v>0</v>
      </c>
      <c r="I20" s="1237"/>
      <c r="J20" s="1227"/>
      <c r="K20" s="1236"/>
      <c r="W20" s="1157">
        <v>46</v>
      </c>
    </row>
    <row customHeight="1" ht="35.699999999999996">
      <c r="F21" s="1232" t="s">
        <v>1035</v>
      </c>
      <c r="G21" s="1239" t="s">
        <v>1036</v>
      </c>
      <c r="H21" s="1238">
        <f>SUM(I21:J21)</f>
        <v>0</v>
      </c>
      <c r="I21" s="1237"/>
      <c r="J21" s="1227"/>
      <c r="K21" s="1236"/>
      <c r="W21" s="1157">
        <v>34</v>
      </c>
    </row>
    <row customHeight="1" ht="35.699999999999996">
      <c r="F22" s="1232" t="s">
        <v>1037</v>
      </c>
      <c r="G22" s="1239" t="s">
        <v>1038</v>
      </c>
      <c r="H22" s="1238">
        <f>SUM(I22:J22)</f>
        <v>0</v>
      </c>
      <c r="I22" s="1237"/>
      <c r="J22" s="1227"/>
      <c r="K22" s="1236"/>
      <c r="W22" s="1157">
        <v>34</v>
      </c>
    </row>
    <row customHeight="1" ht="24">
      <c r="F23" s="1232" t="s">
        <v>1039</v>
      </c>
      <c r="G23" s="1239" t="s">
        <v>1040</v>
      </c>
      <c r="H23" s="1238">
        <f>SUM(I23:J23)</f>
        <v>0</v>
      </c>
      <c r="I23" s="1237"/>
      <c r="J23" s="1227"/>
      <c r="K23" s="1236"/>
      <c r="W23" s="1157">
        <v>23</v>
      </c>
    </row>
    <row customHeight="1" ht="24">
      <c r="F24" s="1232" t="s">
        <v>1041</v>
      </c>
      <c r="G24" s="1239" t="s">
        <v>1042</v>
      </c>
      <c r="H24" s="1238">
        <f>SUM(I24:J24)</f>
        <v>0</v>
      </c>
      <c r="I24" s="1237"/>
      <c r="J24" s="1227"/>
      <c r="K24" s="1236"/>
      <c r="W24" s="1157">
        <v>23</v>
      </c>
    </row>
    <row customHeight="1" ht="35.699999999999996">
      <c r="F25" s="1232" t="s">
        <v>1043</v>
      </c>
      <c r="G25" s="1239" t="s">
        <v>1044</v>
      </c>
      <c r="H25" s="1238">
        <f>SUM(I25:J25)</f>
        <v>0</v>
      </c>
      <c r="I25" s="1237"/>
      <c r="J25" s="1227"/>
      <c r="K25" s="1236"/>
      <c r="W25" s="1157">
        <v>34</v>
      </c>
    </row>
    <row customHeight="1" ht="35.699999999999996">
      <c r="F26" s="1232" t="s">
        <v>1045</v>
      </c>
      <c r="G26" s="1239" t="s">
        <v>1046</v>
      </c>
      <c r="H26" s="1238">
        <f>SUM(I26:J26)</f>
        <v>0</v>
      </c>
      <c r="I26" s="1237"/>
      <c r="J26" s="1227"/>
      <c r="K26" s="1236"/>
      <c r="W26" s="1157">
        <v>34</v>
      </c>
    </row>
    <row customHeight="1" ht="11.549999999999999">
      <c r="F27" s="1232" t="s">
        <v>1047</v>
      </c>
      <c r="G27" s="1239" t="s">
        <v>1048</v>
      </c>
      <c r="H27" s="1238">
        <f>SUM(I27:J27)</f>
        <v>0</v>
      </c>
      <c r="I27" s="1237"/>
      <c r="J27" s="1227"/>
      <c r="K27" s="1236"/>
      <c r="W27" s="1157">
        <v>11</v>
      </c>
    </row>
    <row customHeight="1" ht="11.549999999999999">
      <c r="F28" s="1232">
        <v>2</v>
      </c>
      <c r="G28" s="692" t="s">
        <v>1049</v>
      </c>
      <c r="H28" s="1238">
        <f>SUM(I28:J28)</f>
        <v>0</v>
      </c>
      <c r="I28" s="1238">
        <f>SUM(I29:I31)</f>
        <v>0</v>
      </c>
      <c r="J28" s="1227"/>
      <c r="K28" s="1236"/>
      <c r="W28" s="1157">
        <v>11</v>
      </c>
    </row>
    <row customHeight="1" ht="11.549999999999999">
      <c r="F29" s="1232" t="s">
        <v>712</v>
      </c>
      <c r="G29" s="1239" t="s">
        <v>1050</v>
      </c>
      <c r="H29" s="1238">
        <f>SUM(I29:J29)</f>
        <v>0</v>
      </c>
      <c r="I29" s="1237"/>
      <c r="J29" s="1227"/>
      <c r="K29" s="1236"/>
      <c r="W29" s="1157">
        <v>11</v>
      </c>
    </row>
    <row customHeight="1" ht="11.549999999999999">
      <c r="F30" s="1232" t="s">
        <v>311</v>
      </c>
      <c r="G30" s="1239" t="s">
        <v>1051</v>
      </c>
      <c r="H30" s="1238">
        <f>SUM(I30:J30)</f>
        <v>0</v>
      </c>
      <c r="I30" s="1237"/>
      <c r="J30" s="1227"/>
      <c r="K30" s="1236"/>
      <c r="W30" s="1157">
        <v>11</v>
      </c>
    </row>
    <row customHeight="1" ht="11.549999999999999">
      <c r="F31" s="1232" t="s">
        <v>314</v>
      </c>
      <c r="G31" s="1239" t="s">
        <v>1052</v>
      </c>
      <c r="H31" s="1238">
        <f>SUM(I31:J31)</f>
        <v>0</v>
      </c>
      <c r="I31" s="1237"/>
      <c r="J31" s="1227"/>
      <c r="K31" s="1236"/>
      <c r="W31" s="1157">
        <v>11</v>
      </c>
    </row>
    <row customHeight="1" ht="11.549999999999999">
      <c r="F32" s="1232">
        <v>3</v>
      </c>
      <c r="G32" s="692" t="s">
        <v>1053</v>
      </c>
      <c r="H32" s="1238">
        <f>SUM(I32:J32)</f>
        <v>0</v>
      </c>
      <c r="I32" s="1238">
        <f>SUM(I33:I34)</f>
        <v>0</v>
      </c>
      <c r="J32" s="1227"/>
      <c r="K32" s="1236"/>
      <c r="W32" s="1157">
        <v>11</v>
      </c>
    </row>
    <row customHeight="1" ht="48.29999999999999">
      <c r="F33" s="1232" t="s">
        <v>328</v>
      </c>
      <c r="G33" s="1239" t="s">
        <v>1054</v>
      </c>
      <c r="H33" s="1238">
        <f>SUM(I33:J33)</f>
        <v>0</v>
      </c>
      <c r="I33" s="1237"/>
      <c r="J33" s="1227"/>
      <c r="K33" s="1236"/>
      <c r="W33" s="1157">
        <v>46</v>
      </c>
    </row>
    <row customHeight="1" ht="11.549999999999999">
      <c r="F34" s="1232" t="s">
        <v>336</v>
      </c>
      <c r="G34" s="1239" t="s">
        <v>1055</v>
      </c>
      <c r="H34" s="1238">
        <f>SUM(I34:J34)</f>
        <v>0</v>
      </c>
      <c r="I34" s="1237"/>
      <c r="J34" s="1227"/>
      <c r="K34" s="1236"/>
      <c r="W34" s="1157">
        <v>11</v>
      </c>
    </row>
    <row customHeight="1" ht="11.549999999999999">
      <c r="F35" s="1232">
        <v>4</v>
      </c>
      <c r="G35" s="692" t="s">
        <v>1056</v>
      </c>
      <c r="H35" s="1238">
        <f>SUM(I35:J35)</f>
        <v>0</v>
      </c>
      <c r="I35" s="1237"/>
      <c r="J35" s="1227"/>
      <c r="K35" s="1236"/>
      <c r="W35" s="1157">
        <v>11</v>
      </c>
    </row>
    <row customHeight="1" ht="11.549999999999999">
      <c r="F36" s="1232"/>
      <c r="G36" s="695" t="s">
        <v>1057</v>
      </c>
      <c r="H36" s="1238">
        <f>SUM(I36:J36)</f>
        <v>0</v>
      </c>
      <c r="I36" s="1238">
        <f>SUM(I15,I28,I32,I35)</f>
        <v>0</v>
      </c>
      <c r="J36" s="1227"/>
      <c r="K36" s="1236"/>
      <c r="W36" s="1157">
        <v>11</v>
      </c>
    </row>
    <row customHeight="1" ht="29.25">
      <c r="F37" s="1233" t="s">
        <v>1058</v>
      </c>
      <c r="G37" s="2424" t="s">
        <v>1059</v>
      </c>
      <c r="H37" s="2424"/>
      <c r="I37" s="2424"/>
      <c r="J37" s="2424"/>
      <c r="K37" s="1236"/>
      <c r="W37" s="1157">
        <v>28</v>
      </c>
    </row>
    <row customHeight="1" ht="24">
      <c r="F38" s="1232" t="s">
        <v>109</v>
      </c>
      <c r="G38" s="692" t="s">
        <v>1060</v>
      </c>
      <c r="H38" s="1238">
        <f>SUM(I38:J38)</f>
        <v>0</v>
      </c>
      <c r="I38" s="1238">
        <f>SUM(I39,I44,I47)</f>
        <v>0</v>
      </c>
      <c r="J38" s="1227"/>
      <c r="K38" s="1236"/>
      <c r="W38" s="1157">
        <v>23</v>
      </c>
    </row>
    <row customHeight="1" ht="11.549999999999999">
      <c r="F39" s="1232" t="s">
        <v>1025</v>
      </c>
      <c r="G39" s="1239" t="s">
        <v>1024</v>
      </c>
      <c r="H39" s="1238">
        <f>SUM(I39:J39)</f>
        <v>0</v>
      </c>
      <c r="I39" s="1238">
        <f>SUM(I40:I43)</f>
        <v>0</v>
      </c>
      <c r="J39" s="1227"/>
      <c r="K39" s="1236"/>
      <c r="W39" s="1157">
        <v>11</v>
      </c>
    </row>
    <row customHeight="1" ht="24">
      <c r="F40" s="1232" t="s">
        <v>1061</v>
      </c>
      <c r="G40" s="1240" t="s">
        <v>1062</v>
      </c>
      <c r="H40" s="1238">
        <f>SUM(I40:J40)</f>
        <v>0</v>
      </c>
      <c r="I40" s="1237"/>
      <c r="J40" s="1227"/>
      <c r="K40" s="1236"/>
      <c r="W40" s="1157">
        <v>23</v>
      </c>
    </row>
    <row customHeight="1" ht="11.549999999999999">
      <c r="F41" s="1232" t="s">
        <v>1063</v>
      </c>
      <c r="G41" s="1240" t="s">
        <v>1064</v>
      </c>
      <c r="H41" s="1238">
        <f>SUM(I41:J41)</f>
        <v>0</v>
      </c>
      <c r="I41" s="1237"/>
      <c r="J41" s="1227"/>
      <c r="K41" s="1236"/>
      <c r="W41" s="1157">
        <v>11</v>
      </c>
    </row>
    <row customHeight="1" ht="11.549999999999999">
      <c r="F42" s="1232" t="s">
        <v>1065</v>
      </c>
      <c r="G42" s="1240" t="s">
        <v>1066</v>
      </c>
      <c r="H42" s="1238">
        <f>SUM(I42:J42)</f>
        <v>0</v>
      </c>
      <c r="I42" s="1237"/>
      <c r="J42" s="1227"/>
      <c r="K42" s="1236"/>
      <c r="W42" s="1157">
        <v>11</v>
      </c>
    </row>
    <row customHeight="1" ht="35.699999999999996">
      <c r="F43" s="1232" t="s">
        <v>1067</v>
      </c>
      <c r="G43" s="1240" t="s">
        <v>1068</v>
      </c>
      <c r="H43" s="1238">
        <f>SUM(I43:J43)</f>
        <v>0</v>
      </c>
      <c r="I43" s="1237"/>
      <c r="J43" s="1227"/>
      <c r="K43" s="1236"/>
      <c r="W43" s="1157">
        <v>34</v>
      </c>
    </row>
    <row customHeight="1" ht="11.549999999999999">
      <c r="F44" s="1232" t="s">
        <v>1027</v>
      </c>
      <c r="G44" s="1239" t="s">
        <v>1053</v>
      </c>
      <c r="H44" s="1238">
        <f>SUM(I44:J44)</f>
        <v>0</v>
      </c>
      <c r="I44" s="1238">
        <f>SUM(I45:I46)</f>
        <v>0</v>
      </c>
      <c r="J44" s="1227"/>
      <c r="K44" s="1236"/>
      <c r="W44" s="1157">
        <v>11</v>
      </c>
    </row>
    <row customHeight="1" ht="48.29999999999999">
      <c r="F45" s="1232" t="s">
        <v>1069</v>
      </c>
      <c r="G45" s="1240" t="s">
        <v>1054</v>
      </c>
      <c r="H45" s="1238">
        <f>SUM(I45:J45)</f>
        <v>0</v>
      </c>
      <c r="I45" s="1237"/>
      <c r="J45" s="1227"/>
      <c r="K45" s="1236"/>
      <c r="W45" s="1157">
        <v>46</v>
      </c>
    </row>
    <row customHeight="1" ht="11.549999999999999">
      <c r="F46" s="1232" t="s">
        <v>1070</v>
      </c>
      <c r="G46" s="1240" t="s">
        <v>1055</v>
      </c>
      <c r="H46" s="1238">
        <f>SUM(I46:J46)</f>
        <v>0</v>
      </c>
      <c r="I46" s="1237"/>
      <c r="J46" s="1227"/>
      <c r="K46" s="1236"/>
      <c r="W46" s="1157">
        <v>11</v>
      </c>
    </row>
    <row customHeight="1" ht="11.549999999999999">
      <c r="F47" s="1232" t="s">
        <v>1029</v>
      </c>
      <c r="G47" s="1239" t="s">
        <v>1071</v>
      </c>
      <c r="H47" s="1238">
        <f>SUM(I47:J47)</f>
        <v>0</v>
      </c>
      <c r="I47" s="1237"/>
      <c r="J47" s="1227"/>
      <c r="K47" s="1236"/>
      <c r="W47" s="1157">
        <v>11</v>
      </c>
    </row>
    <row customHeight="1" ht="24">
      <c r="F48" s="1232" t="s">
        <v>110</v>
      </c>
      <c r="G48" s="692" t="s">
        <v>1072</v>
      </c>
      <c r="H48" s="1238">
        <f>SUM(I48:J48)</f>
        <v>0</v>
      </c>
      <c r="I48" s="1238">
        <f>SUM(I49,I54,I57)</f>
        <v>0</v>
      </c>
      <c r="J48" s="1227"/>
      <c r="K48" s="1236"/>
      <c r="W48" s="1157">
        <v>23</v>
      </c>
    </row>
    <row customHeight="1" ht="11.549999999999999">
      <c r="F49" s="1232" t="s">
        <v>712</v>
      </c>
      <c r="G49" s="1239" t="s">
        <v>1024</v>
      </c>
      <c r="H49" s="1238">
        <f>SUM(I49:J49)</f>
        <v>0</v>
      </c>
      <c r="I49" s="1238">
        <f>SUM(I50:I53)</f>
        <v>0</v>
      </c>
      <c r="J49" s="1227"/>
      <c r="K49" s="1236"/>
      <c r="W49" s="1157">
        <v>11</v>
      </c>
    </row>
    <row customHeight="1" ht="24">
      <c r="F50" s="1232" t="s">
        <v>715</v>
      </c>
      <c r="G50" s="1240" t="s">
        <v>1062</v>
      </c>
      <c r="H50" s="1238">
        <f>SUM(I50:J50)</f>
        <v>0</v>
      </c>
      <c r="I50" s="1237"/>
      <c r="J50" s="1227"/>
      <c r="K50" s="1236"/>
      <c r="W50" s="1157">
        <v>23</v>
      </c>
    </row>
    <row customHeight="1" ht="11.549999999999999">
      <c r="F51" s="1232" t="s">
        <v>718</v>
      </c>
      <c r="G51" s="1240" t="s">
        <v>1064</v>
      </c>
      <c r="H51" s="1238">
        <f>SUM(I51:J51)</f>
        <v>0</v>
      </c>
      <c r="I51" s="1237"/>
      <c r="J51" s="1227"/>
      <c r="K51" s="1236"/>
      <c r="W51" s="1157">
        <v>11</v>
      </c>
    </row>
    <row customHeight="1" ht="11.549999999999999">
      <c r="F52" s="1232" t="s">
        <v>1073</v>
      </c>
      <c r="G52" s="1240" t="s">
        <v>1066</v>
      </c>
      <c r="H52" s="1238">
        <f>SUM(I52:J52)</f>
        <v>0</v>
      </c>
      <c r="I52" s="1237"/>
      <c r="J52" s="1227"/>
      <c r="K52" s="1236"/>
      <c r="W52" s="1157">
        <v>11</v>
      </c>
    </row>
    <row customHeight="1" ht="35.699999999999996">
      <c r="F53" s="1232" t="s">
        <v>1074</v>
      </c>
      <c r="G53" s="1240" t="s">
        <v>1068</v>
      </c>
      <c r="H53" s="1238">
        <f>SUM(I53:J53)</f>
        <v>0</v>
      </c>
      <c r="I53" s="1237"/>
      <c r="J53" s="1227"/>
      <c r="K53" s="1236"/>
      <c r="W53" s="1157">
        <v>34</v>
      </c>
    </row>
    <row customHeight="1" ht="11.549999999999999">
      <c r="F54" s="1232" t="s">
        <v>311</v>
      </c>
      <c r="G54" s="1239" t="s">
        <v>1053</v>
      </c>
      <c r="H54" s="1238">
        <f>SUM(I54:J54)</f>
        <v>0</v>
      </c>
      <c r="I54" s="1238">
        <f>SUM(I55:I56)</f>
        <v>0</v>
      </c>
      <c r="J54" s="1227"/>
      <c r="K54" s="1236"/>
      <c r="W54" s="1157">
        <v>11</v>
      </c>
    </row>
    <row customHeight="1" ht="48.29999999999999">
      <c r="F55" s="1232" t="s">
        <v>722</v>
      </c>
      <c r="G55" s="1240" t="s">
        <v>1054</v>
      </c>
      <c r="H55" s="1238">
        <f>SUM(I55:J55)</f>
        <v>0</v>
      </c>
      <c r="I55" s="1237"/>
      <c r="J55" s="1227"/>
      <c r="K55" s="1236"/>
      <c r="W55" s="1157">
        <v>46</v>
      </c>
    </row>
    <row customHeight="1" ht="11.549999999999999">
      <c r="F56" s="1232" t="s">
        <v>724</v>
      </c>
      <c r="G56" s="1240" t="s">
        <v>1055</v>
      </c>
      <c r="H56" s="1238">
        <f>SUM(I56:J56)</f>
        <v>0</v>
      </c>
      <c r="I56" s="1237"/>
      <c r="J56" s="1227"/>
      <c r="K56" s="1236"/>
      <c r="W56" s="1157">
        <v>11</v>
      </c>
    </row>
    <row customHeight="1" ht="11.549999999999999">
      <c r="F57" s="1232" t="s">
        <v>314</v>
      </c>
      <c r="G57" s="1239" t="s">
        <v>1071</v>
      </c>
      <c r="H57" s="1238">
        <f>SUM(I57:J57)</f>
        <v>0</v>
      </c>
      <c r="I57" s="1237"/>
      <c r="J57" s="1227"/>
      <c r="K57" s="1236"/>
      <c r="W57" s="1157">
        <v>11</v>
      </c>
    </row>
    <row customHeight="1" ht="11.549999999999999">
      <c r="F58" s="1232"/>
      <c r="G58" s="1241" t="s">
        <v>1057</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FB8C7-C9BA-A5A3-27CE-3F1D5B565EC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 СП "Биробиджанская ТЭЦ"</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1077</v>
      </c>
      <c r="H11" s="2439" t="s">
        <v>1078</v>
      </c>
      <c r="I11" s="2439" t="s">
        <v>1079</v>
      </c>
      <c r="J11" s="2440"/>
      <c r="K11" s="2440"/>
      <c r="L11" s="2440"/>
      <c r="M11" s="2440"/>
      <c r="N11" s="2440"/>
      <c r="O11" s="2211" t="s">
        <v>1080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1081</v>
      </c>
      <c r="P12" s="2211"/>
      <c r="Q12" s="2211"/>
      <c r="R12" s="2211"/>
      <c r="S12" s="2211" t="s">
        <v>1082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1083</v>
      </c>
      <c r="BU12" s="2389"/>
      <c r="BV12" s="2389"/>
      <c r="BW12" s="2435"/>
      <c r="BX12" s="2388" t="s">
        <v>1084</v>
      </c>
      <c r="BY12" s="2389"/>
      <c r="BZ12" s="2389"/>
      <c r="CA12" s="2435"/>
      <c r="CB12" s="2388" t="s">
        <v>1085</v>
      </c>
      <c r="CC12" s="2435"/>
      <c r="CD12" s="2388" t="s">
        <v>1086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1087</v>
      </c>
      <c r="CZ12" s="2389"/>
      <c r="DA12" s="2389"/>
      <c r="DB12" s="2389"/>
      <c r="DC12" s="2389"/>
      <c r="DD12" s="2435"/>
      <c r="DE12" s="2388" t="s">
        <v>1088</v>
      </c>
      <c r="DF12" s="2435"/>
      <c r="DG12" s="2388" t="s">
        <v>1086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1089</v>
      </c>
      <c r="P13" s="2211"/>
      <c r="Q13" s="2211"/>
      <c r="R13" s="2211"/>
      <c r="S13" s="2338" t="s">
        <v>1090</v>
      </c>
      <c r="T13" s="2390"/>
      <c r="U13" s="2129" t="s">
        <v>1091</v>
      </c>
      <c r="V13" s="2129"/>
      <c r="W13" s="2129"/>
      <c r="X13" s="2129"/>
      <c r="Y13" s="2129" t="s">
        <v>1092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1093</v>
      </c>
      <c r="BU13" s="2390"/>
      <c r="BV13" s="2338" t="s">
        <v>1094</v>
      </c>
      <c r="BW13" s="2390"/>
      <c r="BX13" s="2338" t="s">
        <v>1095</v>
      </c>
      <c r="BY13" s="2390"/>
      <c r="BZ13" s="2338" t="s">
        <v>1096</v>
      </c>
      <c r="CA13" s="2390"/>
      <c r="CB13" s="2338" t="s">
        <v>1097</v>
      </c>
      <c r="CC13" s="2390"/>
      <c r="CD13" s="2338" t="s">
        <v>1098</v>
      </c>
      <c r="CE13" s="2390"/>
      <c r="CF13" s="2338" t="s">
        <v>1099</v>
      </c>
      <c r="CG13" s="2390"/>
      <c r="CH13" s="2388" t="s">
        <v>1100</v>
      </c>
      <c r="CI13" s="2389"/>
      <c r="CJ13" s="2389"/>
      <c r="CK13" s="2435"/>
      <c r="CL13" s="2438"/>
      <c r="CM13" s="2436"/>
      <c r="CN13" s="2436"/>
      <c r="CO13" s="2436"/>
      <c r="CP13" s="2436"/>
      <c r="CQ13" s="2436"/>
      <c r="CR13" s="2436"/>
      <c r="CS13" s="2436"/>
      <c r="CT13" s="2436"/>
      <c r="CU13" s="2436"/>
      <c r="CV13" s="2436"/>
      <c r="CW13" s="2436"/>
      <c r="CX13" s="2455"/>
      <c r="CY13" s="2338" t="s">
        <v>1101</v>
      </c>
      <c r="CZ13" s="2390"/>
      <c r="DA13" s="2338" t="s">
        <v>1102</v>
      </c>
      <c r="DB13" s="2390"/>
      <c r="DC13" s="2338" t="s">
        <v>1103</v>
      </c>
      <c r="DD13" s="2390"/>
      <c r="DE13" s="2338" t="s">
        <v>1104</v>
      </c>
      <c r="DF13" s="2390"/>
      <c r="DG13" s="2388" t="s">
        <v>1105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1106</v>
      </c>
      <c r="P14" s="2390"/>
      <c r="Q14" s="2338" t="s">
        <v>1107</v>
      </c>
      <c r="R14" s="2390"/>
      <c r="S14" s="2339"/>
      <c r="T14" s="2215"/>
      <c r="U14" s="2338" t="s">
        <v>839</v>
      </c>
      <c r="V14" s="2390"/>
      <c r="W14" s="2338" t="s">
        <v>842</v>
      </c>
      <c r="X14" s="2390"/>
      <c r="Y14" s="2338" t="s">
        <v>839</v>
      </c>
      <c r="Z14" s="2390"/>
      <c r="AA14" s="2338" t="s">
        <v>849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1108</v>
      </c>
      <c r="CI14" s="2390"/>
      <c r="CJ14" s="2338" t="s">
        <v>1109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1110</v>
      </c>
      <c r="DH14" s="2390"/>
      <c r="DI14" s="2338" t="s">
        <v>1111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829</v>
      </c>
      <c r="P16" s="2435"/>
      <c r="Q16" s="2388" t="s">
        <v>831</v>
      </c>
      <c r="R16" s="2435"/>
      <c r="S16" s="2388" t="s">
        <v>835</v>
      </c>
      <c r="T16" s="2435"/>
      <c r="U16" s="2388" t="s">
        <v>840</v>
      </c>
      <c r="V16" s="2435"/>
      <c r="W16" s="2388" t="s">
        <v>843</v>
      </c>
      <c r="X16" s="2435"/>
      <c r="Y16" s="2388" t="s">
        <v>847</v>
      </c>
      <c r="Z16" s="2435"/>
      <c r="AA16" s="2388" t="s">
        <v>850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1112</v>
      </c>
      <c r="CC16" s="2435"/>
      <c r="CD16" s="2388" t="s">
        <v>561</v>
      </c>
      <c r="CE16" s="2435"/>
      <c r="CF16" s="2388" t="s">
        <v>1113</v>
      </c>
      <c r="CG16" s="2435"/>
      <c r="CH16" s="2388" t="s">
        <v>1114</v>
      </c>
      <c r="CI16" s="2435"/>
      <c r="CJ16" s="2388" t="s">
        <v>1114</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1112</v>
      </c>
      <c r="DF16" s="2435"/>
      <c r="DG16" s="2388" t="s">
        <v>1115</v>
      </c>
      <c r="DH16" s="2435"/>
      <c r="DI16" s="2388" t="s">
        <v>1115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1116</v>
      </c>
      <c r="P17" s="1193" t="s">
        <v>1117</v>
      </c>
      <c r="Q17" s="1193" t="s">
        <v>1116</v>
      </c>
      <c r="R17" s="1193" t="s">
        <v>1117</v>
      </c>
      <c r="S17" s="1193" t="s">
        <v>1116</v>
      </c>
      <c r="T17" s="1193" t="s">
        <v>1117</v>
      </c>
      <c r="U17" s="1193" t="s">
        <v>1116</v>
      </c>
      <c r="V17" s="1193" t="s">
        <v>1117</v>
      </c>
      <c r="W17" s="1193" t="s">
        <v>1116</v>
      </c>
      <c r="X17" s="1193" t="s">
        <v>1117</v>
      </c>
      <c r="Y17" s="1193" t="s">
        <v>1116</v>
      </c>
      <c r="Z17" s="1193" t="s">
        <v>1117</v>
      </c>
      <c r="AA17" s="1193" t="s">
        <v>1116</v>
      </c>
      <c r="AB17" s="1193" t="s">
        <v>1117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1116</v>
      </c>
      <c r="BU17" s="1193" t="s">
        <v>1117</v>
      </c>
      <c r="BV17" s="1193" t="s">
        <v>1116</v>
      </c>
      <c r="BW17" s="1193" t="s">
        <v>1117</v>
      </c>
      <c r="BX17" s="1193" t="s">
        <v>1116</v>
      </c>
      <c r="BY17" s="1193" t="s">
        <v>1117</v>
      </c>
      <c r="BZ17" s="1193" t="s">
        <v>1116</v>
      </c>
      <c r="CA17" s="1193" t="s">
        <v>1117</v>
      </c>
      <c r="CB17" s="1193" t="s">
        <v>1116</v>
      </c>
      <c r="CC17" s="1193" t="s">
        <v>1117</v>
      </c>
      <c r="CD17" s="1193" t="s">
        <v>1116</v>
      </c>
      <c r="CE17" s="1193" t="s">
        <v>1117</v>
      </c>
      <c r="CF17" s="1193" t="s">
        <v>1116</v>
      </c>
      <c r="CG17" s="1193" t="s">
        <v>1117</v>
      </c>
      <c r="CH17" s="1193" t="s">
        <v>1116</v>
      </c>
      <c r="CI17" s="1193" t="s">
        <v>1117</v>
      </c>
      <c r="CJ17" s="1193" t="s">
        <v>1116</v>
      </c>
      <c r="CK17" s="1193" t="s">
        <v>1117</v>
      </c>
      <c r="CL17" s="2438"/>
      <c r="CM17" s="2436"/>
      <c r="CN17" s="2436"/>
      <c r="CO17" s="2436"/>
      <c r="CP17" s="2436"/>
      <c r="CQ17" s="2436"/>
      <c r="CR17" s="2436"/>
      <c r="CS17" s="2436"/>
      <c r="CT17" s="2436"/>
      <c r="CU17" s="2436"/>
      <c r="CV17" s="2436"/>
      <c r="CW17" s="2436"/>
      <c r="CX17" s="2455"/>
      <c r="CY17" s="1193" t="s">
        <v>1116</v>
      </c>
      <c r="CZ17" s="1193" t="s">
        <v>1117</v>
      </c>
      <c r="DA17" s="1193" t="s">
        <v>1116</v>
      </c>
      <c r="DB17" s="1193" t="s">
        <v>1117</v>
      </c>
      <c r="DC17" s="1193" t="s">
        <v>1116</v>
      </c>
      <c r="DD17" s="1193" t="s">
        <v>1117</v>
      </c>
      <c r="DE17" s="1193" t="s">
        <v>1116</v>
      </c>
      <c r="DF17" s="1193" t="s">
        <v>1117</v>
      </c>
      <c r="DG17" s="1193" t="s">
        <v>1116</v>
      </c>
      <c r="DH17" s="1193" t="s">
        <v>1117</v>
      </c>
      <c r="DI17" s="1193" t="s">
        <v>1116</v>
      </c>
      <c r="DJ17" s="1193" t="s">
        <v>1117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3BF44-2C01-61C2-F8DD-1B060CE25C6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692</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 СП "Биробиджанская ТЭЦ"</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88</v>
      </c>
      <c r="E13" s="762" t="s">
        <v>306</v>
      </c>
      <c r="F13" s="762" t="s">
        <v>569</v>
      </c>
      <c r="G13" s="810" t="s">
        <v>307</v>
      </c>
      <c r="H13" s="756" t="s">
        <v>307</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1118</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1118</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1118</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1119</v>
      </c>
      <c r="E20" s="690"/>
      <c r="F20" s="511"/>
      <c r="G20" s="511"/>
      <c r="H20" s="511"/>
      <c r="I20" s="1765"/>
      <c r="S20" s="507">
        <v>0</v>
      </c>
    </row>
    <row customHeight="1" ht="29.25">
      <c r="C21" s="453"/>
      <c r="D21" s="541" t="s">
        <v>317</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1120</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72846-681D-EFE1-D3DD-1CF08784B42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 СП "Биробиджанская ТЭЦ"</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88</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310</v>
      </c>
      <c r="G12" s="153"/>
      <c r="Q12" s="85">
        <v>62</v>
      </c>
    </row>
    <row customHeight="1" ht="24">
      <c r="A13" s="194"/>
      <c r="C13" s="98"/>
      <c r="D13" s="149" t="s">
        <v>1025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1121</v>
      </c>
      <c r="F15" s="203"/>
      <c r="G15" s="2173"/>
      <c r="Q15" s="85">
        <v>15</v>
      </c>
    </row>
    <row customHeight="1" ht="14.699999999999998">
      <c r="A16" s="194"/>
      <c r="C16" s="98"/>
      <c r="D16" s="149" t="s">
        <v>1027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310</v>
      </c>
      <c r="G16" s="339"/>
      <c r="Q16" s="85">
        <v>14</v>
      </c>
    </row>
    <row customHeight="1" ht="14.699999999999998">
      <c r="A17" s="194"/>
      <c r="C17" s="98"/>
      <c r="D17" s="149" t="s">
        <v>1069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1122</v>
      </c>
      <c r="F18" s="340"/>
      <c r="G18" s="2173"/>
      <c r="I18" s="352"/>
      <c r="J18" s="352"/>
      <c r="Q18" s="344">
        <v>21</v>
      </c>
    </row>
    <row s="1637" customFormat="1" customHeight="1" ht="256.5" hidden="1">
      <c r="A19" s="345"/>
      <c r="B19" s="419"/>
      <c r="C19" s="378"/>
      <c r="D19" s="886" t="s">
        <v>1029</v>
      </c>
      <c r="E19" s="885" t="s">
        <v>1123</v>
      </c>
      <c r="F19" s="387"/>
      <c r="G19" s="339" t="s">
        <v>1124</v>
      </c>
      <c r="I19" s="502"/>
      <c r="J19" s="502"/>
      <c r="Q19" s="760">
        <v>0</v>
      </c>
    </row>
    <row s="1637" customFormat="1" customHeight="1" ht="14.699999999999998">
      <c r="A20" s="345"/>
      <c r="B20" s="148"/>
      <c r="C20" s="309"/>
      <c r="D20" s="887">
        <v>2</v>
      </c>
      <c r="E20" s="332" t="s">
        <v>1125</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110</v>
      </c>
      <c r="E23" s="199" t="s">
        <v>1126</v>
      </c>
      <c r="F23" s="1672" t="s">
        <v>310</v>
      </c>
      <c r="G23" s="347"/>
      <c r="I23" s="1626"/>
      <c r="J23" s="1626"/>
      <c r="Q23" s="1633">
        <v>0</v>
      </c>
    </row>
    <row s="1637" customFormat="1" customHeight="1" ht="14.25" hidden="1">
      <c r="A24" s="345"/>
      <c r="B24" s="1162"/>
      <c r="C24" s="378"/>
      <c r="D24" s="1675" t="s">
        <v>712</v>
      </c>
      <c r="E24" s="1674" t="s">
        <v>1127</v>
      </c>
      <c r="F24" s="1672" t="s">
        <v>310</v>
      </c>
      <c r="G24" s="339"/>
      <c r="I24" s="1626"/>
      <c r="J24" s="1626"/>
      <c r="Q24" s="1633">
        <v>0</v>
      </c>
    </row>
    <row s="1637" customFormat="1" customHeight="1" ht="14.25" hidden="1">
      <c r="A25" s="345"/>
      <c r="B25" s="1162"/>
      <c r="C25" s="378"/>
      <c r="D25" s="1675" t="s">
        <v>715</v>
      </c>
      <c r="E25" s="197"/>
      <c r="F25" s="387"/>
      <c r="G25" s="2171" t="s">
        <v>1128</v>
      </c>
      <c r="I25" s="1626"/>
      <c r="J25" s="1626"/>
      <c r="Q25" s="1633">
        <v>0</v>
      </c>
    </row>
    <row s="1637" customFormat="1" customHeight="1" ht="22.5" hidden="1">
      <c r="A26" s="345"/>
      <c r="B26" s="1162"/>
      <c r="C26" s="378"/>
      <c r="D26" s="349"/>
      <c r="E26" s="351" t="s">
        <v>1129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B3682-FC9B-816D-6C6D-F2782933889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692</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692</v>
      </c>
      <c r="D4" s="1675"/>
      <c r="E4" s="207" t="s">
        <v>1130</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692</v>
      </c>
      <c r="D6" s="1675"/>
      <c r="E6" s="208" t="s">
        <v>1131</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692</v>
      </c>
      <c r="D8" s="1675"/>
      <c r="E8" s="208" t="s">
        <v>1132</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692</v>
      </c>
      <c r="D10" s="1675"/>
      <c r="E10" s="208" t="s">
        <v>1133</v>
      </c>
      <c r="F10" s="1672"/>
      <c r="G10" s="1676"/>
      <c r="H10" s="1672" t="s">
        <v>310</v>
      </c>
      <c r="K10" s="1626"/>
      <c r="L10" s="1626" t="s">
        <v>1134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 СП "Биробиджанская ТЭЦ"</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88</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1135</v>
      </c>
      <c r="F21" s="2463"/>
      <c r="G21" s="2463"/>
      <c r="H21" s="2463"/>
      <c r="I21" s="210"/>
      <c r="M21" s="85">
        <v>14</v>
      </c>
    </row>
    <row customHeight="1" ht="21">
      <c r="A22" s="1685"/>
      <c r="C22" s="98"/>
      <c r="D22" s="149" t="s">
        <v>1025</v>
      </c>
      <c r="E22" s="196" t="s">
        <v>1136</v>
      </c>
      <c r="F22" s="200"/>
      <c r="G22" s="1739"/>
      <c r="H22" s="200" t="s">
        <v>310</v>
      </c>
      <c r="I22" s="153" t="s">
        <v>1137</v>
      </c>
      <c r="M22" s="85">
        <v>20</v>
      </c>
    </row>
    <row customHeight="1" ht="60">
      <c r="A23" s="1685"/>
      <c r="C23" s="98"/>
      <c r="D23" s="149" t="s">
        <v>1027</v>
      </c>
      <c r="E23" s="196" t="s">
        <v>1138</v>
      </c>
      <c r="F23" s="200"/>
      <c r="G23" s="259"/>
      <c r="H23" s="215"/>
      <c r="I23" s="260" t="s">
        <v>1139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310</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328</v>
      </c>
      <c r="E26" s="201"/>
      <c r="F26" s="200"/>
      <c r="G26" s="200" t="s">
        <v>310</v>
      </c>
      <c r="H26" s="215"/>
      <c r="I26" s="2171" t="s">
        <v>1140</v>
      </c>
      <c r="M26" s="85">
        <v>14</v>
      </c>
    </row>
    <row customHeight="1" ht="15.75">
      <c r="A27" s="1685" t="s">
        <v>109</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757</v>
      </c>
      <c r="E29" s="207" t="s">
        <v>1130</v>
      </c>
      <c r="F29" s="200"/>
      <c r="G29" s="259"/>
      <c r="H29" s="200" t="s">
        <v>310</v>
      </c>
      <c r="I29" s="2171" t="s">
        <v>1141</v>
      </c>
      <c r="M29" s="85">
        <v>20</v>
      </c>
    </row>
    <row customHeight="1" ht="15.75">
      <c r="A30" s="1685" t="s">
        <v>110</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1142</v>
      </c>
      <c r="E33" s="208" t="s">
        <v>1131</v>
      </c>
      <c r="F33" s="200"/>
      <c r="G33" s="259"/>
      <c r="H33" s="200" t="s">
        <v>310</v>
      </c>
      <c r="I33" s="2171" t="s">
        <v>1143</v>
      </c>
      <c r="M33" s="85">
        <v>14</v>
      </c>
    </row>
    <row customHeight="1" ht="15.75">
      <c r="A34" s="1685" t="s">
        <v>90</v>
      </c>
      <c r="C34" s="98"/>
      <c r="D34" s="111"/>
      <c r="E34" s="206" t="s">
        <v>326</v>
      </c>
      <c r="F34" s="202"/>
      <c r="G34" s="202"/>
      <c r="H34" s="203"/>
      <c r="I34" s="2173"/>
      <c r="M34" s="85">
        <v>15</v>
      </c>
    </row>
    <row customHeight="1" ht="25.2">
      <c r="A35" s="1685"/>
      <c r="C35" s="98"/>
      <c r="D35" s="149" t="s">
        <v>885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1144</v>
      </c>
      <c r="E36" s="208" t="s">
        <v>1132</v>
      </c>
      <c r="F36" s="200"/>
      <c r="G36" s="259"/>
      <c r="H36" s="200" t="s">
        <v>310</v>
      </c>
      <c r="I36" s="2145" t="s">
        <v>1145</v>
      </c>
      <c r="M36" s="85">
        <v>14</v>
      </c>
    </row>
    <row customHeight="1" ht="15.75">
      <c r="A37" s="1685" t="s">
        <v>91</v>
      </c>
      <c r="C37" s="98"/>
      <c r="D37" s="111"/>
      <c r="E37" s="206" t="s">
        <v>326</v>
      </c>
      <c r="F37" s="202"/>
      <c r="G37" s="202"/>
      <c r="H37" s="203"/>
      <c r="I37" s="2145"/>
      <c r="M37" s="85">
        <v>15</v>
      </c>
    </row>
    <row customHeight="1" ht="27.299999999999997">
      <c r="A38" s="1685"/>
      <c r="C38" s="98"/>
      <c r="D38" s="149" t="s">
        <v>886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887</v>
      </c>
      <c r="E39" s="208" t="s">
        <v>1133</v>
      </c>
      <c r="F39" s="200"/>
      <c r="G39" s="209"/>
      <c r="H39" s="200" t="s">
        <v>310</v>
      </c>
      <c r="I39" s="2171" t="s">
        <v>1146</v>
      </c>
      <c r="L39" s="157" t="s">
        <v>1134</v>
      </c>
      <c r="M39" s="85">
        <v>14</v>
      </c>
    </row>
    <row customHeight="1" ht="15.75">
      <c r="A40" s="1685" t="s">
        <v>111</v>
      </c>
      <c r="C40" s="98"/>
      <c r="D40" s="111"/>
      <c r="E40" s="206" t="s">
        <v>326</v>
      </c>
      <c r="F40" s="202"/>
      <c r="G40" s="202"/>
      <c r="H40" s="203"/>
      <c r="I40" s="2173"/>
      <c r="M40" s="85">
        <v>15</v>
      </c>
    </row>
    <row s="1825" customFormat="1" customHeight="1" ht="3">
      <c r="A41" s="1685"/>
      <c r="K41" s="198"/>
      <c r="L41" s="198"/>
      <c r="M41" s="142">
        <v>3</v>
      </c>
    </row>
    <row customHeight="1" ht="26.25">
      <c r="D42" s="1683" t="s">
        <v>807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81B15-B9F1-51B2-ED02-165D2330186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1147</v>
      </c>
      <c r="D3" s="346"/>
      <c r="E3" s="1033"/>
      <c r="F3" s="1033"/>
      <c r="G3" s="2429"/>
      <c r="H3" s="1502"/>
      <c r="I3" s="653" t="s">
        <v>1148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1149</v>
      </c>
      <c r="D6" s="346"/>
      <c r="E6" s="1033"/>
      <c r="F6" s="1033"/>
      <c r="G6" s="2429"/>
      <c r="H6" s="1502"/>
      <c r="I6" s="653" t="s">
        <v>1148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45958.65422453704</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220/1512</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88</v>
      </c>
      <c r="F20" s="2226" t="s">
        <v>121</v>
      </c>
      <c r="G20" s="2226" t="s">
        <v>122</v>
      </c>
      <c r="H20" s="2388" t="s">
        <v>1150</v>
      </c>
      <c r="I20" s="2389"/>
      <c r="J20" s="2435"/>
      <c r="K20" s="2226" t="s">
        <v>307</v>
      </c>
      <c r="L20" s="2226" t="s">
        <v>394</v>
      </c>
      <c r="M20" s="2391"/>
      <c r="AH20" s="376">
        <v>21</v>
      </c>
    </row>
    <row customHeight="1" ht="22.049999999999997">
      <c r="D21" s="378"/>
      <c r="E21" s="2281"/>
      <c r="F21" s="2227"/>
      <c r="G21" s="2227"/>
      <c r="H21" s="2220" t="s">
        <v>1151</v>
      </c>
      <c r="I21" s="2222"/>
      <c r="J21" s="110" t="s">
        <v>1152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310</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1147</v>
      </c>
      <c r="D25" s="2468"/>
      <c r="E25" s="2206"/>
      <c r="F25" s="2472"/>
      <c r="G25" s="2429"/>
      <c r="H25" s="1502"/>
      <c r="I25" s="653" t="s">
        <v>1148</v>
      </c>
      <c r="J25" s="573"/>
      <c r="K25" s="1502"/>
      <c r="L25" s="216"/>
      <c r="M25" s="2172"/>
      <c r="N25" s="336"/>
      <c r="O25" s="1626"/>
      <c r="P25" s="1626"/>
      <c r="AH25" s="1633">
        <v>0</v>
      </c>
    </row>
    <row customHeight="1" ht="0.75" hidden="1">
      <c r="A26" s="1782"/>
      <c r="B26" s="1782"/>
      <c r="C26" s="371" t="s">
        <v>1153</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1147</v>
      </c>
      <c r="D28" s="2464"/>
      <c r="E28" s="2465"/>
      <c r="F28" s="2466"/>
      <c r="G28" s="2429"/>
      <c r="H28" s="1502"/>
      <c r="I28" s="653" t="s">
        <v>1148</v>
      </c>
      <c r="J28" s="573"/>
      <c r="K28" s="1502"/>
      <c r="L28" s="216"/>
      <c r="M28" s="2172"/>
      <c r="N28" s="336"/>
      <c r="O28" s="1626"/>
      <c r="P28" s="1626"/>
      <c r="AH28" s="1633">
        <v>0</v>
      </c>
    </row>
    <row s="1637" customFormat="1" customHeight="1" ht="0.75" hidden="1">
      <c r="A29" s="1782"/>
      <c r="B29" s="1782"/>
      <c r="C29" s="371" t="s">
        <v>1153</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1147</v>
      </c>
      <c r="D31" s="2464"/>
      <c r="E31" s="2206"/>
      <c r="F31" s="2385"/>
      <c r="G31" s="2429"/>
      <c r="H31" s="1502"/>
      <c r="I31" s="653" t="s">
        <v>1148</v>
      </c>
      <c r="J31" s="573"/>
      <c r="K31" s="1502"/>
      <c r="L31" s="216"/>
      <c r="M31" s="2172"/>
      <c r="N31" s="336"/>
      <c r="O31" s="1626"/>
      <c r="P31" s="1626"/>
      <c r="AH31" s="1633">
        <v>0</v>
      </c>
    </row>
    <row s="1637" customFormat="1" customHeight="1" ht="0.75" hidden="1">
      <c r="A32" s="1782"/>
      <c r="B32" s="1782"/>
      <c r="C32" s="371" t="s">
        <v>1153</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1147</v>
      </c>
      <c r="D34" s="2464"/>
      <c r="E34" s="2206"/>
      <c r="F34" s="2385"/>
      <c r="G34" s="2429"/>
      <c r="H34" s="1502"/>
      <c r="I34" s="653" t="s">
        <v>1148</v>
      </c>
      <c r="J34" s="573"/>
      <c r="K34" s="1502"/>
      <c r="L34" s="216"/>
      <c r="M34" s="2172"/>
      <c r="N34" s="336"/>
      <c r="O34" s="1626"/>
      <c r="P34" s="1626"/>
      <c r="AH34" s="1633">
        <v>0</v>
      </c>
    </row>
    <row s="1637" customFormat="1" customHeight="1" ht="0.75" hidden="1">
      <c r="A35" s="1782"/>
      <c r="B35" s="1782"/>
      <c r="C35" s="371" t="s">
        <v>1153</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1147</v>
      </c>
      <c r="D37" s="2464"/>
      <c r="E37" s="2206"/>
      <c r="F37" s="2385"/>
      <c r="G37" s="2429"/>
      <c r="H37" s="1502"/>
      <c r="I37" s="653" t="s">
        <v>1148</v>
      </c>
      <c r="J37" s="573"/>
      <c r="K37" s="1502"/>
      <c r="L37" s="216"/>
      <c r="M37" s="2172"/>
      <c r="N37" s="336"/>
      <c r="O37" s="1626"/>
      <c r="P37" s="1626"/>
      <c r="AH37" s="1633">
        <v>0</v>
      </c>
    </row>
    <row s="1637" customFormat="1" customHeight="1" ht="0.75" hidden="1">
      <c r="A38" s="1782"/>
      <c r="B38" s="1782"/>
      <c r="C38" s="371" t="s">
        <v>1153</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1147</v>
      </c>
      <c r="D40" s="2464"/>
      <c r="E40" s="2206"/>
      <c r="F40" s="2385"/>
      <c r="G40" s="2429"/>
      <c r="H40" s="1502"/>
      <c r="I40" s="653" t="s">
        <v>1148</v>
      </c>
      <c r="J40" s="573"/>
      <c r="K40" s="1502"/>
      <c r="L40" s="216"/>
      <c r="M40" s="2172"/>
      <c r="N40" s="336"/>
      <c r="O40" s="1626"/>
      <c r="P40" s="1626"/>
      <c r="AH40" s="1633">
        <v>0</v>
      </c>
    </row>
    <row s="1637" customFormat="1" customHeight="1" ht="0.75" hidden="1">
      <c r="A41" s="1782"/>
      <c r="B41" s="1782"/>
      <c r="C41" s="371" t="s">
        <v>1153</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1147</v>
      </c>
      <c r="D43" s="2464"/>
      <c r="E43" s="2206"/>
      <c r="F43" s="2385"/>
      <c r="G43" s="2429"/>
      <c r="H43" s="1502"/>
      <c r="I43" s="653" t="s">
        <v>1148</v>
      </c>
      <c r="J43" s="573"/>
      <c r="K43" s="1502"/>
      <c r="L43" s="216"/>
      <c r="M43" s="2172"/>
      <c r="N43" s="336"/>
      <c r="O43" s="1626"/>
      <c r="P43" s="1626"/>
      <c r="AH43" s="1633">
        <v>0</v>
      </c>
    </row>
    <row s="1637" customFormat="1" customHeight="1" ht="0.75" hidden="1">
      <c r="A44" s="1782"/>
      <c r="B44" s="1782"/>
      <c r="C44" s="371" t="s">
        <v>1153</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1147</v>
      </c>
      <c r="D46" s="2464"/>
      <c r="E46" s="2206"/>
      <c r="F46" s="2385"/>
      <c r="G46" s="2429"/>
      <c r="H46" s="1502"/>
      <c r="I46" s="653" t="s">
        <v>1148</v>
      </c>
      <c r="J46" s="573"/>
      <c r="K46" s="1502"/>
      <c r="L46" s="216"/>
      <c r="M46" s="2172"/>
      <c r="N46" s="336"/>
      <c r="O46" s="1626"/>
      <c r="P46" s="1626"/>
      <c r="AH46" s="1633">
        <v>0</v>
      </c>
    </row>
    <row s="1637" customFormat="1" customHeight="1" ht="0.75" hidden="1">
      <c r="A47" s="1782"/>
      <c r="B47" s="1782"/>
      <c r="C47" s="371" t="s">
        <v>1153</v>
      </c>
      <c r="D47" s="2464"/>
      <c r="E47" s="2206"/>
      <c r="F47" s="2385"/>
      <c r="G47" s="402"/>
      <c r="H47" s="1502"/>
      <c r="I47" s="653"/>
      <c r="J47" s="573"/>
      <c r="K47" s="1502"/>
      <c r="L47" s="216"/>
      <c r="M47" s="2172"/>
      <c r="N47" s="336"/>
      <c r="O47" s="1626"/>
      <c r="P47" s="1626"/>
      <c r="AH47" s="1633">
        <v>0</v>
      </c>
    </row>
    <row s="1637" customFormat="1" customHeight="1" ht="18.75">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объекта капитального строительства "Гараж", расположенного по адресу: ЕАО, г. Биробиджан, ул. Пушкина, 5А с тепловой нагрузкой 0,00412 Гкал/час к системе теплоснабжения АО "ДГК" в индивидуальном порядке</v>
      </c>
      <c r="H48" s="1991"/>
      <c r="I48" s="1741">
        <v>45989.658217592594</v>
      </c>
      <c r="J48" s="1775">
        <v>46535.65826388889</v>
      </c>
      <c r="K48" s="1867" t="s">
        <v>1154</v>
      </c>
      <c r="L48" s="1991" t="s">
        <v>310</v>
      </c>
      <c r="M48" s="2172"/>
      <c r="N48" s="336"/>
      <c r="O48" s="1626"/>
      <c r="P48" s="1626"/>
      <c r="AH48" s="1633">
        <v>0</v>
      </c>
    </row>
    <row s="1637" customFormat="1" customHeight="1" ht="18.75">
      <c r="A49" s="1782"/>
      <c r="B49" s="1782"/>
      <c r="C49" s="371" t="s">
        <v>1147</v>
      </c>
      <c r="D49" s="2464"/>
      <c r="E49" s="2206"/>
      <c r="F49" s="2385"/>
      <c r="G49" s="2429"/>
      <c r="H49" s="1502"/>
      <c r="I49" s="653" t="s">
        <v>1148</v>
      </c>
      <c r="J49" s="573"/>
      <c r="K49" s="1502"/>
      <c r="L49" s="216"/>
      <c r="M49" s="2172"/>
      <c r="N49" s="336"/>
      <c r="O49" s="1626"/>
      <c r="P49" s="1626"/>
      <c r="AH49" s="1633">
        <v>0</v>
      </c>
    </row>
    <row s="1637" customFormat="1" customHeight="1" ht="0.75">
      <c r="A50" s="1782"/>
      <c r="B50" s="1782"/>
      <c r="C50" s="371" t="s">
        <v>1153</v>
      </c>
      <c r="D50" s="2464"/>
      <c r="E50" s="2206"/>
      <c r="F50" s="2385"/>
      <c r="G50" s="402"/>
      <c r="H50" s="1502"/>
      <c r="I50" s="653"/>
      <c r="J50" s="573"/>
      <c r="K50" s="1502"/>
      <c r="L50" s="216"/>
      <c r="M50" s="2172"/>
      <c r="N50" s="336"/>
      <c r="O50" s="1626"/>
      <c r="P50" s="1626"/>
      <c r="AH50" s="1633">
        <v>0</v>
      </c>
    </row>
    <row s="1637" customFormat="1" customHeight="1" ht="18.75" hidden="1">
      <c r="A51" s="1782" t="s">
        <v>229</v>
      </c>
      <c r="B51" s="1782" t="s">
        <v>230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1147</v>
      </c>
      <c r="D52" s="2464"/>
      <c r="E52" s="2206"/>
      <c r="F52" s="2385"/>
      <c r="G52" s="2429"/>
      <c r="H52" s="1502"/>
      <c r="I52" s="653" t="s">
        <v>1148</v>
      </c>
      <c r="J52" s="573"/>
      <c r="K52" s="1502"/>
      <c r="L52" s="216"/>
      <c r="M52" s="2172"/>
      <c r="N52" s="336"/>
      <c r="O52" s="1626"/>
      <c r="P52" s="1626"/>
      <c r="AH52" s="1633">
        <v>0</v>
      </c>
    </row>
    <row s="1637" customFormat="1" customHeight="1" ht="0.75" hidden="1">
      <c r="A53" s="1782"/>
      <c r="B53" s="1782"/>
      <c r="C53" s="371" t="s">
        <v>1153</v>
      </c>
      <c r="D53" s="2464"/>
      <c r="E53" s="2206"/>
      <c r="F53" s="2385"/>
      <c r="G53" s="402"/>
      <c r="H53" s="1502"/>
      <c r="I53" s="653"/>
      <c r="J53" s="573"/>
      <c r="K53" s="1502"/>
      <c r="L53" s="216"/>
      <c r="M53" s="2172"/>
      <c r="N53" s="336"/>
      <c r="O53" s="1626"/>
      <c r="P53" s="1626"/>
      <c r="AH53" s="1633">
        <v>0</v>
      </c>
    </row>
    <row s="1637" customFormat="1" customHeight="1" ht="18.75" hidden="1">
      <c r="A54" s="1782" t="s">
        <v>234</v>
      </c>
      <c r="B54" s="1782" t="s">
        <v>235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1147</v>
      </c>
      <c r="D55" s="2464"/>
      <c r="E55" s="2206"/>
      <c r="F55" s="2385"/>
      <c r="G55" s="2429"/>
      <c r="H55" s="1502"/>
      <c r="I55" s="653" t="s">
        <v>1148</v>
      </c>
      <c r="J55" s="573"/>
      <c r="K55" s="1502"/>
      <c r="L55" s="216"/>
      <c r="M55" s="2172"/>
      <c r="N55" s="336"/>
      <c r="O55" s="1626"/>
      <c r="P55" s="1626"/>
      <c r="AH55" s="1633">
        <v>0</v>
      </c>
    </row>
    <row s="1637" customFormat="1" customHeight="1" ht="0.75" hidden="1">
      <c r="A56" s="1782"/>
      <c r="B56" s="1782"/>
      <c r="C56" s="371" t="s">
        <v>1153</v>
      </c>
      <c r="D56" s="2464"/>
      <c r="E56" s="2206"/>
      <c r="F56" s="2385"/>
      <c r="G56" s="402"/>
      <c r="H56" s="1502"/>
      <c r="I56" s="653"/>
      <c r="J56" s="573"/>
      <c r="K56" s="1502"/>
      <c r="L56" s="216"/>
      <c r="M56" s="2172"/>
      <c r="N56" s="336"/>
      <c r="O56" s="1626"/>
      <c r="P56" s="1626"/>
      <c r="AH56" s="1633">
        <v>0</v>
      </c>
    </row>
    <row s="1637" customFormat="1" customHeight="1" ht="18.75" hidden="1">
      <c r="A57" s="1782" t="s">
        <v>239</v>
      </c>
      <c r="B57" s="1782" t="s">
        <v>240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1147</v>
      </c>
      <c r="D58" s="2464"/>
      <c r="E58" s="2206"/>
      <c r="F58" s="2385"/>
      <c r="G58" s="2429"/>
      <c r="H58" s="1502"/>
      <c r="I58" s="653" t="s">
        <v>1148</v>
      </c>
      <c r="J58" s="573"/>
      <c r="K58" s="1502"/>
      <c r="L58" s="216"/>
      <c r="M58" s="2172"/>
      <c r="N58" s="336"/>
      <c r="O58" s="1626"/>
      <c r="P58" s="1626"/>
      <c r="AH58" s="1633">
        <v>0</v>
      </c>
    </row>
    <row s="1637" customFormat="1" customHeight="1" ht="0.75" hidden="1">
      <c r="A59" s="1782"/>
      <c r="B59" s="1782"/>
      <c r="C59" s="371" t="s">
        <v>1153</v>
      </c>
      <c r="D59" s="2464"/>
      <c r="E59" s="2206"/>
      <c r="F59" s="2385"/>
      <c r="G59" s="402"/>
      <c r="H59" s="1502"/>
      <c r="I59" s="653"/>
      <c r="J59" s="573"/>
      <c r="K59" s="1502"/>
      <c r="L59" s="216"/>
      <c r="M59" s="2172"/>
      <c r="N59" s="336"/>
      <c r="O59" s="1626"/>
      <c r="P59" s="1626"/>
      <c r="AH59" s="1633">
        <v>0</v>
      </c>
    </row>
    <row s="1637" customFormat="1" customHeight="1" ht="18.75" hidden="1">
      <c r="A60" s="1782" t="s">
        <v>244</v>
      </c>
      <c r="B60" s="1782" t="s">
        <v>245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1147</v>
      </c>
      <c r="D61" s="2464"/>
      <c r="E61" s="2206"/>
      <c r="F61" s="2385"/>
      <c r="G61" s="2429"/>
      <c r="H61" s="1502"/>
      <c r="I61" s="653" t="s">
        <v>1148</v>
      </c>
      <c r="J61" s="573"/>
      <c r="K61" s="1502"/>
      <c r="L61" s="216"/>
      <c r="M61" s="2172"/>
      <c r="N61" s="336"/>
      <c r="O61" s="1626"/>
      <c r="P61" s="1626"/>
      <c r="AH61" s="1633">
        <v>0</v>
      </c>
    </row>
    <row s="1637" customFormat="1" customHeight="1" ht="0.75" hidden="1">
      <c r="A62" s="1782"/>
      <c r="B62" s="1782"/>
      <c r="C62" s="371" t="s">
        <v>1153</v>
      </c>
      <c r="D62" s="2464"/>
      <c r="E62" s="2206"/>
      <c r="F62" s="2385"/>
      <c r="G62" s="402"/>
      <c r="H62" s="1502"/>
      <c r="I62" s="653"/>
      <c r="J62" s="573"/>
      <c r="K62" s="1502"/>
      <c r="L62" s="216"/>
      <c r="M62" s="2172"/>
      <c r="N62" s="336"/>
      <c r="O62" s="1626"/>
      <c r="P62" s="1626"/>
      <c r="AH62" s="1633">
        <v>0</v>
      </c>
    </row>
    <row s="1637" customFormat="1" customHeight="1" ht="18.7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1147</v>
      </c>
      <c r="D64" s="2464"/>
      <c r="E64" s="2206"/>
      <c r="F64" s="2385"/>
      <c r="G64" s="2429"/>
      <c r="H64" s="1502"/>
      <c r="I64" s="653" t="s">
        <v>1148</v>
      </c>
      <c r="J64" s="573"/>
      <c r="K64" s="1502"/>
      <c r="L64" s="216"/>
      <c r="M64" s="2172"/>
      <c r="N64" s="336"/>
      <c r="O64" s="1626"/>
      <c r="P64" s="1626"/>
      <c r="AH64" s="1633">
        <v>0</v>
      </c>
    </row>
    <row s="1637" customFormat="1" customHeight="1" ht="0.75" hidden="1">
      <c r="A65" s="1782"/>
      <c r="B65" s="1782"/>
      <c r="C65" s="371" t="s">
        <v>1153</v>
      </c>
      <c r="D65" s="2464"/>
      <c r="E65" s="2206"/>
      <c r="F65" s="2385"/>
      <c r="G65" s="402"/>
      <c r="H65" s="1502"/>
      <c r="I65" s="653"/>
      <c r="J65" s="573"/>
      <c r="K65" s="1502"/>
      <c r="L65" s="216"/>
      <c r="M65" s="2172"/>
      <c r="N65" s="336"/>
      <c r="O65" s="1626"/>
      <c r="P65" s="1626"/>
      <c r="AH65" s="1633">
        <v>0</v>
      </c>
    </row>
    <row s="1637" customFormat="1" customHeight="1" ht="18.75" hidden="1">
      <c r="A66" s="1782" t="s">
        <v>254</v>
      </c>
      <c r="B66" s="1782" t="s">
        <v>255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1147</v>
      </c>
      <c r="D67" s="2464"/>
      <c r="E67" s="2206"/>
      <c r="F67" s="2385"/>
      <c r="G67" s="2429"/>
      <c r="H67" s="1502"/>
      <c r="I67" s="653" t="s">
        <v>1148</v>
      </c>
      <c r="J67" s="573"/>
      <c r="K67" s="1502"/>
      <c r="L67" s="216"/>
      <c r="M67" s="2172"/>
      <c r="N67" s="336"/>
      <c r="O67" s="1626"/>
      <c r="P67" s="1626"/>
      <c r="AH67" s="1633">
        <v>0</v>
      </c>
    </row>
    <row s="1637" customFormat="1" customHeight="1" ht="0.75" hidden="1">
      <c r="A68" s="1782"/>
      <c r="B68" s="1782"/>
      <c r="C68" s="371" t="s">
        <v>1153</v>
      </c>
      <c r="D68" s="2464"/>
      <c r="E68" s="2206"/>
      <c r="F68" s="2385"/>
      <c r="G68" s="402"/>
      <c r="H68" s="1502"/>
      <c r="I68" s="653"/>
      <c r="J68" s="573"/>
      <c r="K68" s="1502"/>
      <c r="L68" s="216"/>
      <c r="M68" s="2172"/>
      <c r="N68" s="336"/>
      <c r="O68" s="1626"/>
      <c r="P68" s="1626"/>
      <c r="AH68" s="1633">
        <v>0</v>
      </c>
    </row>
    <row s="1637" customFormat="1" customHeight="1" ht="18.7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1147</v>
      </c>
      <c r="D70" s="2464"/>
      <c r="E70" s="2206"/>
      <c r="F70" s="2385"/>
      <c r="G70" s="2429"/>
      <c r="H70" s="1502"/>
      <c r="I70" s="653" t="s">
        <v>1148</v>
      </c>
      <c r="J70" s="573"/>
      <c r="K70" s="1502"/>
      <c r="L70" s="216"/>
      <c r="M70" s="2172"/>
      <c r="N70" s="336"/>
      <c r="O70" s="1626"/>
      <c r="P70" s="1626"/>
      <c r="AH70" s="1633">
        <v>0</v>
      </c>
    </row>
    <row s="1637" customFormat="1" customHeight="1" ht="0.75" hidden="1">
      <c r="A71" s="1782"/>
      <c r="B71" s="1782"/>
      <c r="C71" s="371" t="s">
        <v>1153</v>
      </c>
      <c r="D71" s="2464"/>
      <c r="E71" s="2206"/>
      <c r="F71" s="2385"/>
      <c r="G71" s="402"/>
      <c r="H71" s="1502"/>
      <c r="I71" s="653"/>
      <c r="J71" s="573"/>
      <c r="K71" s="1502"/>
      <c r="L71" s="216"/>
      <c r="M71" s="2172"/>
      <c r="N71" s="336"/>
      <c r="O71" s="1626"/>
      <c r="P71" s="1626"/>
      <c r="AH71" s="1633">
        <v>0</v>
      </c>
    </row>
    <row s="1637" customFormat="1" customHeight="1" ht="18.7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1147</v>
      </c>
      <c r="D73" s="2464"/>
      <c r="E73" s="2206"/>
      <c r="F73" s="2385"/>
      <c r="G73" s="2429"/>
      <c r="H73" s="1502"/>
      <c r="I73" s="653" t="s">
        <v>1148</v>
      </c>
      <c r="J73" s="573"/>
      <c r="K73" s="1502"/>
      <c r="L73" s="216"/>
      <c r="M73" s="2172"/>
      <c r="N73" s="336"/>
      <c r="O73" s="1626"/>
      <c r="P73" s="1626"/>
      <c r="AH73" s="1633">
        <v>0</v>
      </c>
    </row>
    <row s="1637" customFormat="1" customHeight="1" ht="0.75" hidden="1">
      <c r="A74" s="1782"/>
      <c r="B74" s="1782"/>
      <c r="C74" s="371" t="s">
        <v>1153</v>
      </c>
      <c r="D74" s="2464"/>
      <c r="E74" s="2206"/>
      <c r="F74" s="2385"/>
      <c r="G74" s="402"/>
      <c r="H74" s="1502"/>
      <c r="I74" s="653"/>
      <c r="J74" s="573"/>
      <c r="K74" s="1502"/>
      <c r="L74" s="216"/>
      <c r="M74" s="2172"/>
      <c r="N74" s="336"/>
      <c r="O74" s="1626"/>
      <c r="P74" s="1626"/>
      <c r="AH74" s="1633">
        <v>0</v>
      </c>
    </row>
    <row s="1637" customFormat="1" customHeight="1" ht="18.7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1147</v>
      </c>
      <c r="D76" s="2464"/>
      <c r="E76" s="2206"/>
      <c r="F76" s="2385"/>
      <c r="G76" s="2429"/>
      <c r="H76" s="1502"/>
      <c r="I76" s="653" t="s">
        <v>1148</v>
      </c>
      <c r="J76" s="573"/>
      <c r="K76" s="1502"/>
      <c r="L76" s="216"/>
      <c r="M76" s="2172"/>
      <c r="N76" s="336"/>
      <c r="O76" s="1626"/>
      <c r="P76" s="1626"/>
      <c r="AH76" s="1633">
        <v>0</v>
      </c>
    </row>
    <row s="1637" customFormat="1" customHeight="1" ht="0.75" hidden="1">
      <c r="A77" s="1782"/>
      <c r="B77" s="1782"/>
      <c r="C77" s="371" t="s">
        <v>1153</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1147</v>
      </c>
      <c r="D79" s="2464"/>
      <c r="E79" s="2206"/>
      <c r="F79" s="2385"/>
      <c r="G79" s="2429"/>
      <c r="H79" s="1502"/>
      <c r="I79" s="653" t="s">
        <v>1148</v>
      </c>
      <c r="J79" s="573"/>
      <c r="K79" s="1502"/>
      <c r="L79" s="216"/>
      <c r="M79" s="2172"/>
      <c r="N79" s="336"/>
      <c r="O79" s="1626"/>
      <c r="P79" s="1626"/>
      <c r="AH79" s="1633">
        <v>0</v>
      </c>
    </row>
    <row s="1637" customFormat="1" customHeight="1" ht="0.75" hidden="1">
      <c r="A80" s="1782"/>
      <c r="B80" s="1782"/>
      <c r="C80" s="371" t="s">
        <v>1153</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1147</v>
      </c>
      <c r="D82" s="2464"/>
      <c r="E82" s="2206"/>
      <c r="F82" s="2385"/>
      <c r="G82" s="2429"/>
      <c r="H82" s="1502"/>
      <c r="I82" s="653" t="s">
        <v>1148</v>
      </c>
      <c r="J82" s="573"/>
      <c r="K82" s="1502"/>
      <c r="L82" s="216"/>
      <c r="M82" s="2172"/>
      <c r="N82" s="336"/>
      <c r="O82" s="1626"/>
      <c r="P82" s="1626"/>
      <c r="AH82" s="1633">
        <v>0</v>
      </c>
    </row>
    <row s="1637" customFormat="1" customHeight="1" ht="1.05">
      <c r="A83" s="1782"/>
      <c r="B83" s="1782"/>
      <c r="C83" s="371" t="s">
        <v>1153</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310</v>
      </c>
      <c r="G85" s="200" t="s">
        <v>310</v>
      </c>
      <c r="H85" s="2220" t="s">
        <v>310</v>
      </c>
      <c r="I85" s="2222"/>
      <c r="J85" s="200" t="s">
        <v>310</v>
      </c>
      <c r="K85" s="200" t="s">
        <v>310</v>
      </c>
      <c r="L85" s="403"/>
      <c r="M85" s="347" t="s">
        <v>1155</v>
      </c>
      <c r="N85" s="336"/>
      <c r="AH85" s="376">
        <v>34</v>
      </c>
    </row>
    <row customHeight="1" ht="19.95">
      <c r="A86" s="1782"/>
      <c r="B86" s="1782"/>
      <c r="D86" s="378"/>
      <c r="E86" s="149" t="s">
        <v>90</v>
      </c>
      <c r="F86" s="2462" t="s">
        <v>1156</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1149</v>
      </c>
      <c r="D88" s="2464"/>
      <c r="E88" s="2206"/>
      <c r="F88" s="2385"/>
      <c r="G88" s="2429"/>
      <c r="H88" s="1502"/>
      <c r="I88" s="653" t="s">
        <v>1148</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1149</v>
      </c>
      <c r="D91" s="2464"/>
      <c r="E91" s="2206"/>
      <c r="F91" s="2385"/>
      <c r="G91" s="2429"/>
      <c r="H91" s="1502"/>
      <c r="I91" s="653" t="s">
        <v>1148</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1149</v>
      </c>
      <c r="D94" s="2464"/>
      <c r="E94" s="2206"/>
      <c r="F94" s="2385"/>
      <c r="G94" s="2429"/>
      <c r="H94" s="1502"/>
      <c r="I94" s="653" t="s">
        <v>1148</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1149</v>
      </c>
      <c r="D97" s="2464"/>
      <c r="E97" s="2206"/>
      <c r="F97" s="2385"/>
      <c r="G97" s="2429"/>
      <c r="H97" s="1502"/>
      <c r="I97" s="653" t="s">
        <v>1148</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1149</v>
      </c>
      <c r="D100" s="2464"/>
      <c r="E100" s="2206"/>
      <c r="F100" s="2385"/>
      <c r="G100" s="2429"/>
      <c r="H100" s="1502"/>
      <c r="I100" s="653" t="s">
        <v>1148</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1149</v>
      </c>
      <c r="D103" s="2464"/>
      <c r="E103" s="2206"/>
      <c r="F103" s="2385"/>
      <c r="G103" s="2429"/>
      <c r="H103" s="1502"/>
      <c r="I103" s="653" t="s">
        <v>1148</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1149</v>
      </c>
      <c r="D106" s="2464"/>
      <c r="E106" s="2206"/>
      <c r="F106" s="2385"/>
      <c r="G106" s="2429"/>
      <c r="H106" s="1502"/>
      <c r="I106" s="653" t="s">
        <v>1148</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1149</v>
      </c>
      <c r="D109" s="2464"/>
      <c r="E109" s="2206"/>
      <c r="F109" s="2385"/>
      <c r="G109" s="2429"/>
      <c r="H109" s="1502"/>
      <c r="I109" s="653" t="s">
        <v>1148</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объекта капитального строительства "Гараж", расположенного по адресу: ЕАО, г. Биробиджан, ул. Пушкина, 5А с тепловой нагрузкой 0,00412 Гкал/час к системе теплоснабжения АО "ДГК" в индивидуальном порядке</v>
      </c>
      <c r="H111" s="1991"/>
      <c r="I111" s="1741"/>
      <c r="J111" s="1775"/>
      <c r="K111" s="1780"/>
      <c r="L111" s="1991" t="s">
        <v>310</v>
      </c>
      <c r="M111" s="343"/>
      <c r="N111" s="336"/>
      <c r="O111" s="1626"/>
      <c r="P111" s="1626"/>
      <c r="AH111" s="1633">
        <v>0</v>
      </c>
    </row>
    <row s="1637" customFormat="1" customHeight="1" ht="18.75" hidden="1">
      <c r="A112" s="1782"/>
      <c r="B112" s="1782"/>
      <c r="C112" s="371" t="s">
        <v>1149</v>
      </c>
      <c r="D112" s="2464"/>
      <c r="E112" s="2206"/>
      <c r="F112" s="2385"/>
      <c r="G112" s="2429"/>
      <c r="H112" s="1502"/>
      <c r="I112" s="653" t="s">
        <v>1148</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229</v>
      </c>
      <c r="B114" s="1782" t="s">
        <v>230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1149</v>
      </c>
      <c r="D115" s="2464"/>
      <c r="E115" s="2206"/>
      <c r="F115" s="2385"/>
      <c r="G115" s="2429"/>
      <c r="H115" s="1502"/>
      <c r="I115" s="653" t="s">
        <v>1148</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234</v>
      </c>
      <c r="B117" s="1782" t="s">
        <v>235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1149</v>
      </c>
      <c r="D118" s="2464"/>
      <c r="E118" s="2206"/>
      <c r="F118" s="2385"/>
      <c r="G118" s="2429"/>
      <c r="H118" s="1502"/>
      <c r="I118" s="653" t="s">
        <v>1148</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239</v>
      </c>
      <c r="B120" s="1782" t="s">
        <v>240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1149</v>
      </c>
      <c r="D121" s="2464"/>
      <c r="E121" s="2206"/>
      <c r="F121" s="2385"/>
      <c r="G121" s="2429"/>
      <c r="H121" s="1502"/>
      <c r="I121" s="653" t="s">
        <v>1148</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244</v>
      </c>
      <c r="B123" s="1782" t="s">
        <v>245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1149</v>
      </c>
      <c r="D124" s="2464"/>
      <c r="E124" s="2206"/>
      <c r="F124" s="2385"/>
      <c r="G124" s="2429"/>
      <c r="H124" s="1502"/>
      <c r="I124" s="653" t="s">
        <v>1148</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249</v>
      </c>
      <c r="B126" s="1782" t="s">
        <v>250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1149</v>
      </c>
      <c r="D127" s="2464"/>
      <c r="E127" s="2206"/>
      <c r="F127" s="2385"/>
      <c r="G127" s="2429"/>
      <c r="H127" s="1502"/>
      <c r="I127" s="653" t="s">
        <v>1148</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254</v>
      </c>
      <c r="B129" s="1782" t="s">
        <v>255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1149</v>
      </c>
      <c r="D130" s="2464"/>
      <c r="E130" s="2206"/>
      <c r="F130" s="2385"/>
      <c r="G130" s="2429"/>
      <c r="H130" s="1502"/>
      <c r="I130" s="653" t="s">
        <v>1148</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259</v>
      </c>
      <c r="B132" s="1782" t="s">
        <v>260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1149</v>
      </c>
      <c r="D133" s="2464"/>
      <c r="E133" s="2206"/>
      <c r="F133" s="2385"/>
      <c r="G133" s="2429"/>
      <c r="H133" s="1502"/>
      <c r="I133" s="653" t="s">
        <v>1148</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264</v>
      </c>
      <c r="B135" s="1782" t="s">
        <v>265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1149</v>
      </c>
      <c r="D136" s="2464"/>
      <c r="E136" s="2206"/>
      <c r="F136" s="2385"/>
      <c r="G136" s="2429"/>
      <c r="H136" s="1502"/>
      <c r="I136" s="653" t="s">
        <v>1148</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269</v>
      </c>
      <c r="B138" s="1782" t="s">
        <v>270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1149</v>
      </c>
      <c r="D139" s="2464"/>
      <c r="E139" s="2206"/>
      <c r="F139" s="2385"/>
      <c r="G139" s="2429"/>
      <c r="H139" s="1502"/>
      <c r="I139" s="653" t="s">
        <v>1148</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1149</v>
      </c>
      <c r="D142" s="2464"/>
      <c r="E142" s="2206"/>
      <c r="F142" s="2385"/>
      <c r="G142" s="2429"/>
      <c r="H142" s="1502"/>
      <c r="I142" s="653" t="s">
        <v>1148</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1149</v>
      </c>
      <c r="D145" s="2464"/>
      <c r="E145" s="2206"/>
      <c r="F145" s="2385"/>
      <c r="G145" s="2429"/>
      <c r="H145" s="1502"/>
      <c r="I145" s="653" t="s">
        <v>1148</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1149</v>
      </c>
      <c r="D149" s="2464"/>
      <c r="E149" s="2206"/>
      <c r="F149" s="2385"/>
      <c r="G149" s="2429"/>
      <c r="H149" s="1502"/>
      <c r="I149" s="653" t="s">
        <v>1148</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310</v>
      </c>
      <c r="M151" s="2173"/>
      <c r="N151" s="336"/>
      <c r="O151" s="1626"/>
      <c r="P151" s="1626"/>
      <c r="AH151" s="1633">
        <v>0</v>
      </c>
    </row>
    <row s="1637" customFormat="1" customHeight="1" ht="18.75" hidden="1">
      <c r="A152" s="1782"/>
      <c r="B152" s="1782"/>
      <c r="C152" s="371" t="s">
        <v>1149</v>
      </c>
      <c r="D152" s="2464"/>
      <c r="E152" s="2206"/>
      <c r="F152" s="2385"/>
      <c r="G152" s="2429"/>
      <c r="H152" s="1502"/>
      <c r="I152" s="653" t="s">
        <v>1148</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1149</v>
      </c>
      <c r="D155" s="2464"/>
      <c r="E155" s="2206"/>
      <c r="F155" s="2385"/>
      <c r="G155" s="2429"/>
      <c r="H155" s="1502"/>
      <c r="I155" s="653" t="s">
        <v>1148</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1149</v>
      </c>
      <c r="D158" s="2464"/>
      <c r="E158" s="2206"/>
      <c r="F158" s="2385"/>
      <c r="G158" s="2429"/>
      <c r="H158" s="1502"/>
      <c r="I158" s="653" t="s">
        <v>1148</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1149</v>
      </c>
      <c r="D161" s="2464"/>
      <c r="E161" s="2206"/>
      <c r="F161" s="2385"/>
      <c r="G161" s="2429"/>
      <c r="H161" s="1502"/>
      <c r="I161" s="653" t="s">
        <v>1148</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1149</v>
      </c>
      <c r="D164" s="2464"/>
      <c r="E164" s="2206"/>
      <c r="F164" s="2385"/>
      <c r="G164" s="2429"/>
      <c r="H164" s="1502"/>
      <c r="I164" s="653" t="s">
        <v>1148</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1149</v>
      </c>
      <c r="D167" s="2464"/>
      <c r="E167" s="2206"/>
      <c r="F167" s="2385"/>
      <c r="G167" s="2429"/>
      <c r="H167" s="1502"/>
      <c r="I167" s="653" t="s">
        <v>1148</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1149</v>
      </c>
      <c r="D170" s="2464"/>
      <c r="E170" s="2206"/>
      <c r="F170" s="2385"/>
      <c r="G170" s="2429"/>
      <c r="H170" s="1502"/>
      <c r="I170" s="653" t="s">
        <v>1148</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объекта капитального строительства "Гараж", расположенного по адресу: ЕАО, г. Биробиджан, ул. Пушкина, 5А с тепловой нагрузкой 0,00412 Гкал/час к системе теплоснабжения АО "ДГК" в индивидуальном порядке</v>
      </c>
      <c r="H172" s="1991"/>
      <c r="I172" s="1741"/>
      <c r="J172" s="1775"/>
      <c r="K172" s="1780"/>
      <c r="L172" s="1991" t="s">
        <v>310</v>
      </c>
      <c r="M172" s="343"/>
      <c r="N172" s="336"/>
      <c r="O172" s="1626"/>
      <c r="P172" s="1626"/>
      <c r="AH172" s="1633">
        <v>0</v>
      </c>
    </row>
    <row s="1637" customFormat="1" customHeight="1" ht="18.75" hidden="1">
      <c r="A173" s="1782"/>
      <c r="B173" s="1782"/>
      <c r="C173" s="371" t="s">
        <v>1149</v>
      </c>
      <c r="D173" s="2464"/>
      <c r="E173" s="2206"/>
      <c r="F173" s="2385"/>
      <c r="G173" s="2429"/>
      <c r="H173" s="1502"/>
      <c r="I173" s="653" t="s">
        <v>1148</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229</v>
      </c>
      <c r="B175" s="1782" t="s">
        <v>230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310</v>
      </c>
      <c r="M175" s="343"/>
      <c r="N175" s="336"/>
      <c r="O175" s="1626"/>
      <c r="P175" s="1626"/>
      <c r="AH175" s="1633">
        <v>0</v>
      </c>
    </row>
    <row s="1637" customFormat="1" customHeight="1" ht="18.75" hidden="1">
      <c r="A176" s="1782"/>
      <c r="B176" s="1782"/>
      <c r="C176" s="371" t="s">
        <v>1149</v>
      </c>
      <c r="D176" s="2464"/>
      <c r="E176" s="2206"/>
      <c r="F176" s="2385"/>
      <c r="G176" s="2429"/>
      <c r="H176" s="1502"/>
      <c r="I176" s="653" t="s">
        <v>1148</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234</v>
      </c>
      <c r="B178" s="1782" t="s">
        <v>235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1149</v>
      </c>
      <c r="D179" s="2464"/>
      <c r="E179" s="2206"/>
      <c r="F179" s="2385"/>
      <c r="G179" s="2429"/>
      <c r="H179" s="1502"/>
      <c r="I179" s="653" t="s">
        <v>1148</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239</v>
      </c>
      <c r="B181" s="1782" t="s">
        <v>240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1149</v>
      </c>
      <c r="D182" s="2464"/>
      <c r="E182" s="2206"/>
      <c r="F182" s="2385"/>
      <c r="G182" s="2429"/>
      <c r="H182" s="1502"/>
      <c r="I182" s="653" t="s">
        <v>1148</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244</v>
      </c>
      <c r="B184" s="1782" t="s">
        <v>245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1149</v>
      </c>
      <c r="D185" s="2464"/>
      <c r="E185" s="2206"/>
      <c r="F185" s="2385"/>
      <c r="G185" s="2429"/>
      <c r="H185" s="1502"/>
      <c r="I185" s="653" t="s">
        <v>1148</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249</v>
      </c>
      <c r="B187" s="1782" t="s">
        <v>250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1149</v>
      </c>
      <c r="D188" s="2464"/>
      <c r="E188" s="2206"/>
      <c r="F188" s="2385"/>
      <c r="G188" s="2429"/>
      <c r="H188" s="1502"/>
      <c r="I188" s="653" t="s">
        <v>1148</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254</v>
      </c>
      <c r="B190" s="1782" t="s">
        <v>255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1149</v>
      </c>
      <c r="D191" s="2464"/>
      <c r="E191" s="2206"/>
      <c r="F191" s="2385"/>
      <c r="G191" s="2429"/>
      <c r="H191" s="1502"/>
      <c r="I191" s="653" t="s">
        <v>1148</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259</v>
      </c>
      <c r="B193" s="1782" t="s">
        <v>260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1149</v>
      </c>
      <c r="D194" s="2464"/>
      <c r="E194" s="2206"/>
      <c r="F194" s="2385"/>
      <c r="G194" s="2429"/>
      <c r="H194" s="1502"/>
      <c r="I194" s="653" t="s">
        <v>1148</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264</v>
      </c>
      <c r="B196" s="1782" t="s">
        <v>265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1149</v>
      </c>
      <c r="D197" s="2464"/>
      <c r="E197" s="2206"/>
      <c r="F197" s="2385"/>
      <c r="G197" s="2429"/>
      <c r="H197" s="1502"/>
      <c r="I197" s="653" t="s">
        <v>1148</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1149</v>
      </c>
      <c r="D200" s="2464"/>
      <c r="E200" s="2206"/>
      <c r="F200" s="2385"/>
      <c r="G200" s="2429"/>
      <c r="H200" s="1502"/>
      <c r="I200" s="653" t="s">
        <v>1148</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1149</v>
      </c>
      <c r="D203" s="2464"/>
      <c r="E203" s="2206"/>
      <c r="F203" s="2385"/>
      <c r="G203" s="2429"/>
      <c r="H203" s="1502"/>
      <c r="I203" s="653" t="s">
        <v>1148</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1149</v>
      </c>
      <c r="D206" s="2464"/>
      <c r="E206" s="2206"/>
      <c r="F206" s="2385"/>
      <c r="G206" s="2429"/>
      <c r="H206" s="1502"/>
      <c r="I206" s="653" t="s">
        <v>1148</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1149</v>
      </c>
      <c r="D210" s="2464"/>
      <c r="E210" s="2206"/>
      <c r="F210" s="2385"/>
      <c r="G210" s="2429"/>
      <c r="H210" s="1502"/>
      <c r="I210" s="653" t="s">
        <v>1148</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310</v>
      </c>
      <c r="M212" s="2173"/>
      <c r="N212" s="336"/>
      <c r="O212" s="1626"/>
      <c r="P212" s="1626"/>
      <c r="AH212" s="1633">
        <v>0</v>
      </c>
    </row>
    <row s="1637" customFormat="1" customHeight="1" ht="18.75" hidden="1">
      <c r="A213" s="1782"/>
      <c r="B213" s="1782"/>
      <c r="C213" s="371" t="s">
        <v>1149</v>
      </c>
      <c r="D213" s="2464"/>
      <c r="E213" s="2206"/>
      <c r="F213" s="2385"/>
      <c r="G213" s="2429"/>
      <c r="H213" s="1502"/>
      <c r="I213" s="653" t="s">
        <v>1148</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1149</v>
      </c>
      <c r="D216" s="2464"/>
      <c r="E216" s="2206"/>
      <c r="F216" s="2385"/>
      <c r="G216" s="2429"/>
      <c r="H216" s="1502"/>
      <c r="I216" s="653" t="s">
        <v>1148</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1149</v>
      </c>
      <c r="D219" s="2464"/>
      <c r="E219" s="2206"/>
      <c r="F219" s="2385"/>
      <c r="G219" s="2429"/>
      <c r="H219" s="1502"/>
      <c r="I219" s="653" t="s">
        <v>1148</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1149</v>
      </c>
      <c r="D222" s="2464"/>
      <c r="E222" s="2206"/>
      <c r="F222" s="2385"/>
      <c r="G222" s="2429"/>
      <c r="H222" s="1502"/>
      <c r="I222" s="653" t="s">
        <v>1148</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1149</v>
      </c>
      <c r="D225" s="2464"/>
      <c r="E225" s="2206"/>
      <c r="F225" s="2385"/>
      <c r="G225" s="2429"/>
      <c r="H225" s="1502"/>
      <c r="I225" s="653" t="s">
        <v>1148</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1149</v>
      </c>
      <c r="D228" s="2464"/>
      <c r="E228" s="2206"/>
      <c r="F228" s="2385"/>
      <c r="G228" s="2429"/>
      <c r="H228" s="1502"/>
      <c r="I228" s="653" t="s">
        <v>1148</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1149</v>
      </c>
      <c r="D231" s="2464"/>
      <c r="E231" s="2206"/>
      <c r="F231" s="2385"/>
      <c r="G231" s="2429"/>
      <c r="H231" s="1502"/>
      <c r="I231" s="653" t="s">
        <v>1148</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объекта капитального строительства "Гараж", расположенного по адресу: ЕАО, г. Биробиджан, ул. Пушкина, 5А с тепловой нагрузкой 0,00412 Гкал/час к системе теплоснабжения АО "ДГК" в индивидуальном порядке</v>
      </c>
      <c r="H233" s="1991"/>
      <c r="I233" s="1741"/>
      <c r="J233" s="1775"/>
      <c r="K233" s="1780"/>
      <c r="L233" s="1991" t="s">
        <v>310</v>
      </c>
      <c r="M233" s="343"/>
      <c r="N233" s="336"/>
      <c r="O233" s="1626"/>
      <c r="P233" s="1626"/>
      <c r="AH233" s="1633">
        <v>0</v>
      </c>
    </row>
    <row s="1637" customFormat="1" customHeight="1" ht="18.75" hidden="1">
      <c r="A234" s="1782"/>
      <c r="B234" s="1782"/>
      <c r="C234" s="371" t="s">
        <v>1149</v>
      </c>
      <c r="D234" s="2464"/>
      <c r="E234" s="2206"/>
      <c r="F234" s="2385"/>
      <c r="G234" s="2429"/>
      <c r="H234" s="1502"/>
      <c r="I234" s="653" t="s">
        <v>1148</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229</v>
      </c>
      <c r="B236" s="1782" t="s">
        <v>230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310</v>
      </c>
      <c r="M236" s="343"/>
      <c r="N236" s="336"/>
      <c r="O236" s="1626"/>
      <c r="P236" s="1626"/>
      <c r="AH236" s="1633">
        <v>0</v>
      </c>
    </row>
    <row s="1637" customFormat="1" customHeight="1" ht="18.75" hidden="1">
      <c r="A237" s="1782"/>
      <c r="B237" s="1782"/>
      <c r="C237" s="371" t="s">
        <v>1149</v>
      </c>
      <c r="D237" s="2464"/>
      <c r="E237" s="2206"/>
      <c r="F237" s="2385"/>
      <c r="G237" s="2429"/>
      <c r="H237" s="1502"/>
      <c r="I237" s="653" t="s">
        <v>1148</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234</v>
      </c>
      <c r="B239" s="1782" t="s">
        <v>235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1149</v>
      </c>
      <c r="D240" s="2464"/>
      <c r="E240" s="2206"/>
      <c r="F240" s="2385"/>
      <c r="G240" s="2429"/>
      <c r="H240" s="1502"/>
      <c r="I240" s="653" t="s">
        <v>1148</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239</v>
      </c>
      <c r="B242" s="1782" t="s">
        <v>240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1149</v>
      </c>
      <c r="D243" s="2464"/>
      <c r="E243" s="2206"/>
      <c r="F243" s="2385"/>
      <c r="G243" s="2429"/>
      <c r="H243" s="1502"/>
      <c r="I243" s="653" t="s">
        <v>1148</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244</v>
      </c>
      <c r="B245" s="1782" t="s">
        <v>245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1149</v>
      </c>
      <c r="D246" s="2464"/>
      <c r="E246" s="2206"/>
      <c r="F246" s="2385"/>
      <c r="G246" s="2429"/>
      <c r="H246" s="1502"/>
      <c r="I246" s="653" t="s">
        <v>1148</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249</v>
      </c>
      <c r="B248" s="1782" t="s">
        <v>250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1149</v>
      </c>
      <c r="D249" s="2464"/>
      <c r="E249" s="2206"/>
      <c r="F249" s="2385"/>
      <c r="G249" s="2429"/>
      <c r="H249" s="1502"/>
      <c r="I249" s="653" t="s">
        <v>1148</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254</v>
      </c>
      <c r="B251" s="1782" t="s">
        <v>255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1149</v>
      </c>
      <c r="D252" s="2464"/>
      <c r="E252" s="2206"/>
      <c r="F252" s="2385"/>
      <c r="G252" s="2429"/>
      <c r="H252" s="1502"/>
      <c r="I252" s="653" t="s">
        <v>1148</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259</v>
      </c>
      <c r="B254" s="1782" t="s">
        <v>260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1149</v>
      </c>
      <c r="D255" s="2464"/>
      <c r="E255" s="2206"/>
      <c r="F255" s="2385"/>
      <c r="G255" s="2429"/>
      <c r="H255" s="1502"/>
      <c r="I255" s="653" t="s">
        <v>1148</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264</v>
      </c>
      <c r="B257" s="1782" t="s">
        <v>265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1149</v>
      </c>
      <c r="D258" s="2464"/>
      <c r="E258" s="2206"/>
      <c r="F258" s="2385"/>
      <c r="G258" s="2429"/>
      <c r="H258" s="1502"/>
      <c r="I258" s="653" t="s">
        <v>1148</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269</v>
      </c>
      <c r="B260" s="1782" t="s">
        <v>270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1149</v>
      </c>
      <c r="D261" s="2464"/>
      <c r="E261" s="2206"/>
      <c r="F261" s="2385"/>
      <c r="G261" s="2429"/>
      <c r="H261" s="1502"/>
      <c r="I261" s="653" t="s">
        <v>1148</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1149</v>
      </c>
      <c r="D264" s="2464"/>
      <c r="E264" s="2206"/>
      <c r="F264" s="2385"/>
      <c r="G264" s="2429"/>
      <c r="H264" s="1502"/>
      <c r="I264" s="653" t="s">
        <v>1148</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1149</v>
      </c>
      <c r="D267" s="2464"/>
      <c r="E267" s="2206"/>
      <c r="F267" s="2385"/>
      <c r="G267" s="2429"/>
      <c r="H267" s="1502"/>
      <c r="I267" s="653" t="s">
        <v>1148</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1149</v>
      </c>
      <c r="D271" s="2464"/>
      <c r="E271" s="2206"/>
      <c r="F271" s="2385"/>
      <c r="G271" s="2429"/>
      <c r="H271" s="1502"/>
      <c r="I271" s="653" t="s">
        <v>1148</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310</v>
      </c>
      <c r="M273" s="2173"/>
      <c r="N273" s="336"/>
      <c r="O273" s="1626"/>
      <c r="P273" s="1626"/>
      <c r="AH273" s="1633">
        <v>0</v>
      </c>
    </row>
    <row s="1637" customFormat="1" customHeight="1" ht="18.75" hidden="1">
      <c r="A274" s="1782"/>
      <c r="B274" s="1782"/>
      <c r="C274" s="371" t="s">
        <v>1149</v>
      </c>
      <c r="D274" s="2464"/>
      <c r="E274" s="2206"/>
      <c r="F274" s="2385"/>
      <c r="G274" s="2429"/>
      <c r="H274" s="1502"/>
      <c r="I274" s="653" t="s">
        <v>1148</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1149</v>
      </c>
      <c r="D277" s="2464"/>
      <c r="E277" s="2206"/>
      <c r="F277" s="2385"/>
      <c r="G277" s="2429"/>
      <c r="H277" s="1502"/>
      <c r="I277" s="653" t="s">
        <v>1148</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1149</v>
      </c>
      <c r="D280" s="2464"/>
      <c r="E280" s="2206"/>
      <c r="F280" s="2385"/>
      <c r="G280" s="2429"/>
      <c r="H280" s="1502"/>
      <c r="I280" s="653" t="s">
        <v>1148</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1149</v>
      </c>
      <c r="D283" s="2464"/>
      <c r="E283" s="2206"/>
      <c r="F283" s="2385"/>
      <c r="G283" s="2429"/>
      <c r="H283" s="1502"/>
      <c r="I283" s="653" t="s">
        <v>1148</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1149</v>
      </c>
      <c r="D286" s="2464"/>
      <c r="E286" s="2206"/>
      <c r="F286" s="2385"/>
      <c r="G286" s="2429"/>
      <c r="H286" s="1502"/>
      <c r="I286" s="653" t="s">
        <v>1148</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1149</v>
      </c>
      <c r="D289" s="2464"/>
      <c r="E289" s="2206"/>
      <c r="F289" s="2385"/>
      <c r="G289" s="2429"/>
      <c r="H289" s="1502"/>
      <c r="I289" s="653" t="s">
        <v>1148</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1149</v>
      </c>
      <c r="D292" s="2464"/>
      <c r="E292" s="2206"/>
      <c r="F292" s="2385"/>
      <c r="G292" s="2429"/>
      <c r="H292" s="1502"/>
      <c r="I292" s="653" t="s">
        <v>1148</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объекта капитального строительства "Гараж", расположенного по адресу: ЕАО, г. Биробиджан, ул. Пушкина, 5А с тепловой нагрузкой 0,00412 Гкал/час к системе теплоснабжения АО "ДГК" в индивидуальном порядке</v>
      </c>
      <c r="H294" s="1991"/>
      <c r="I294" s="1741"/>
      <c r="J294" s="1775"/>
      <c r="K294" s="1780"/>
      <c r="L294" s="1991" t="s">
        <v>310</v>
      </c>
      <c r="M294" s="343"/>
      <c r="N294" s="336"/>
      <c r="O294" s="1626"/>
      <c r="P294" s="1626"/>
      <c r="AH294" s="1633">
        <v>0</v>
      </c>
    </row>
    <row s="1637" customFormat="1" customHeight="1" ht="18.75" hidden="1">
      <c r="A295" s="1782"/>
      <c r="B295" s="1782"/>
      <c r="C295" s="371" t="s">
        <v>1149</v>
      </c>
      <c r="D295" s="2464"/>
      <c r="E295" s="2206"/>
      <c r="F295" s="2385"/>
      <c r="G295" s="2429"/>
      <c r="H295" s="1502"/>
      <c r="I295" s="653" t="s">
        <v>1148</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229</v>
      </c>
      <c r="B297" s="1782" t="s">
        <v>230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1149</v>
      </c>
      <c r="D298" s="2464"/>
      <c r="E298" s="2206"/>
      <c r="F298" s="2385"/>
      <c r="G298" s="2429"/>
      <c r="H298" s="1502"/>
      <c r="I298" s="653" t="s">
        <v>1148</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234</v>
      </c>
      <c r="B300" s="1782" t="s">
        <v>235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310</v>
      </c>
      <c r="M300" s="343"/>
      <c r="N300" s="336"/>
      <c r="O300" s="1626"/>
      <c r="P300" s="1626"/>
      <c r="AH300" s="1633">
        <v>0</v>
      </c>
    </row>
    <row s="1637" customFormat="1" customHeight="1" ht="18.75" hidden="1">
      <c r="A301" s="1782"/>
      <c r="B301" s="1782"/>
      <c r="C301" s="371" t="s">
        <v>1149</v>
      </c>
      <c r="D301" s="2464"/>
      <c r="E301" s="2206"/>
      <c r="F301" s="2385"/>
      <c r="G301" s="2429"/>
      <c r="H301" s="1502"/>
      <c r="I301" s="653" t="s">
        <v>1148</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239</v>
      </c>
      <c r="B303" s="1782" t="s">
        <v>240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1149</v>
      </c>
      <c r="D304" s="2464"/>
      <c r="E304" s="2206"/>
      <c r="F304" s="2385"/>
      <c r="G304" s="2429"/>
      <c r="H304" s="1502"/>
      <c r="I304" s="653" t="s">
        <v>1148</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244</v>
      </c>
      <c r="B306" s="1782" t="s">
        <v>245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1149</v>
      </c>
      <c r="D307" s="2464"/>
      <c r="E307" s="2206"/>
      <c r="F307" s="2385"/>
      <c r="G307" s="2429"/>
      <c r="H307" s="1502"/>
      <c r="I307" s="653" t="s">
        <v>1148</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249</v>
      </c>
      <c r="B309" s="1782" t="s">
        <v>250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1149</v>
      </c>
      <c r="D310" s="2464"/>
      <c r="E310" s="2206"/>
      <c r="F310" s="2385"/>
      <c r="G310" s="2429"/>
      <c r="H310" s="1502"/>
      <c r="I310" s="653" t="s">
        <v>1148</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254</v>
      </c>
      <c r="B312" s="1782" t="s">
        <v>255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1149</v>
      </c>
      <c r="D313" s="2464"/>
      <c r="E313" s="2206"/>
      <c r="F313" s="2385"/>
      <c r="G313" s="2429"/>
      <c r="H313" s="1502"/>
      <c r="I313" s="653" t="s">
        <v>1148</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259</v>
      </c>
      <c r="B315" s="1782" t="s">
        <v>260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1149</v>
      </c>
      <c r="D316" s="2464"/>
      <c r="E316" s="2206"/>
      <c r="F316" s="2385"/>
      <c r="G316" s="2429"/>
      <c r="H316" s="1502"/>
      <c r="I316" s="653" t="s">
        <v>1148</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264</v>
      </c>
      <c r="B318" s="1782" t="s">
        <v>265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1149</v>
      </c>
      <c r="D319" s="2464"/>
      <c r="E319" s="2206"/>
      <c r="F319" s="2385"/>
      <c r="G319" s="2429"/>
      <c r="H319" s="1502"/>
      <c r="I319" s="653" t="s">
        <v>1148</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269</v>
      </c>
      <c r="B321" s="1782" t="s">
        <v>270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1149</v>
      </c>
      <c r="D322" s="2464"/>
      <c r="E322" s="2206"/>
      <c r="F322" s="2385"/>
      <c r="G322" s="2429"/>
      <c r="H322" s="1502"/>
      <c r="I322" s="653" t="s">
        <v>1148</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1149</v>
      </c>
      <c r="D325" s="2464"/>
      <c r="E325" s="2206"/>
      <c r="F325" s="2385"/>
      <c r="G325" s="2429"/>
      <c r="H325" s="1502"/>
      <c r="I325" s="653" t="s">
        <v>1148</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1149</v>
      </c>
      <c r="D328" s="2464"/>
      <c r="E328" s="2206"/>
      <c r="F328" s="2385"/>
      <c r="G328" s="2429"/>
      <c r="H328" s="1502"/>
      <c r="I328" s="653" t="s">
        <v>1148</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BA389-2489-4FB3-434A-C441336FF7F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 СП "Биробиджанская ТЭЦ"</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88</v>
      </c>
      <c r="E9" s="110" t="s">
        <v>306</v>
      </c>
      <c r="F9" s="110" t="s">
        <v>307</v>
      </c>
      <c r="G9" s="110" t="s">
        <v>394</v>
      </c>
      <c r="H9" s="2391"/>
      <c r="R9" s="376">
        <v>23</v>
      </c>
    </row>
    <row customHeight="1" ht="39">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1158</v>
      </c>
      <c r="G10" s="2679" t="s">
        <v>1159</v>
      </c>
      <c r="H10" s="2171" t="s">
        <v>1160</v>
      </c>
      <c r="R10" s="376">
        <v>14</v>
      </c>
    </row>
    <row customHeight="1" ht="1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1161</v>
      </c>
      <c r="G11" s="2679" t="s">
        <v>1159</v>
      </c>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1161</v>
      </c>
      <c r="G12" s="2679" t="s">
        <v>1159</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1161</v>
      </c>
      <c r="G13" s="2679" t="s">
        <v>1159</v>
      </c>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4D7D6FA1-5691-54E2-9DAB-87C7FEC2EBE9}"/>
    <hyperlink ref="G11" r:id="rId3" xr:uid="{DC5CDBC9-233B-8CDB-DCE8-81EA6F60C63B}"/>
    <hyperlink ref="G12" r:id="rId4" xr:uid="{A4CE453C-9BD3-C4D2-F9E5-F64DBDBA0CEB}"/>
    <hyperlink ref="G13" r:id="rId5" xr:uid="{EC8FF8BD-574D-B7FE-A216-14EADD6E084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9ACAF-3C0F-1485-CE6A-779AC4CB3E43}" mc:Ignorable="x14ac xr xr2 xr3">
  <sheetPr>
    <tabColor rgb="FFCCCCFF"/>
  </sheetPr>
  <dimension ref="A1:AR146"/>
  <sheetViews>
    <sheetView showGridLines="0" zoomScale="90" workbookViewId="0">
      <pane xSplit="6" ySplit="12" topLeftCell="G43"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 СП "Биробиджанская ТЭЦ"</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121</v>
      </c>
      <c r="F9" s="2105"/>
      <c r="G9" s="2129" t="s">
        <v>105</v>
      </c>
      <c r="H9" s="2129" t="s">
        <v>88</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89</v>
      </c>
      <c r="F10" s="1286" t="s">
        <v>127</v>
      </c>
      <c r="G10" s="2129"/>
      <c r="H10" s="2129"/>
      <c r="I10" s="2129"/>
      <c r="J10" s="2129"/>
      <c r="K10" s="112" t="s">
        <v>108</v>
      </c>
      <c r="L10" s="2129" t="s">
        <v>88</v>
      </c>
      <c r="M10" s="2129"/>
      <c r="N10" s="112" t="s">
        <v>128</v>
      </c>
      <c r="O10" s="112" t="s">
        <v>108</v>
      </c>
      <c r="P10" s="2129" t="s">
        <v>88</v>
      </c>
      <c r="Q10" s="2129"/>
      <c r="R10" s="112" t="s">
        <v>128</v>
      </c>
      <c r="S10" s="285" t="s">
        <v>108</v>
      </c>
      <c r="T10" s="2129" t="s">
        <v>88</v>
      </c>
      <c r="U10" s="2129"/>
      <c r="V10" s="285" t="s">
        <v>89</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109</v>
      </c>
      <c r="E11" s="1251" t="s">
        <v>110</v>
      </c>
      <c r="F11" s="1251"/>
      <c r="G11" s="1251" t="s">
        <v>90</v>
      </c>
      <c r="H11" s="2158" t="s">
        <v>111</v>
      </c>
      <c r="I11" s="2158"/>
      <c r="J11" s="1251" t="s">
        <v>92</v>
      </c>
      <c r="K11" s="1251" t="s">
        <v>93</v>
      </c>
      <c r="L11" s="2158" t="s">
        <v>99</v>
      </c>
      <c r="M11" s="2158"/>
      <c r="N11" s="1251" t="s">
        <v>147</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159</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159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201</v>
      </c>
      <c r="F58" s="2147" t="s">
        <v>66</v>
      </c>
      <c r="G58" s="2632" t="str">
        <f>INDEX(VD_NAME_LIST,MATCH("4190064",VD_ID_LIST,0))</f>
        <v>Производство тепловой энергии. Некомбинированная выработка</v>
      </c>
      <c r="H58" s="2555"/>
      <c r="I58" s="2555">
        <v>1</v>
      </c>
      <c r="J58" s="2503" t="s">
        <v>202</v>
      </c>
      <c r="K58" s="2187" t="s">
        <v>19</v>
      </c>
      <c r="L58" s="2110"/>
      <c r="M58" s="2110" t="s">
        <v>109</v>
      </c>
      <c r="N58" s="440" t="s">
        <v>28</v>
      </c>
      <c r="O58" s="2187" t="s">
        <v>19</v>
      </c>
      <c r="P58" s="2110"/>
      <c r="Q58" s="2110" t="s">
        <v>109</v>
      </c>
      <c r="R58" s="2633" t="s">
        <v>28</v>
      </c>
      <c r="S58" s="2109" t="s">
        <v>66</v>
      </c>
      <c r="T58" s="2110"/>
      <c r="U58" s="2110" t="s">
        <v>109</v>
      </c>
      <c r="V58" s="2573" t="s">
        <v>203</v>
      </c>
      <c r="W58" s="2503"/>
      <c r="X58" s="1269"/>
      <c r="Y58" s="1269"/>
      <c r="Z58" s="1269"/>
      <c r="AA58" s="1269"/>
      <c r="AB58" s="1269" t="s">
        <v>204</v>
      </c>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Производство тепловой энергии. Некомбинированная выработка</v>
      </c>
      <c r="AJ58" s="1269" t="str">
        <f>IF($J$58=0,"",$J$58)</f>
        <v>Плата за подключение объекта капитального строительства "Гараж", расположенного по адресу: ЕАО, г. Биробиджан, ул. Пушкина, 5А с тепловой нагрузкой 0,00412 Гкал/час к системе теплоснабжения АО "ДГК"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Биробиджанская ТЭЦ</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2"/>
      <c r="H59" s="2555"/>
      <c r="I59" s="2555"/>
      <c r="J59" s="2503"/>
      <c r="K59" s="2188"/>
      <c r="L59" s="2110"/>
      <c r="M59" s="2110"/>
      <c r="N59" s="440" t="s">
        <v>28</v>
      </c>
      <c r="O59" s="2188"/>
      <c r="P59" s="2110"/>
      <c r="Q59" s="2110"/>
      <c r="R59" s="2633" t="s">
        <v>28</v>
      </c>
      <c r="S59" s="2109"/>
      <c r="T59" s="2634"/>
      <c r="U59" s="2635"/>
      <c r="V59" s="2636" t="s">
        <v>210</v>
      </c>
      <c r="W59" s="26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8"/>
      <c r="H60" s="2505"/>
      <c r="I60" s="2505"/>
      <c r="J60" s="2535"/>
      <c r="K60" s="2188"/>
      <c r="L60" s="2505"/>
      <c r="M60" s="2505"/>
      <c r="N60" s="2633" t="s">
        <v>28</v>
      </c>
      <c r="O60" s="2114"/>
      <c r="P60" s="2639"/>
      <c r="Q60" s="2640"/>
      <c r="R60" s="2641" t="s">
        <v>211</v>
      </c>
      <c r="S60" s="2642"/>
      <c r="T60" s="2643"/>
      <c r="U60" s="2644"/>
      <c r="V60" s="2645"/>
      <c r="W60" s="2646"/>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8"/>
      <c r="H61" s="2505"/>
      <c r="I61" s="2505"/>
      <c r="J61" s="2535"/>
      <c r="K61" s="2114"/>
      <c r="L61" s="2647"/>
      <c r="M61" s="2648"/>
      <c r="N61" s="2649" t="s">
        <v>212</v>
      </c>
      <c r="O61" s="2650"/>
      <c r="P61" s="2651"/>
      <c r="Q61" s="2652"/>
      <c r="R61" s="2653"/>
      <c r="S61" s="2654"/>
      <c r="T61" s="2655"/>
      <c r="U61" s="2656"/>
      <c r="V61" s="2657"/>
      <c r="W61" s="2658"/>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8"/>
      <c r="H62" s="2659"/>
      <c r="I62" s="2660"/>
      <c r="J62" s="2661" t="s">
        <v>213</v>
      </c>
      <c r="K62" s="2662"/>
      <c r="L62" s="2663"/>
      <c r="M62" s="2664"/>
      <c r="N62" s="2665"/>
      <c r="O62" s="2666"/>
      <c r="P62" s="2667"/>
      <c r="Q62" s="2668"/>
      <c r="R62" s="2669"/>
      <c r="S62" s="2670"/>
      <c r="T62" s="2671"/>
      <c r="U62" s="2672"/>
      <c r="V62" s="2673"/>
      <c r="W62" s="2674"/>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215</v>
      </c>
      <c r="AD63" s="1269" t="s">
        <v>216</v>
      </c>
      <c r="AE63" s="1269" t="s">
        <v>217</v>
      </c>
      <c r="AF63" s="1269" t="s">
        <v>218</v>
      </c>
      <c r="AG63" s="1269" t="s">
        <v>219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229</v>
      </c>
      <c r="AD79" s="1269" t="s">
        <v>230</v>
      </c>
      <c r="AE79" s="1269" t="s">
        <v>231</v>
      </c>
      <c r="AF79" s="1269" t="s">
        <v>232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234</v>
      </c>
      <c r="AD84" s="1269" t="s">
        <v>235</v>
      </c>
      <c r="AE84" s="1269" t="s">
        <v>236</v>
      </c>
      <c r="AF84" s="1269" t="s">
        <v>237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239</v>
      </c>
      <c r="AD89" s="1269" t="s">
        <v>240</v>
      </c>
      <c r="AE89" s="1269" t="s">
        <v>241</v>
      </c>
      <c r="AF89" s="1269" t="s">
        <v>242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9FFD8-B7B2-29C5-A96B-6F0D9A3C7AE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1162</v>
      </c>
      <c r="E5" s="2239"/>
      <c r="F5" s="2239"/>
      <c r="G5" s="2239"/>
      <c r="H5" s="2239"/>
      <c r="I5" s="2239"/>
      <c r="J5" s="2239"/>
      <c r="V5" s="507">
        <v>63</v>
      </c>
    </row>
    <row customHeight="1" ht="15.75">
      <c r="C6" s="178"/>
      <c r="D6" s="2178" t="str">
        <f>IF(org=0,"Не определено",org)</f>
        <v>АО "ДГК" СП "Биробиджанская ТЭЦ"</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88</v>
      </c>
      <c r="E13" s="809" t="s">
        <v>306</v>
      </c>
      <c r="F13" s="809" t="s">
        <v>569</v>
      </c>
      <c r="G13" s="810" t="s">
        <v>307</v>
      </c>
      <c r="H13" s="809" t="s">
        <v>394</v>
      </c>
      <c r="I13" s="810" t="s">
        <v>307</v>
      </c>
      <c r="J13" s="809" t="s">
        <v>394</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812</v>
      </c>
      <c r="F15" s="523" t="s">
        <v>813</v>
      </c>
      <c r="G15" s="680"/>
      <c r="H15" s="680"/>
      <c r="I15" s="680"/>
      <c r="J15" s="680"/>
      <c r="K15" s="291" t="s">
        <v>814</v>
      </c>
      <c r="V15" s="507">
        <v>0</v>
      </c>
    </row>
    <row customHeight="1" ht="22.5" hidden="1">
      <c r="A16" s="507"/>
      <c r="C16" s="528"/>
      <c r="D16" s="523">
        <v>2</v>
      </c>
      <c r="E16" s="281" t="s">
        <v>815</v>
      </c>
      <c r="F16" s="523" t="s">
        <v>816</v>
      </c>
      <c r="G16" s="680"/>
      <c r="H16" s="680"/>
      <c r="I16" s="680"/>
      <c r="J16" s="680"/>
      <c r="K16" s="291" t="s">
        <v>817</v>
      </c>
      <c r="V16" s="507">
        <v>0</v>
      </c>
    </row>
    <row customHeight="1" ht="123.75" hidden="1">
      <c r="A17" s="507"/>
      <c r="C17" s="528"/>
      <c r="D17" s="523">
        <v>3</v>
      </c>
      <c r="E17" s="281" t="s">
        <v>1163</v>
      </c>
      <c r="F17" s="523" t="s">
        <v>310</v>
      </c>
      <c r="G17" s="680"/>
      <c r="H17" s="680"/>
      <c r="I17" s="680"/>
      <c r="J17" s="680"/>
      <c r="K17" s="291" t="s">
        <v>1164</v>
      </c>
      <c r="V17" s="507">
        <v>0</v>
      </c>
    </row>
    <row customHeight="1" ht="48.29999999999999">
      <c r="A18" s="507"/>
      <c r="C18" s="528"/>
      <c r="D18" s="523">
        <v>3</v>
      </c>
      <c r="E18" s="281" t="s">
        <v>818</v>
      </c>
      <c r="F18" s="523" t="s">
        <v>310</v>
      </c>
      <c r="G18" s="811" t="s">
        <v>310</v>
      </c>
      <c r="H18" s="812" t="s">
        <v>310</v>
      </c>
      <c r="I18" s="523" t="s">
        <v>310</v>
      </c>
      <c r="J18" s="580" t="s">
        <v>310</v>
      </c>
      <c r="K18" s="291" t="s">
        <v>1165</v>
      </c>
      <c r="V18" s="507">
        <v>46</v>
      </c>
    </row>
    <row customHeight="1" ht="35.699999999999996">
      <c r="A19" s="507"/>
      <c r="C19" s="528"/>
      <c r="D19" s="541" t="s">
        <v>328</v>
      </c>
      <c r="E19" s="561" t="s">
        <v>820</v>
      </c>
      <c r="F19" s="523" t="s">
        <v>821</v>
      </c>
      <c r="G19" s="819"/>
      <c r="H19" s="108"/>
      <c r="I19" s="819"/>
      <c r="J19" s="820"/>
      <c r="K19" s="681"/>
      <c r="V19" s="507">
        <v>34</v>
      </c>
    </row>
    <row customHeight="1" ht="35.699999999999996">
      <c r="A20" s="507"/>
      <c r="C20" s="528"/>
      <c r="D20" s="1892" t="s">
        <v>336</v>
      </c>
      <c r="E20" s="561" t="s">
        <v>822</v>
      </c>
      <c r="F20" s="523" t="s">
        <v>823</v>
      </c>
      <c r="G20" s="819"/>
      <c r="H20" s="108"/>
      <c r="I20" s="819"/>
      <c r="J20" s="108"/>
      <c r="K20" s="681"/>
      <c r="V20" s="507">
        <v>34</v>
      </c>
    </row>
    <row customHeight="1" ht="48.29999999999999">
      <c r="A21" s="507"/>
      <c r="C21" s="528"/>
      <c r="D21" s="1892" t="s">
        <v>338</v>
      </c>
      <c r="E21" s="561" t="s">
        <v>824</v>
      </c>
      <c r="F21" s="523" t="s">
        <v>574</v>
      </c>
      <c r="G21" s="682"/>
      <c r="H21" s="108"/>
      <c r="I21" s="682"/>
      <c r="J21" s="108"/>
      <c r="K21" s="681"/>
      <c r="V21" s="507">
        <v>46</v>
      </c>
    </row>
    <row customHeight="1" ht="67.5" hidden="1">
      <c r="A22" s="507"/>
      <c r="C22" s="528"/>
      <c r="D22" s="523">
        <v>5</v>
      </c>
      <c r="E22" s="281" t="s">
        <v>1166</v>
      </c>
      <c r="F22" s="523" t="s">
        <v>561</v>
      </c>
      <c r="G22" s="683"/>
      <c r="H22" s="684"/>
      <c r="I22" s="683"/>
      <c r="J22" s="684"/>
      <c r="K22" s="291" t="s">
        <v>1167</v>
      </c>
      <c r="V22" s="507">
        <v>0</v>
      </c>
    </row>
    <row customHeight="1" ht="33.75" hidden="1">
      <c r="C23" s="453"/>
      <c r="D23" s="523">
        <v>6</v>
      </c>
      <c r="E23" s="281" t="s">
        <v>1168</v>
      </c>
      <c r="F23" s="523" t="s">
        <v>1169</v>
      </c>
      <c r="G23" s="683"/>
      <c r="H23" s="683"/>
      <c r="I23" s="683"/>
      <c r="J23" s="683"/>
      <c r="K23" s="291" t="s">
        <v>1170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5AC74E-B4CA-2DCB-655A-70AFEA5D3D9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811</v>
      </c>
      <c r="BI1" s="1072"/>
      <c r="BJ1" s="1073" t="s">
        <v>1211</v>
      </c>
      <c r="BK1" s="1072"/>
      <c r="BL1" s="1074" t="s">
        <v>910</v>
      </c>
      <c r="BM1" s="1072"/>
      <c r="BN1" s="1075" t="s">
        <v>1212</v>
      </c>
      <c r="BS1" s="1429"/>
    </row>
    <row customHeight="1" ht="11.25">
      <c r="A2" s="1076" t="s">
        <v>1213</v>
      </c>
      <c r="B2" s="1077">
        <v>2000</v>
      </c>
      <c r="C2" s="1077">
        <v>2022</v>
      </c>
      <c r="D2" s="1077" t="s">
        <v>66</v>
      </c>
      <c r="E2" s="1078" t="s">
        <v>1214</v>
      </c>
      <c r="F2" s="1078" t="s">
        <v>1215</v>
      </c>
      <c r="G2" s="1078" t="s">
        <v>1216</v>
      </c>
      <c r="H2" s="1079" t="s">
        <v>55</v>
      </c>
      <c r="I2" s="1078" t="s">
        <v>109</v>
      </c>
      <c r="J2" s="1078" t="s">
        <v>1217</v>
      </c>
      <c r="K2" s="1080" t="s">
        <v>1154</v>
      </c>
      <c r="L2" s="1081"/>
      <c r="M2" s="1080">
        <v>1</v>
      </c>
      <c r="N2" s="1164" t="s">
        <v>1218</v>
      </c>
      <c r="O2" s="1079" t="s">
        <v>1219</v>
      </c>
      <c r="P2" s="1082" t="s">
        <v>37</v>
      </c>
      <c r="Q2" s="1083" t="s">
        <v>1220</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53</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110</v>
      </c>
      <c r="J3" s="1078" t="s">
        <v>559</v>
      </c>
      <c r="K3" s="1080" t="s">
        <v>1243</v>
      </c>
      <c r="L3" s="1081">
        <f>_xlfn.IFERROR(MATCH(K3,OFFER_METHOD,0),0)</f>
        <v>0</v>
      </c>
      <c r="M3" s="1080">
        <v>2</v>
      </c>
      <c r="N3" s="1164" t="s">
        <v>1244</v>
      </c>
      <c r="O3" s="1079" t="s">
        <v>1245</v>
      </c>
      <c r="P3" s="1082" t="s">
        <v>1246</v>
      </c>
      <c r="Q3" s="1083" t="s">
        <v>1247</v>
      </c>
      <c r="R3" s="145" t="s">
        <v>1248</v>
      </c>
      <c r="S3" s="145" t="s">
        <v>1249</v>
      </c>
      <c r="T3" s="1084" t="s">
        <v>1250</v>
      </c>
      <c r="U3" s="1081" t="s">
        <v>1251</v>
      </c>
      <c r="V3" s="1085">
        <v>2</v>
      </c>
      <c r="W3" s="1086"/>
      <c r="X3" s="1086" t="s">
        <v>1252</v>
      </c>
      <c r="Y3" s="1077" t="s">
        <v>1226</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1236</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90</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1226</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91</v>
      </c>
      <c r="K5" s="1080" t="s">
        <v>1312</v>
      </c>
      <c r="L5" s="1081">
        <f>_xlfn.IFERROR(MATCH(K5,OFFER_METHOD,0),0)</f>
        <v>0</v>
      </c>
      <c r="M5" s="1080">
        <v>4</v>
      </c>
      <c r="N5" s="1094" t="s">
        <v>1313</v>
      </c>
      <c r="O5" s="1078" t="s">
        <v>1314</v>
      </c>
      <c r="Q5" s="1083" t="s">
        <v>1315</v>
      </c>
      <c r="R5" s="145" t="s">
        <v>1316</v>
      </c>
      <c r="T5" s="1079" t="s">
        <v>1317</v>
      </c>
      <c r="U5" s="1081" t="s">
        <v>1318</v>
      </c>
      <c r="V5" s="1085">
        <v>4</v>
      </c>
      <c r="W5" s="1086"/>
      <c r="X5" s="1086" t="s">
        <v>165</v>
      </c>
      <c r="Y5" s="1077" t="s">
        <v>1319</v>
      </c>
      <c r="Z5" s="1093">
        <v>1</v>
      </c>
      <c r="AF5" s="1079" t="s">
        <v>1320</v>
      </c>
      <c r="AH5" s="1078" t="s">
        <v>1321</v>
      </c>
      <c r="AK5" s="1078" t="s">
        <v>1322</v>
      </c>
      <c r="AM5" s="1078" t="s">
        <v>1323</v>
      </c>
      <c r="AP5" s="1089" t="s">
        <v>165</v>
      </c>
      <c r="AQ5" s="1090" t="s">
        <v>165</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1225</v>
      </c>
      <c r="BS5" s="1431"/>
      <c r="BT5" s="1283">
        <v>64236871</v>
      </c>
      <c r="BU5" s="1070" t="s">
        <v>233</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111</v>
      </c>
      <c r="J6" s="1069" t="s">
        <v>1337</v>
      </c>
      <c r="L6" s="1081">
        <f>SUM(kind_of_control_method_filter)</f>
        <v>0</v>
      </c>
      <c r="N6" s="1094" t="s">
        <v>1338</v>
      </c>
      <c r="O6" s="1078" t="s">
        <v>1339</v>
      </c>
      <c r="R6" s="145" t="s">
        <v>1220</v>
      </c>
      <c r="T6" s="1079" t="s">
        <v>1340</v>
      </c>
      <c r="U6" s="1081" t="s">
        <v>1320</v>
      </c>
      <c r="V6" s="1085">
        <v>5</v>
      </c>
      <c r="W6" s="1086"/>
      <c r="X6" s="1077" t="s">
        <v>171</v>
      </c>
      <c r="Y6" s="1077" t="s">
        <v>1341</v>
      </c>
      <c r="Z6" s="1093"/>
      <c r="AA6" s="1096"/>
      <c r="AH6" s="1078" t="s">
        <v>1342</v>
      </c>
      <c r="AK6" s="1078" t="s">
        <v>1343</v>
      </c>
      <c r="AM6" s="1078" t="s">
        <v>1344</v>
      </c>
      <c r="AP6" s="1089" t="s">
        <v>171</v>
      </c>
      <c r="AQ6" s="1090" t="s">
        <v>171</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1259</v>
      </c>
      <c r="BS6" s="1432"/>
      <c r="BT6" s="1283">
        <v>64236872</v>
      </c>
      <c r="BU6" s="1070" t="s">
        <v>238</v>
      </c>
      <c r="BV6" s="1072"/>
      <c r="BW6" s="1697">
        <v>4213768</v>
      </c>
      <c r="BX6" s="1695" t="s">
        <v>258</v>
      </c>
      <c r="BZ6" s="1283">
        <v>64237510</v>
      </c>
      <c r="CA6" s="1070" t="s">
        <v>1352</v>
      </c>
    </row>
    <row customHeight="1" ht="11.25">
      <c r="A7" s="1076" t="s">
        <v>1353</v>
      </c>
      <c r="B7" s="1077">
        <v>2005</v>
      </c>
      <c r="E7" s="1078" t="s">
        <v>1354</v>
      </c>
      <c r="F7" s="1095"/>
      <c r="H7" s="1079" t="s">
        <v>1355</v>
      </c>
      <c r="I7" s="1078" t="s">
        <v>92</v>
      </c>
      <c r="J7" s="1078" t="s">
        <v>1356</v>
      </c>
      <c r="N7" s="1098" t="s">
        <v>1357</v>
      </c>
      <c r="O7" s="1078" t="s">
        <v>1358</v>
      </c>
      <c r="U7" s="1081" t="s">
        <v>19</v>
      </c>
      <c r="V7" s="372" t="s">
        <v>92</v>
      </c>
      <c r="W7" s="1086"/>
      <c r="X7" s="1077" t="s">
        <v>177</v>
      </c>
      <c r="Y7" s="1077" t="s">
        <v>1319</v>
      </c>
      <c r="Z7" s="1093"/>
      <c r="AA7" s="1096"/>
      <c r="AH7" s="1078" t="s">
        <v>1359</v>
      </c>
      <c r="AK7" s="1078" t="s">
        <v>1360</v>
      </c>
      <c r="AM7" s="1078" t="s">
        <v>1361</v>
      </c>
      <c r="AP7" s="1089" t="s">
        <v>177</v>
      </c>
      <c r="AQ7" s="1090" t="s">
        <v>177</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1252</v>
      </c>
      <c r="BS7" s="1431"/>
      <c r="BT7" s="1283">
        <v>64236873</v>
      </c>
      <c r="BU7" s="1070" t="s">
        <v>243</v>
      </c>
      <c r="BV7" s="1072"/>
      <c r="BW7" s="1697">
        <v>4213769</v>
      </c>
      <c r="BX7" s="1695" t="s">
        <v>1369</v>
      </c>
      <c r="BZ7" s="1283">
        <v>64237511</v>
      </c>
      <c r="CA7" s="1070" t="s">
        <v>273</v>
      </c>
    </row>
    <row customHeight="1" ht="11.25">
      <c r="A8" s="1076" t="s">
        <v>1370</v>
      </c>
      <c r="B8" s="1077">
        <v>2006</v>
      </c>
      <c r="E8" s="1078" t="s">
        <v>1371</v>
      </c>
      <c r="F8" s="1095"/>
      <c r="H8" s="1079" t="s">
        <v>1372</v>
      </c>
      <c r="I8" s="1078" t="s">
        <v>93</v>
      </c>
      <c r="J8" s="1078" t="s">
        <v>1373</v>
      </c>
      <c r="N8" s="1165" t="s">
        <v>1374</v>
      </c>
      <c r="O8" s="1078" t="s">
        <v>1375</v>
      </c>
      <c r="V8" s="372" t="s">
        <v>93</v>
      </c>
      <c r="W8" s="1086"/>
      <c r="X8" s="1077" t="s">
        <v>183</v>
      </c>
      <c r="Y8" s="1077" t="s">
        <v>1319</v>
      </c>
      <c r="Z8" s="1093"/>
      <c r="AA8" s="1096"/>
      <c r="AK8" s="1078" t="s">
        <v>1376</v>
      </c>
      <c r="AP8" s="1089" t="s">
        <v>183</v>
      </c>
      <c r="AQ8" s="1090" t="s">
        <v>183</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165</v>
      </c>
      <c r="BS8" s="1431"/>
      <c r="BT8" s="1283">
        <v>64236874</v>
      </c>
      <c r="BU8" s="1297" t="s">
        <v>1385</v>
      </c>
      <c r="BV8" s="1072"/>
      <c r="BW8" s="1697">
        <v>4213770</v>
      </c>
      <c r="BX8" s="1698" t="s">
        <v>1386</v>
      </c>
      <c r="BZ8" s="1283">
        <v>64237512</v>
      </c>
      <c r="CA8" s="1070" t="s">
        <v>268</v>
      </c>
    </row>
    <row customHeight="1" ht="11.25">
      <c r="A9" s="1076" t="s">
        <v>1387</v>
      </c>
      <c r="B9" s="1077">
        <v>2007</v>
      </c>
      <c r="E9" s="1078" t="s">
        <v>1388</v>
      </c>
      <c r="F9" s="1095"/>
      <c r="G9" s="1069" t="s">
        <v>1389</v>
      </c>
      <c r="H9" s="1069" t="s">
        <v>1390</v>
      </c>
      <c r="I9" s="1078" t="s">
        <v>99</v>
      </c>
      <c r="O9" s="1078" t="s">
        <v>1391</v>
      </c>
      <c r="V9" s="372" t="s">
        <v>99</v>
      </c>
      <c r="W9" s="1086"/>
      <c r="X9" s="1077" t="s">
        <v>189</v>
      </c>
      <c r="Y9" s="1077" t="s">
        <v>1226</v>
      </c>
      <c r="Z9" s="1093">
        <v>1</v>
      </c>
      <c r="AA9" s="1096"/>
      <c r="AK9" s="1078" t="s">
        <v>1392</v>
      </c>
      <c r="AP9" s="1089" t="s">
        <v>1393</v>
      </c>
      <c r="AQ9" s="1090" t="s">
        <v>1393</v>
      </c>
      <c r="AW9" s="1122" t="s">
        <v>1394</v>
      </c>
      <c r="AX9" s="1122" t="s">
        <v>1394</v>
      </c>
      <c r="AZ9" s="1122" t="s">
        <v>1395</v>
      </c>
      <c r="BB9" s="1122" t="s">
        <v>1396</v>
      </c>
      <c r="BC9" s="1122" t="s">
        <v>1328</v>
      </c>
      <c r="BE9" s="1122">
        <v>2007</v>
      </c>
      <c r="BF9" s="1122" t="s">
        <v>1397</v>
      </c>
      <c r="BH9" s="1070" t="s">
        <v>1398</v>
      </c>
      <c r="BJ9" s="1070" t="s">
        <v>1399</v>
      </c>
      <c r="BL9" s="1070" t="s">
        <v>1399</v>
      </c>
      <c r="BN9" s="1070" t="s">
        <v>1400</v>
      </c>
      <c r="BQ9" s="1283">
        <v>4213777</v>
      </c>
      <c r="BR9" s="1070" t="s">
        <v>171</v>
      </c>
      <c r="BS9" s="1431"/>
      <c r="BT9" s="1283">
        <v>64236875</v>
      </c>
      <c r="BU9" s="1070" t="s">
        <v>248</v>
      </c>
      <c r="BV9" s="1072"/>
      <c r="BW9" s="1692"/>
      <c r="BX9" s="1692"/>
    </row>
    <row customHeight="1" ht="11.25">
      <c r="A10" s="1076" t="s">
        <v>1401</v>
      </c>
      <c r="B10" s="1077">
        <v>2008</v>
      </c>
      <c r="E10" s="1078" t="s">
        <v>1402</v>
      </c>
      <c r="F10" s="1095"/>
      <c r="G10" s="1078" t="s">
        <v>1403</v>
      </c>
      <c r="H10" s="1078" t="s">
        <v>1404</v>
      </c>
      <c r="I10" s="1078" t="s">
        <v>147</v>
      </c>
      <c r="J10" s="1069" t="s">
        <v>1405</v>
      </c>
      <c r="K10" s="1069" t="s">
        <v>1406</v>
      </c>
      <c r="O10" s="1078" t="s">
        <v>1407</v>
      </c>
      <c r="V10" s="373" t="s">
        <v>147</v>
      </c>
      <c r="W10" s="1099"/>
      <c r="X10" s="1099" t="s">
        <v>1408</v>
      </c>
      <c r="Y10" s="1100" t="s">
        <v>1409</v>
      </c>
      <c r="Z10" s="1093"/>
      <c r="AP10" s="1089" t="s">
        <v>1408</v>
      </c>
      <c r="AQ10" s="1090" t="s">
        <v>1408</v>
      </c>
      <c r="AW10" s="1122" t="s">
        <v>1410</v>
      </c>
      <c r="AX10" s="1122" t="s">
        <v>1410</v>
      </c>
      <c r="AZ10" s="1122" t="s">
        <v>1411</v>
      </c>
      <c r="BB10" s="1122" t="s">
        <v>1412</v>
      </c>
      <c r="BC10" s="1122" t="s">
        <v>1328</v>
      </c>
      <c r="BE10" s="1122">
        <v>2008</v>
      </c>
      <c r="BF10" s="1122" t="s">
        <v>1413</v>
      </c>
      <c r="BH10" s="1070" t="s">
        <v>1414</v>
      </c>
      <c r="BJ10" s="1070" t="s">
        <v>1415</v>
      </c>
      <c r="BL10" s="1070" t="s">
        <v>1415</v>
      </c>
      <c r="BN10" s="1070" t="s">
        <v>1416</v>
      </c>
      <c r="BQ10" s="1283">
        <v>4213778</v>
      </c>
      <c r="BR10" s="1070" t="s">
        <v>177</v>
      </c>
      <c r="BS10" s="1431"/>
      <c r="BT10" s="1283">
        <v>64236876</v>
      </c>
      <c r="BU10" s="1070" t="s">
        <v>228</v>
      </c>
      <c r="BV10" s="1072"/>
      <c r="BW10" s="1692"/>
      <c r="BX10" s="1692"/>
    </row>
    <row customHeight="1" ht="11.25">
      <c r="A11" s="1076" t="s">
        <v>1417</v>
      </c>
      <c r="B11" s="1077">
        <v>2009</v>
      </c>
      <c r="E11" s="1078" t="s">
        <v>1418</v>
      </c>
      <c r="F11" s="1095"/>
      <c r="G11" s="1078" t="s">
        <v>1419</v>
      </c>
      <c r="H11" s="1078" t="s">
        <v>1420</v>
      </c>
      <c r="I11" s="1078" t="s">
        <v>148</v>
      </c>
      <c r="J11" s="1079" t="s">
        <v>1421</v>
      </c>
      <c r="K11" s="1101" t="s">
        <v>1422</v>
      </c>
      <c r="O11" s="1079" t="s">
        <v>1423</v>
      </c>
      <c r="V11" s="372" t="s">
        <v>148</v>
      </c>
      <c r="W11" s="277"/>
      <c r="X11" s="1086" t="s">
        <v>1393</v>
      </c>
      <c r="Y11" s="1077" t="s">
        <v>1424</v>
      </c>
      <c r="Z11" s="1093"/>
      <c r="AP11" s="1089" t="s">
        <v>189</v>
      </c>
      <c r="AQ11" s="1091" t="s">
        <v>189</v>
      </c>
      <c r="AW11" s="1122" t="s">
        <v>1425</v>
      </c>
      <c r="AX11" s="1122" t="s">
        <v>1425</v>
      </c>
      <c r="AZ11" s="1122" t="s">
        <v>1426</v>
      </c>
      <c r="BB11" s="1122" t="s">
        <v>1427</v>
      </c>
      <c r="BC11" s="1122" t="s">
        <v>1328</v>
      </c>
      <c r="BE11" s="1122">
        <v>2009</v>
      </c>
      <c r="BF11" s="1122" t="s">
        <v>1428</v>
      </c>
      <c r="BH11" s="1070" t="s">
        <v>1429</v>
      </c>
      <c r="BJ11" s="1070" t="s">
        <v>1398</v>
      </c>
      <c r="BL11" s="1070" t="s">
        <v>1398</v>
      </c>
      <c r="BN11" s="1070" t="s">
        <v>1430</v>
      </c>
      <c r="BQ11" s="1283">
        <v>4213780</v>
      </c>
      <c r="BR11" s="1070" t="s">
        <v>183</v>
      </c>
      <c r="BS11" s="1431"/>
      <c r="BW11" s="1692"/>
      <c r="BX11" s="1692"/>
    </row>
    <row customHeight="1" ht="11.25">
      <c r="A12" s="1076" t="s">
        <v>1431</v>
      </c>
      <c r="B12" s="1077">
        <v>2010</v>
      </c>
      <c r="E12" s="1078" t="s">
        <v>1432</v>
      </c>
      <c r="F12" s="1095"/>
      <c r="G12" s="1078" t="s">
        <v>1420</v>
      </c>
      <c r="I12" s="1078" t="s">
        <v>149</v>
      </c>
      <c r="J12" s="1079" t="s">
        <v>1433</v>
      </c>
      <c r="K12" s="1101" t="s">
        <v>1434</v>
      </c>
      <c r="O12" s="1079" t="s">
        <v>1220</v>
      </c>
      <c r="V12" s="372" t="s">
        <v>149</v>
      </c>
      <c r="W12" s="1091"/>
      <c r="X12" s="1086" t="s">
        <v>1435</v>
      </c>
      <c r="Y12" s="1077" t="s">
        <v>1226</v>
      </c>
      <c r="AP12" s="1089"/>
      <c r="AW12" s="1122" t="s">
        <v>148</v>
      </c>
      <c r="AX12" s="1122" t="s">
        <v>148</v>
      </c>
      <c r="AZ12" s="1122" t="s">
        <v>1436</v>
      </c>
      <c r="BB12" s="1122" t="s">
        <v>1437</v>
      </c>
      <c r="BC12" s="1122" t="s">
        <v>1328</v>
      </c>
      <c r="BE12" s="1122">
        <v>2010</v>
      </c>
      <c r="BF12" s="1122" t="s">
        <v>1438</v>
      </c>
      <c r="BH12" s="1070" t="s">
        <v>1439</v>
      </c>
      <c r="BJ12" s="1070" t="s">
        <v>1440</v>
      </c>
      <c r="BL12" s="1070" t="s">
        <v>1440</v>
      </c>
      <c r="BN12" s="1070" t="s">
        <v>1441</v>
      </c>
      <c r="BQ12" s="1283">
        <v>4213779</v>
      </c>
      <c r="BR12" s="1070" t="s">
        <v>1393</v>
      </c>
      <c r="BS12" s="1431"/>
      <c r="BT12" s="1072"/>
      <c r="BU12" s="1072"/>
      <c r="BV12" s="1072"/>
      <c r="BW12" s="1692"/>
      <c r="BX12" s="1692"/>
    </row>
    <row customHeight="1" ht="11.25">
      <c r="A13" s="1076" t="s">
        <v>1442</v>
      </c>
      <c r="B13" s="1077">
        <v>2011</v>
      </c>
      <c r="E13" s="1078" t="s">
        <v>1443</v>
      </c>
      <c r="F13" s="1095"/>
      <c r="I13" s="1078" t="s">
        <v>150</v>
      </c>
      <c r="K13" s="1101" t="s">
        <v>1392</v>
      </c>
      <c r="V13" s="372" t="s">
        <v>150</v>
      </c>
      <c r="W13" s="1091"/>
      <c r="X13" s="1091"/>
      <c r="Y13" s="1091"/>
      <c r="AW13" s="1122" t="s">
        <v>149</v>
      </c>
      <c r="AX13" s="1122" t="s">
        <v>149</v>
      </c>
      <c r="BB13" s="1122" t="s">
        <v>1444</v>
      </c>
      <c r="BC13" s="1122" t="s">
        <v>1445</v>
      </c>
      <c r="BE13" s="1122">
        <v>2011</v>
      </c>
      <c r="BF13" s="1122" t="s">
        <v>1446</v>
      </c>
      <c r="BH13" s="1070" t="s">
        <v>1447</v>
      </c>
      <c r="BJ13" s="1070" t="s">
        <v>1429</v>
      </c>
      <c r="BL13" s="1070" t="s">
        <v>1429</v>
      </c>
      <c r="BN13" s="1070" t="s">
        <v>1448</v>
      </c>
      <c r="BQ13" s="1283">
        <v>4213783</v>
      </c>
      <c r="BR13" s="1070" t="s">
        <v>1408</v>
      </c>
      <c r="BS13" s="1431"/>
      <c r="BT13" s="1072"/>
      <c r="BU13" s="1072"/>
      <c r="BV13" s="1072"/>
      <c r="BW13" s="1696"/>
      <c r="BX13" s="1692"/>
    </row>
    <row customHeight="1" ht="11.25">
      <c r="A14" s="1076" t="s">
        <v>1449</v>
      </c>
      <c r="B14" s="1077">
        <v>2012</v>
      </c>
      <c r="I14" s="1078" t="s">
        <v>151</v>
      </c>
      <c r="J14" s="1069" t="s">
        <v>1450</v>
      </c>
      <c r="N14" s="1069" t="s">
        <v>1451</v>
      </c>
      <c r="V14" s="1085">
        <v>13</v>
      </c>
      <c r="W14" s="1086"/>
      <c r="X14" s="1086" t="s">
        <v>1259</v>
      </c>
      <c r="Y14" s="1077" t="s">
        <v>1226</v>
      </c>
      <c r="AW14" s="1122" t="s">
        <v>150</v>
      </c>
      <c r="AX14" s="1122" t="s">
        <v>150</v>
      </c>
      <c r="AZ14" s="1069" t="s">
        <v>1452</v>
      </c>
      <c r="BB14" s="1122" t="s">
        <v>1453</v>
      </c>
      <c r="BC14" s="1122" t="s">
        <v>1445</v>
      </c>
      <c r="BE14" s="1122">
        <v>2012</v>
      </c>
      <c r="BH14" s="1070" t="s">
        <v>1368</v>
      </c>
      <c r="BJ14" s="1219" t="s">
        <v>1454</v>
      </c>
      <c r="BL14" s="1219" t="s">
        <v>1454</v>
      </c>
      <c r="BN14" s="1070" t="s">
        <v>1455</v>
      </c>
      <c r="BQ14" s="1283">
        <v>4213782</v>
      </c>
      <c r="BR14" s="1070" t="s">
        <v>189</v>
      </c>
      <c r="BS14" s="1431"/>
      <c r="BT14" s="1072"/>
      <c r="BU14" s="1072"/>
      <c r="BV14" s="1072"/>
      <c r="BW14" s="1696"/>
      <c r="BX14" s="1692"/>
    </row>
    <row customHeight="1" ht="19.5">
      <c r="A15" s="1076" t="s">
        <v>1456</v>
      </c>
      <c r="B15" s="1077">
        <v>2013</v>
      </c>
      <c r="E15" s="1700" t="s">
        <v>1457</v>
      </c>
      <c r="G15" s="1069" t="s">
        <v>1458</v>
      </c>
      <c r="H15" s="1069" t="s">
        <v>1459</v>
      </c>
      <c r="I15" s="1080" t="s">
        <v>152</v>
      </c>
      <c r="J15" s="1091" t="s">
        <v>586</v>
      </c>
      <c r="N15" s="1160" t="s">
        <v>1460</v>
      </c>
      <c r="X15" s="1089"/>
      <c r="AW15" s="1122" t="s">
        <v>151</v>
      </c>
      <c r="AX15" s="1122" t="s">
        <v>151</v>
      </c>
      <c r="AZ15" s="1122" t="s">
        <v>1379</v>
      </c>
      <c r="BB15" s="1122" t="s">
        <v>1461</v>
      </c>
      <c r="BC15" s="1122" t="s">
        <v>1445</v>
      </c>
      <c r="BE15" s="1122">
        <v>2013</v>
      </c>
      <c r="BH15" s="1070" t="s">
        <v>1384</v>
      </c>
      <c r="BJ15" s="1219" t="s">
        <v>1462</v>
      </c>
      <c r="BL15" s="1219" t="s">
        <v>1462</v>
      </c>
      <c r="BN15" s="1070" t="s">
        <v>1463</v>
      </c>
      <c r="BR15" s="1072"/>
      <c r="BS15" s="1433"/>
      <c r="BT15" s="1072"/>
      <c r="BU15" s="1072"/>
      <c r="BV15" s="1072"/>
      <c r="BW15" s="1696"/>
      <c r="BX15" s="1692"/>
    </row>
    <row customHeight="1" ht="21">
      <c r="A16" s="1872" t="s">
        <v>1464</v>
      </c>
      <c r="B16" s="1077">
        <v>2014</v>
      </c>
      <c r="E16" s="1701" t="s">
        <v>1465</v>
      </c>
      <c r="G16" s="1078" t="s">
        <v>1466</v>
      </c>
      <c r="H16" s="1078" t="s">
        <v>1467</v>
      </c>
      <c r="I16" s="1080" t="s">
        <v>1468</v>
      </c>
      <c r="J16" s="1091" t="s">
        <v>559</v>
      </c>
      <c r="N16" s="1160" t="s">
        <v>1469</v>
      </c>
      <c r="AW16" s="1122" t="s">
        <v>152</v>
      </c>
      <c r="AX16" s="1122" t="s">
        <v>152</v>
      </c>
      <c r="AZ16" s="1122" t="s">
        <v>1395</v>
      </c>
      <c r="BB16" s="1122" t="s">
        <v>1470</v>
      </c>
      <c r="BC16" s="1122" t="s">
        <v>1445</v>
      </c>
      <c r="BE16" s="1122">
        <v>2014</v>
      </c>
      <c r="BH16" s="1070" t="s">
        <v>1400</v>
      </c>
      <c r="BJ16" s="1219" t="s">
        <v>1471</v>
      </c>
      <c r="BL16" s="1219" t="s">
        <v>1471</v>
      </c>
      <c r="BN16" s="1070" t="s">
        <v>1472</v>
      </c>
      <c r="BR16" s="1072"/>
      <c r="BS16" s="1433"/>
      <c r="BT16" s="1072"/>
      <c r="BU16" s="1072"/>
      <c r="BV16" s="1072"/>
      <c r="BW16" s="1696"/>
      <c r="BX16" s="1692"/>
    </row>
    <row customHeight="1" ht="21">
      <c r="A17" s="1076" t="s">
        <v>16</v>
      </c>
      <c r="B17" s="1077">
        <v>2015</v>
      </c>
      <c r="G17" s="1078" t="s">
        <v>1420</v>
      </c>
      <c r="H17" s="1078" t="s">
        <v>1420</v>
      </c>
      <c r="I17" s="1078" t="s">
        <v>1473</v>
      </c>
      <c r="N17" s="1160" t="s">
        <v>1474</v>
      </c>
      <c r="X17" s="1089"/>
      <c r="AW17" s="1122" t="s">
        <v>1468</v>
      </c>
      <c r="AX17" s="1122" t="s">
        <v>1468</v>
      </c>
      <c r="AZ17" s="1122" t="s">
        <v>1475</v>
      </c>
      <c r="BB17" s="1122" t="s">
        <v>1476</v>
      </c>
      <c r="BC17" s="1122" t="s">
        <v>1328</v>
      </c>
      <c r="BE17" s="1122">
        <v>2015</v>
      </c>
      <c r="BH17" s="1070" t="s">
        <v>1416</v>
      </c>
      <c r="BJ17" s="1219" t="s">
        <v>1477</v>
      </c>
      <c r="BL17" s="1219" t="s">
        <v>1477</v>
      </c>
      <c r="BN17" s="1070" t="s">
        <v>1478</v>
      </c>
      <c r="BR17" s="1069" t="s">
        <v>1270</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1328</v>
      </c>
      <c r="BE18" s="1122">
        <v>2016</v>
      </c>
      <c r="BH18" s="1070" t="s">
        <v>1430</v>
      </c>
      <c r="BJ18" s="1219" t="s">
        <v>1488</v>
      </c>
      <c r="BL18" s="1219" t="s">
        <v>1488</v>
      </c>
      <c r="BN18" s="1070" t="s">
        <v>1489</v>
      </c>
      <c r="BQ18" s="1434" t="s">
        <v>1300</v>
      </c>
      <c r="BR18" s="1161" t="s">
        <v>1301</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159</v>
      </c>
      <c r="I19" s="1078" t="s">
        <v>1499</v>
      </c>
      <c r="N19" s="1160" t="s">
        <v>1500</v>
      </c>
      <c r="X19" s="1089"/>
      <c r="AW19" s="1122" t="s">
        <v>1485</v>
      </c>
      <c r="AX19" s="1122" t="s">
        <v>1485</v>
      </c>
      <c r="AZ19" s="1069" t="s">
        <v>1501</v>
      </c>
      <c r="BB19" s="1122" t="s">
        <v>1502</v>
      </c>
      <c r="BC19" s="1122" t="s">
        <v>1328</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1259</v>
      </c>
      <c r="I20" s="1078" t="s">
        <v>1511</v>
      </c>
      <c r="N20" s="1160" t="s">
        <v>1512</v>
      </c>
      <c r="AW20" s="1122" t="s">
        <v>1499</v>
      </c>
      <c r="AX20" s="1122" t="s">
        <v>1499</v>
      </c>
      <c r="AZ20" s="1122" t="s">
        <v>1513</v>
      </c>
      <c r="BB20" s="1122" t="s">
        <v>1514</v>
      </c>
      <c r="BC20" s="1122" t="s">
        <v>1445</v>
      </c>
      <c r="BE20" s="1122">
        <v>2018</v>
      </c>
      <c r="BH20" s="1070" t="s">
        <v>1441</v>
      </c>
      <c r="BJ20" s="1070" t="s">
        <v>1368</v>
      </c>
      <c r="BL20" s="1070" t="s">
        <v>1368</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1328</v>
      </c>
      <c r="BE21" s="1122">
        <v>2019</v>
      </c>
      <c r="BH21" s="1070" t="s">
        <v>1448</v>
      </c>
      <c r="BJ21" s="1070" t="s">
        <v>1384</v>
      </c>
      <c r="BL21" s="1070" t="s">
        <v>1384</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1328</v>
      </c>
      <c r="BE22" s="1122">
        <v>2020</v>
      </c>
      <c r="BH22" s="1070" t="s">
        <v>1455</v>
      </c>
      <c r="BJ22" s="1070" t="s">
        <v>1400</v>
      </c>
      <c r="BL22" s="1070" t="s">
        <v>1400</v>
      </c>
      <c r="BQ22" s="1283">
        <v>4190067</v>
      </c>
      <c r="BR22" s="1070" t="s">
        <v>1533</v>
      </c>
      <c r="BS22" s="1431"/>
      <c r="BT22" s="1283">
        <v>4189674</v>
      </c>
      <c r="BU22" s="1070" t="s">
        <v>1534</v>
      </c>
      <c r="BV22" s="1072"/>
      <c r="BW22" s="1072"/>
      <c r="CC22" s="1283">
        <v>4189711</v>
      </c>
      <c r="CD22" s="1070" t="s">
        <v>297</v>
      </c>
    </row>
    <row customHeight="1" ht="21">
      <c r="A23" s="1076" t="s">
        <v>1535</v>
      </c>
      <c r="B23" s="1077">
        <v>2021</v>
      </c>
      <c r="AW23" s="1122" t="s">
        <v>1536</v>
      </c>
      <c r="AX23" s="1122" t="s">
        <v>1536</v>
      </c>
      <c r="AZ23" s="1122" t="s">
        <v>1537</v>
      </c>
      <c r="BB23" s="1122" t="s">
        <v>1538</v>
      </c>
      <c r="BC23" s="1122" t="s">
        <v>1236</v>
      </c>
      <c r="BE23" s="1122">
        <v>2021</v>
      </c>
      <c r="BH23" s="1070" t="s">
        <v>1463</v>
      </c>
      <c r="BJ23" s="1070" t="s">
        <v>1416</v>
      </c>
      <c r="BL23" s="1070" t="s">
        <v>1416</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1472</v>
      </c>
      <c r="BJ24" s="1070" t="s">
        <v>1430</v>
      </c>
      <c r="BL24" s="1070" t="s">
        <v>1430</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1423</v>
      </c>
      <c r="BB26" s="1122" t="s">
        <v>1559</v>
      </c>
      <c r="BC26" s="1122" t="s">
        <v>1546</v>
      </c>
      <c r="BE26" s="1122">
        <v>2024</v>
      </c>
      <c r="BH26" s="1070" t="s">
        <v>1489</v>
      </c>
      <c r="BJ26" s="1070" t="s">
        <v>1441</v>
      </c>
      <c r="BL26" s="1070" t="s">
        <v>1441</v>
      </c>
      <c r="BQ26" s="1283">
        <v>4190071</v>
      </c>
      <c r="BR26" s="1070" t="s">
        <v>1560</v>
      </c>
      <c r="BS26" s="1431"/>
      <c r="BV26" s="1072"/>
      <c r="BW26" s="1072"/>
    </row>
    <row customHeight="1" ht="11.25">
      <c r="A27" s="1076" t="s">
        <v>1561</v>
      </c>
      <c r="B27" s="1077">
        <v>2025</v>
      </c>
      <c r="J27" s="178" t="s">
        <v>692</v>
      </c>
      <c r="AX27" s="1122" t="s">
        <v>1562</v>
      </c>
      <c r="BB27" s="1122" t="s">
        <v>1563</v>
      </c>
      <c r="BC27" s="1122" t="s">
        <v>1546</v>
      </c>
      <c r="BE27" s="1122">
        <v>2025</v>
      </c>
      <c r="BH27" s="1072" t="s">
        <v>28</v>
      </c>
      <c r="BJ27" s="1070" t="s">
        <v>1448</v>
      </c>
      <c r="BL27" s="1070" t="s">
        <v>1448</v>
      </c>
      <c r="BN27" s="1072" t="s">
        <v>28</v>
      </c>
      <c r="BQ27" s="1283">
        <v>4190072</v>
      </c>
      <c r="BR27" s="1070" t="s">
        <v>1564</v>
      </c>
      <c r="BS27" s="1431"/>
      <c r="BV27" s="1072"/>
      <c r="BW27" s="1072"/>
    </row>
    <row customHeight="1" ht="11.25">
      <c r="A28" s="1076" t="s">
        <v>1565</v>
      </c>
      <c r="D28" s="1103"/>
      <c r="E28" s="1104"/>
      <c r="F28" s="1104"/>
      <c r="H28" s="1105" t="s">
        <v>1566</v>
      </c>
      <c r="AX28" s="1122" t="s">
        <v>1567</v>
      </c>
      <c r="AZ28" s="1069" t="s">
        <v>1568</v>
      </c>
      <c r="BB28" s="1122" t="s">
        <v>1569</v>
      </c>
      <c r="BC28" s="1122" t="s">
        <v>1570</v>
      </c>
      <c r="BE28" s="1122">
        <v>2026</v>
      </c>
      <c r="BH28" s="1072" t="s">
        <v>28</v>
      </c>
      <c r="BJ28" s="1070" t="s">
        <v>1455</v>
      </c>
      <c r="BL28" s="1070" t="s">
        <v>1455</v>
      </c>
      <c r="BN28" s="1072" t="s">
        <v>28</v>
      </c>
      <c r="BQ28" s="1283">
        <v>4190073</v>
      </c>
      <c r="BR28" s="1070" t="s">
        <v>1571</v>
      </c>
      <c r="BS28" s="1431"/>
      <c r="BV28" s="1072"/>
      <c r="BW28" s="1072"/>
    </row>
    <row customHeight="1" ht="11.25">
      <c r="A29" s="1076" t="s">
        <v>1572</v>
      </c>
      <c r="D29" s="1106" t="s">
        <v>1573</v>
      </c>
      <c r="E29" s="1107" t="str">
        <f>IF(TEMPLATE_GROUP="","",INDEX(StartDateList,MATCH(TEMPLATE_GROUP,CodeTemplateList,0),1))</f>
        <v>01.01.2025</v>
      </c>
      <c r="F29" s="1107" t="str">
        <f>IF(TEMPLATE_GROUP="","",INDEX(EndDateList,MATCH(TEMPLATE_GROUP,CodeTemplateList,0),1))</f>
        <v>31.12.2027</v>
      </c>
      <c r="H29" s="1108" t="s">
        <v>1574</v>
      </c>
      <c r="AX29" s="1122" t="s">
        <v>1575</v>
      </c>
      <c r="AZ29" s="1122" t="s">
        <v>1221</v>
      </c>
      <c r="BB29" s="1122" t="s">
        <v>1423</v>
      </c>
      <c r="BC29" s="1093"/>
      <c r="BE29" s="1122">
        <v>2027</v>
      </c>
      <c r="BJ29" s="1070" t="s">
        <v>1463</v>
      </c>
      <c r="BL29" s="1070" t="s">
        <v>1463</v>
      </c>
    </row>
    <row customHeight="1" ht="11.25">
      <c r="A30" s="1076" t="s">
        <v>1576</v>
      </c>
      <c r="D30" s="1109"/>
      <c r="E30" s="1110"/>
      <c r="F30" s="1110"/>
      <c r="AX30" s="1122" t="s">
        <v>1577</v>
      </c>
      <c r="AZ30" s="1122" t="s">
        <v>1248</v>
      </c>
      <c r="BE30" s="1122">
        <v>2028</v>
      </c>
      <c r="BJ30" s="1070" t="s">
        <v>1578</v>
      </c>
      <c r="BL30" s="1070" t="s">
        <v>1578</v>
      </c>
    </row>
    <row customHeight="1" ht="12.75">
      <c r="A31" s="1076" t="s">
        <v>1579</v>
      </c>
      <c r="D31" s="1103"/>
      <c r="E31" s="1104"/>
      <c r="F31" s="1104"/>
      <c r="H31" s="1111"/>
      <c r="AX31" s="1122" t="s">
        <v>1580</v>
      </c>
      <c r="AZ31" s="1122" t="s">
        <v>1581</v>
      </c>
      <c r="BE31" s="1122">
        <v>2029</v>
      </c>
      <c r="BJ31" s="1070" t="s">
        <v>1582</v>
      </c>
      <c r="BL31" s="1070" t="s">
        <v>1582</v>
      </c>
    </row>
    <row customHeight="1" ht="11.25">
      <c r="A32" s="1076" t="s">
        <v>1583</v>
      </c>
      <c r="D32" s="1106" t="s">
        <v>1584</v>
      </c>
      <c r="E32" s="1107" t="str">
        <f>IF(TEMPLATE_GROUP="","",INDEX(StartDateList,MATCH(TEMPLATE_GROUP,CodeTemplateList,0),1))</f>
        <v>01.01.2025</v>
      </c>
      <c r="F32" s="1107" t="str">
        <f>IF(TEMPLATE_GROUP="","",INDEX(EndDateList,MATCH(TEMPLATE_GROUP,CodeTemplateList,0),1))</f>
        <v>31.12.2027</v>
      </c>
      <c r="H32" s="1112" t="s">
        <v>1585</v>
      </c>
      <c r="O32" s="1076" t="s">
        <v>1219</v>
      </c>
      <c r="AX32" s="1122" t="s">
        <v>1586</v>
      </c>
      <c r="AZ32" s="1122" t="s">
        <v>1316</v>
      </c>
      <c r="BE32" s="1122">
        <v>2030</v>
      </c>
      <c r="BJ32" s="1070" t="s">
        <v>1472</v>
      </c>
      <c r="BL32" s="1070" t="s">
        <v>1472</v>
      </c>
    </row>
    <row customHeight="1" ht="11.25">
      <c r="A33" s="1076" t="s">
        <v>1587</v>
      </c>
      <c r="O33" s="1076" t="s">
        <v>1245</v>
      </c>
      <c r="AX33" s="1122" t="s">
        <v>1588</v>
      </c>
      <c r="AZ33" s="1122" t="s">
        <v>1220</v>
      </c>
      <c r="BE33" s="1122">
        <v>2031</v>
      </c>
      <c r="BJ33" s="1070" t="s">
        <v>1478</v>
      </c>
      <c r="BL33" s="1070" t="s">
        <v>1478</v>
      </c>
    </row>
    <row customHeight="1" ht="11.25">
      <c r="A34" s="1076" t="s">
        <v>1589</v>
      </c>
      <c r="O34" s="1076" t="s">
        <v>1281</v>
      </c>
      <c r="AX34" s="1122" t="s">
        <v>1590</v>
      </c>
      <c r="BE34" s="1122">
        <v>2032</v>
      </c>
      <c r="BJ34" s="1070" t="s">
        <v>1489</v>
      </c>
      <c r="BL34" s="1070" t="s">
        <v>1489</v>
      </c>
    </row>
    <row customHeight="1" ht="11.25">
      <c r="A35" s="1076" t="s">
        <v>1591</v>
      </c>
      <c r="O35" s="1076" t="s">
        <v>1314</v>
      </c>
      <c r="AX35" s="1122" t="s">
        <v>1592</v>
      </c>
      <c r="AZ35" s="1069" t="s">
        <v>1593</v>
      </c>
      <c r="BE35" s="1122">
        <v>2033</v>
      </c>
      <c r="BL35" s="1070" t="s">
        <v>1594</v>
      </c>
    </row>
    <row customHeight="1" ht="11.25">
      <c r="A36" s="1872" t="s">
        <v>1595</v>
      </c>
      <c r="D36" s="1113" t="s">
        <v>1596</v>
      </c>
      <c r="E36" s="1114" t="s">
        <v>811</v>
      </c>
      <c r="F36" s="1115" t="str">
        <f>INDEX(E37:E41,MATCH(TEMPLATE_SPHERE,F37:F41,0))</f>
        <v>теплоснабжения</v>
      </c>
      <c r="G36" s="1115" t="str">
        <f>INDEX(G37:G41,MATCH(TEMPLATE_SPHERE,F37:F41,0))</f>
        <v>теплоснабжение</v>
      </c>
      <c r="O36" s="1076" t="s">
        <v>1339</v>
      </c>
      <c r="AX36" s="1122" t="s">
        <v>1597</v>
      </c>
      <c r="AZ36" s="1122" t="s">
        <v>1220</v>
      </c>
      <c r="BE36" s="1122">
        <v>2034</v>
      </c>
      <c r="BL36" s="1070" t="s">
        <v>1598</v>
      </c>
    </row>
    <row customHeight="1" ht="11.25">
      <c r="A37" s="1076" t="s">
        <v>1599</v>
      </c>
      <c r="E37" s="409" t="s">
        <v>1600</v>
      </c>
      <c r="F37" s="1116" t="s">
        <v>811</v>
      </c>
      <c r="G37" s="409" t="s">
        <v>1601</v>
      </c>
      <c r="O37" s="1076" t="s">
        <v>1358</v>
      </c>
      <c r="AX37" s="1122" t="s">
        <v>1602</v>
      </c>
      <c r="AZ37" s="1122" t="s">
        <v>1247</v>
      </c>
      <c r="BE37" s="1122">
        <v>2035</v>
      </c>
    </row>
    <row customHeight="1" ht="11.25">
      <c r="A38" s="1076" t="s">
        <v>1603</v>
      </c>
      <c r="E38" s="409" t="s">
        <v>1604</v>
      </c>
      <c r="F38" s="1117" t="s">
        <v>857</v>
      </c>
      <c r="G38" s="409" t="s">
        <v>1605</v>
      </c>
      <c r="O38" s="1076" t="s">
        <v>1375</v>
      </c>
      <c r="AX38" s="1122" t="s">
        <v>1606</v>
      </c>
      <c r="AZ38" s="1122" t="s">
        <v>1282</v>
      </c>
      <c r="BE38" s="1122">
        <v>2036</v>
      </c>
      <c r="BH38" s="1069" t="s">
        <v>1607</v>
      </c>
      <c r="BJ38" s="1069" t="s">
        <v>1608</v>
      </c>
      <c r="BL38" s="1069" t="s">
        <v>1609</v>
      </c>
      <c r="BN38" s="1069" t="s">
        <v>1610</v>
      </c>
    </row>
    <row customHeight="1" ht="11.25">
      <c r="A39" s="1076" t="s">
        <v>1611</v>
      </c>
      <c r="E39" s="409" t="s">
        <v>1612</v>
      </c>
      <c r="F39" s="1117" t="s">
        <v>910</v>
      </c>
      <c r="G39" s="409" t="s">
        <v>1613</v>
      </c>
      <c r="O39" s="1076" t="s">
        <v>1391</v>
      </c>
      <c r="AX39" s="1122" t="s">
        <v>1614</v>
      </c>
      <c r="AZ39" s="1122" t="s">
        <v>1315</v>
      </c>
      <c r="BE39" s="1122">
        <v>2037</v>
      </c>
      <c r="BH39" s="1070" t="s">
        <v>1615</v>
      </c>
      <c r="BJ39" s="1219" t="s">
        <v>1615</v>
      </c>
      <c r="BL39" s="1219" t="s">
        <v>1615</v>
      </c>
      <c r="BN39" s="1070" t="s">
        <v>1616</v>
      </c>
    </row>
    <row customHeight="1" ht="11.25">
      <c r="A40" s="1076" t="s">
        <v>1617</v>
      </c>
      <c r="E40" s="409" t="s">
        <v>1618</v>
      </c>
      <c r="F40" s="1117" t="s">
        <v>897</v>
      </c>
      <c r="G40" s="409" t="s">
        <v>1619</v>
      </c>
      <c r="O40" s="1076" t="s">
        <v>1407</v>
      </c>
      <c r="AX40" s="1122" t="s">
        <v>1620</v>
      </c>
      <c r="BE40" s="1122">
        <v>2038</v>
      </c>
      <c r="BH40" s="1070" t="s">
        <v>1621</v>
      </c>
      <c r="BJ40" s="1219" t="s">
        <v>1030</v>
      </c>
      <c r="BL40" s="1219" t="s">
        <v>1030</v>
      </c>
      <c r="BN40" s="1070" t="s">
        <v>1064</v>
      </c>
    </row>
    <row customHeight="1" ht="11.25">
      <c r="A41" s="1076" t="s">
        <v>1622</v>
      </c>
      <c r="E41" s="409" t="s">
        <v>1623</v>
      </c>
      <c r="F41" s="1117" t="s">
        <v>1624</v>
      </c>
      <c r="G41" s="409" t="s">
        <v>1623</v>
      </c>
      <c r="O41" s="1076" t="s">
        <v>1423</v>
      </c>
      <c r="AX41" s="1122" t="s">
        <v>1625</v>
      </c>
      <c r="AZ41" s="1069" t="s">
        <v>1626</v>
      </c>
      <c r="BE41" s="1122">
        <v>2039</v>
      </c>
      <c r="BH41" s="1070" t="s">
        <v>1627</v>
      </c>
      <c r="BJ41" s="1219" t="s">
        <v>1026</v>
      </c>
      <c r="BL41" s="1219" t="s">
        <v>1026</v>
      </c>
      <c r="BN41" s="1070" t="s">
        <v>1051</v>
      </c>
    </row>
    <row customHeight="1" ht="11.25">
      <c r="A42" s="1076" t="s">
        <v>1628</v>
      </c>
      <c r="AX42" s="1122" t="s">
        <v>1629</v>
      </c>
      <c r="AZ42" s="1122" t="s">
        <v>1219</v>
      </c>
      <c r="BE42" s="1122">
        <v>2040</v>
      </c>
      <c r="BH42" s="1070" t="s">
        <v>1048</v>
      </c>
      <c r="BJ42" s="1219" t="s">
        <v>1028</v>
      </c>
      <c r="BL42" s="1219" t="s">
        <v>1028</v>
      </c>
      <c r="BN42" s="1070" t="s">
        <v>1630</v>
      </c>
    </row>
    <row customHeight="1" ht="11.25">
      <c r="A43" s="1076" t="s">
        <v>1631</v>
      </c>
      <c r="AX43" s="1122" t="s">
        <v>1632</v>
      </c>
      <c r="AZ43" s="1122" t="s">
        <v>1245</v>
      </c>
      <c r="BE43" s="1122">
        <v>2041</v>
      </c>
      <c r="BH43" s="1070" t="s">
        <v>1633</v>
      </c>
      <c r="BJ43" s="1219" t="s">
        <v>1627</v>
      </c>
      <c r="BL43" s="1219" t="s">
        <v>1627</v>
      </c>
      <c r="BN43" s="1070" t="s">
        <v>1634</v>
      </c>
    </row>
    <row customHeight="1" ht="11.25">
      <c r="A44" s="1076" t="s">
        <v>1635</v>
      </c>
      <c r="G44" s="1096">
        <f>YEAR(TODAY())</f>
        <v>2025</v>
      </c>
      <c r="I44" s="801" t="s">
        <v>1636</v>
      </c>
      <c r="J44" s="1091" t="s">
        <v>1637</v>
      </c>
      <c r="K44" s="1091" t="s">
        <v>1638</v>
      </c>
      <c r="AX44" s="1122" t="s">
        <v>1639</v>
      </c>
      <c r="AZ44" s="1122" t="s">
        <v>1281</v>
      </c>
      <c r="BE44" s="1122">
        <v>2042</v>
      </c>
      <c r="BH44" s="1070" t="s">
        <v>1640</v>
      </c>
      <c r="BJ44" s="1219" t="s">
        <v>1048</v>
      </c>
      <c r="BL44" s="1219" t="s">
        <v>1048</v>
      </c>
      <c r="BN44" s="1070" t="s">
        <v>1641</v>
      </c>
    </row>
    <row customHeight="1" ht="11.25">
      <c r="A45" s="1076" t="s">
        <v>1642</v>
      </c>
      <c r="D45" s="1113" t="s">
        <v>1643</v>
      </c>
      <c r="E45" s="1114" t="s">
        <v>1644</v>
      </c>
      <c r="F45" s="799" t="s">
        <v>1645</v>
      </c>
      <c r="G45" s="798" t="s">
        <v>1646</v>
      </c>
      <c r="H45" s="801" t="s">
        <v>1647</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1648</v>
      </c>
      <c r="AZ45" s="1122" t="s">
        <v>1314</v>
      </c>
      <c r="BE45" s="1122">
        <v>2043</v>
      </c>
      <c r="BH45" s="1070" t="s">
        <v>1649</v>
      </c>
      <c r="BJ45" s="1219" t="s">
        <v>1042</v>
      </c>
      <c r="BL45" s="1219" t="s">
        <v>1042</v>
      </c>
      <c r="BN45" s="1070" t="s">
        <v>1650</v>
      </c>
    </row>
    <row customHeight="1" ht="11.25">
      <c r="A46" s="1076" t="s">
        <v>1651</v>
      </c>
      <c r="E46" s="409" t="s">
        <v>26</v>
      </c>
      <c r="F46" s="1116" t="s">
        <v>1652</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1653</v>
      </c>
      <c r="AZ46" s="1122" t="s">
        <v>1339</v>
      </c>
      <c r="BE46" s="1122">
        <v>2044</v>
      </c>
      <c r="BH46" s="1070" t="s">
        <v>1051</v>
      </c>
      <c r="BJ46" s="1219" t="s">
        <v>1032</v>
      </c>
      <c r="BL46" s="1219" t="s">
        <v>1032</v>
      </c>
      <c r="BN46" s="1070" t="s">
        <v>1654</v>
      </c>
    </row>
    <row customHeight="1" ht="11.25">
      <c r="A47" s="1076" t="s">
        <v>1655</v>
      </c>
      <c r="E47" s="409" t="s">
        <v>33</v>
      </c>
      <c r="F47" s="1117" t="s">
        <v>1656</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1657</v>
      </c>
      <c r="AZ47" s="1122" t="s">
        <v>1358</v>
      </c>
      <c r="BE47" s="1122">
        <v>2045</v>
      </c>
      <c r="BH47" s="1070" t="s">
        <v>1630</v>
      </c>
      <c r="BJ47" s="1219" t="s">
        <v>1034</v>
      </c>
      <c r="BL47" s="1219" t="s">
        <v>1034</v>
      </c>
      <c r="BN47" s="1070" t="s">
        <v>1658</v>
      </c>
    </row>
    <row customHeight="1" ht="11.25">
      <c r="A48" s="1076" t="s">
        <v>1659</v>
      </c>
      <c r="E48" s="409" t="s">
        <v>1660</v>
      </c>
      <c r="F48" s="1117" t="s">
        <v>1661</v>
      </c>
      <c r="G48" s="1118" t="str">
        <f>_xlfn.IFERROR(IF(f_year="","01.01."&amp;CURRENT_YEAR,"01.01."&amp;f_year),"01.01."&amp;CURRENT_YEAR)</f>
        <v>01.01.2025</v>
      </c>
      <c r="H48" s="1118" t="str">
        <f>_xlfn.IFERROR(IF(f_year="","31.12."&amp;CURRENT_YEAR,"31.12."&amp;f_year),"31.12."&amp;CURRENT_YEAR)</f>
        <v>31.12.2025</v>
      </c>
      <c r="I48" s="1744">
        <f>IF(f_year="",TRUE,FALSE)</f>
        <v>1</v>
      </c>
      <c r="J48" s="1747" t="s">
        <v>1662</v>
      </c>
      <c r="K48" s="1748"/>
      <c r="AX48" s="1122" t="s">
        <v>1663</v>
      </c>
      <c r="AZ48" s="1122" t="s">
        <v>1375</v>
      </c>
      <c r="BE48" s="1122">
        <v>2046</v>
      </c>
      <c r="BH48" s="1070" t="s">
        <v>1634</v>
      </c>
      <c r="BJ48" s="1219" t="s">
        <v>1036</v>
      </c>
      <c r="BL48" s="1219" t="s">
        <v>1036</v>
      </c>
      <c r="BN48" s="1070" t="s">
        <v>1664</v>
      </c>
    </row>
    <row customHeight="1" ht="11.25">
      <c r="A49" s="1076" t="s">
        <v>1665</v>
      </c>
      <c r="E49" s="409" t="s">
        <v>1666</v>
      </c>
      <c r="F49" s="1117" t="s">
        <v>1667</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1668</v>
      </c>
      <c r="AZ49" s="1122" t="s">
        <v>1391</v>
      </c>
      <c r="BE49" s="1122">
        <v>2047</v>
      </c>
      <c r="BH49" s="1070" t="s">
        <v>1052</v>
      </c>
      <c r="BJ49" s="1219" t="s">
        <v>1038</v>
      </c>
      <c r="BL49" s="1219" t="s">
        <v>1038</v>
      </c>
    </row>
    <row customHeight="1" ht="11.25">
      <c r="A50" s="1076" t="s">
        <v>1669</v>
      </c>
      <c r="E50" s="409" t="s">
        <v>1670</v>
      </c>
      <c r="F50" s="1117" t="s">
        <v>1022</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1671</v>
      </c>
      <c r="AZ50" s="1122" t="s">
        <v>1407</v>
      </c>
      <c r="BE50" s="1122">
        <v>2048</v>
      </c>
      <c r="BH50" s="1070" t="s">
        <v>1641</v>
      </c>
      <c r="BJ50" s="1219" t="s">
        <v>1040</v>
      </c>
      <c r="BL50" s="1219" t="s">
        <v>1040</v>
      </c>
    </row>
    <row customHeight="1" ht="11.25">
      <c r="A51" s="1076" t="s">
        <v>1672</v>
      </c>
      <c r="E51" s="409" t="s">
        <v>1673</v>
      </c>
      <c r="F51" s="1117" t="s">
        <v>1644</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1674</v>
      </c>
      <c r="AZ51" s="1122" t="s">
        <v>1423</v>
      </c>
      <c r="BE51" s="1122">
        <v>2049</v>
      </c>
      <c r="BH51" s="1070" t="s">
        <v>1650</v>
      </c>
      <c r="BJ51" s="1219" t="s">
        <v>1675</v>
      </c>
      <c r="BL51" s="1219" t="s">
        <v>1675</v>
      </c>
    </row>
    <row customHeight="1" ht="11.25">
      <c r="A52" s="1076" t="s">
        <v>1676</v>
      </c>
      <c r="E52" s="409" t="s">
        <v>1677</v>
      </c>
      <c r="F52" s="1117" t="s">
        <v>1678</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1679</v>
      </c>
      <c r="AZ52" s="1122" t="s">
        <v>1220</v>
      </c>
      <c r="BE52" s="1122">
        <v>2050</v>
      </c>
      <c r="BH52" s="1070" t="s">
        <v>1654</v>
      </c>
      <c r="BJ52" s="1219" t="s">
        <v>1051</v>
      </c>
      <c r="BL52" s="1219" t="s">
        <v>1051</v>
      </c>
    </row>
    <row customHeight="1" ht="11.25">
      <c r="A53" s="1076" t="s">
        <v>1680</v>
      </c>
      <c r="E53" s="409" t="s">
        <v>1681</v>
      </c>
      <c r="F53" s="1117" t="s">
        <v>1681</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1682</v>
      </c>
      <c r="K53" s="1748"/>
      <c r="AX53" s="1122" t="s">
        <v>1683</v>
      </c>
      <c r="BE53" s="1122">
        <v>2051</v>
      </c>
      <c r="BH53" s="1070" t="s">
        <v>1658</v>
      </c>
      <c r="BJ53" s="1219" t="s">
        <v>1630</v>
      </c>
      <c r="BL53" s="1219" t="s">
        <v>1630</v>
      </c>
    </row>
    <row customHeight="1" ht="11.25">
      <c r="A54" s="1076" t="s">
        <v>1684</v>
      </c>
      <c r="AX54" s="1122" t="s">
        <v>1685</v>
      </c>
      <c r="AZ54" s="1069" t="s">
        <v>1686</v>
      </c>
      <c r="BE54" s="1122">
        <v>2052</v>
      </c>
      <c r="BH54" s="1070" t="s">
        <v>1664</v>
      </c>
      <c r="BJ54" s="1219" t="s">
        <v>1634</v>
      </c>
      <c r="BL54" s="1219" t="s">
        <v>1634</v>
      </c>
    </row>
    <row customHeight="1" ht="11.25">
      <c r="A55" s="1076" t="s">
        <v>1687</v>
      </c>
      <c r="AX55" s="1122" t="s">
        <v>1688</v>
      </c>
      <c r="AZ55" s="1122" t="s">
        <v>1222</v>
      </c>
      <c r="BE55" s="1122">
        <v>2053</v>
      </c>
      <c r="BH55" s="1072" t="s">
        <v>28</v>
      </c>
      <c r="BJ55" s="1219" t="s">
        <v>1052</v>
      </c>
      <c r="BL55" s="1219" t="s">
        <v>1052</v>
      </c>
    </row>
    <row customHeight="1" ht="11.25">
      <c r="A56" s="1076" t="s">
        <v>1689</v>
      </c>
      <c r="D56" s="1120" t="s">
        <v>1690</v>
      </c>
      <c r="E56" s="1097" t="s">
        <v>111</v>
      </c>
      <c r="F56" s="1076" t="s">
        <v>1691</v>
      </c>
      <c r="AX56" s="1122" t="s">
        <v>1692</v>
      </c>
      <c r="AZ56" s="1122" t="s">
        <v>1249</v>
      </c>
      <c r="BE56" s="1122">
        <v>2054</v>
      </c>
      <c r="BH56" s="1072" t="s">
        <v>28</v>
      </c>
      <c r="BJ56" s="1219" t="s">
        <v>1641</v>
      </c>
      <c r="BL56" s="1219" t="s">
        <v>1641</v>
      </c>
    </row>
    <row customHeight="1" ht="11.25">
      <c r="A57" s="1076" t="s">
        <v>1693</v>
      </c>
      <c r="D57" s="1120" t="s">
        <v>1694</v>
      </c>
      <c r="E57" s="1097" t="s">
        <v>111</v>
      </c>
      <c r="F57" s="1076" t="s">
        <v>1691</v>
      </c>
      <c r="AX57" s="1122" t="s">
        <v>1695</v>
      </c>
      <c r="AZ57" s="1122" t="s">
        <v>1284</v>
      </c>
      <c r="BE57" s="1122">
        <v>2055</v>
      </c>
      <c r="BJ57" s="1219" t="s">
        <v>1650</v>
      </c>
      <c r="BL57" s="1219" t="s">
        <v>1650</v>
      </c>
    </row>
    <row customHeight="1" ht="11.25">
      <c r="A58" s="1076" t="s">
        <v>1696</v>
      </c>
      <c r="D58" s="1120" t="s">
        <v>1697</v>
      </c>
      <c r="E58" s="1097" t="s">
        <v>111</v>
      </c>
      <c r="F58" s="1076" t="s">
        <v>1691</v>
      </c>
      <c r="AX58" s="1122" t="s">
        <v>1698</v>
      </c>
      <c r="BE58" s="1122">
        <v>2056</v>
      </c>
      <c r="BJ58" s="1219" t="s">
        <v>1654</v>
      </c>
      <c r="BL58" s="1219" t="s">
        <v>1654</v>
      </c>
    </row>
    <row customHeight="1" ht="11.25">
      <c r="A59" s="1076" t="s">
        <v>1699</v>
      </c>
      <c r="D59" s="1120" t="s">
        <v>130</v>
      </c>
      <c r="E59" s="1097" t="s">
        <v>1586</v>
      </c>
      <c r="F59" s="1076" t="s">
        <v>1700</v>
      </c>
      <c r="AX59" s="1122" t="s">
        <v>1701</v>
      </c>
      <c r="AZ59" s="1069" t="s">
        <v>1702</v>
      </c>
      <c r="BE59" s="1122">
        <v>2057</v>
      </c>
      <c r="BJ59" s="1219" t="s">
        <v>1658</v>
      </c>
      <c r="BL59" s="1219" t="s">
        <v>1658</v>
      </c>
    </row>
    <row customHeight="1" ht="11.25">
      <c r="A60" s="1076" t="s">
        <v>1703</v>
      </c>
      <c r="D60" s="1120" t="s">
        <v>1704</v>
      </c>
      <c r="E60" s="1097" t="s">
        <v>1586</v>
      </c>
      <c r="F60" s="1076" t="s">
        <v>1700</v>
      </c>
      <c r="AX60" s="1122" t="s">
        <v>1705</v>
      </c>
      <c r="AZ60" s="1122" t="s">
        <v>1223</v>
      </c>
      <c r="BE60" s="1122">
        <v>2058</v>
      </c>
      <c r="BJ60" s="1219" t="s">
        <v>1664</v>
      </c>
      <c r="BL60" s="1219" t="s">
        <v>1664</v>
      </c>
    </row>
    <row customHeight="1" ht="11.25">
      <c r="A61" s="1076" t="s">
        <v>1706</v>
      </c>
      <c r="D61" s="1120" t="s">
        <v>1707</v>
      </c>
      <c r="E61" s="1097" t="s">
        <v>1586</v>
      </c>
      <c r="F61" s="1076" t="s">
        <v>1700</v>
      </c>
      <c r="AX61" s="1122" t="s">
        <v>1708</v>
      </c>
      <c r="AZ61" s="1122" t="s">
        <v>1250</v>
      </c>
      <c r="BE61" s="1122">
        <v>2059</v>
      </c>
      <c r="BL61" s="1219" t="s">
        <v>1044</v>
      </c>
    </row>
    <row customHeight="1" ht="11.25">
      <c r="A62" s="1076" t="s">
        <v>1709</v>
      </c>
      <c r="D62" s="1120" t="s">
        <v>129</v>
      </c>
      <c r="E62" s="1097">
        <v>30</v>
      </c>
      <c r="F62" s="1076" t="s">
        <v>1700</v>
      </c>
      <c r="AZ62" s="1122" t="s">
        <v>1285</v>
      </c>
      <c r="BE62" s="1122">
        <v>2060</v>
      </c>
      <c r="BL62" s="1219" t="s">
        <v>1046</v>
      </c>
    </row>
    <row customHeight="1" ht="11.25">
      <c r="A63" s="1076" t="s">
        <v>1710</v>
      </c>
      <c r="D63" s="1120" t="s">
        <v>1711</v>
      </c>
      <c r="E63" s="1097">
        <v>30</v>
      </c>
      <c r="F63" s="1076" t="s">
        <v>1700</v>
      </c>
      <c r="AZ63" s="1122" t="s">
        <v>1317</v>
      </c>
      <c r="BE63" s="1122">
        <v>2061</v>
      </c>
    </row>
    <row customHeight="1" ht="11.25">
      <c r="A64" s="1076" t="s">
        <v>1712</v>
      </c>
      <c r="D64" s="1120" t="s">
        <v>1713</v>
      </c>
      <c r="E64" s="1097">
        <v>30</v>
      </c>
      <c r="F64" s="1076" t="s">
        <v>1700</v>
      </c>
      <c r="AZ64" s="1122" t="s">
        <v>1340</v>
      </c>
      <c r="BE64" s="1122">
        <v>2062</v>
      </c>
    </row>
    <row customHeight="1" ht="11.25">
      <c r="A65" s="1076" t="s">
        <v>1714</v>
      </c>
      <c r="D65" s="1076"/>
      <c r="BE65" s="1122">
        <v>2063</v>
      </c>
    </row>
    <row customHeight="1" ht="11.25">
      <c r="A66" s="1076" t="s">
        <v>1715</v>
      </c>
      <c r="AZ66" s="1069" t="s">
        <v>1716</v>
      </c>
      <c r="BE66" s="1122">
        <v>2064</v>
      </c>
    </row>
    <row customHeight="1" ht="11.25">
      <c r="A67" s="1076" t="s">
        <v>1717</v>
      </c>
      <c r="AZ67" s="1122" t="s">
        <v>1224</v>
      </c>
      <c r="BE67" s="1122">
        <v>2065</v>
      </c>
    </row>
    <row customHeight="1" ht="11.25">
      <c r="A68" s="1076" t="s">
        <v>1718</v>
      </c>
      <c r="AZ68" s="1122" t="s">
        <v>1251</v>
      </c>
      <c r="BE68" s="1122">
        <v>2066</v>
      </c>
      <c r="BH68" s="1069" t="s">
        <v>1719</v>
      </c>
      <c r="BJ68" s="1069" t="s">
        <v>1720</v>
      </c>
      <c r="BL68" s="1069" t="s">
        <v>1721</v>
      </c>
      <c r="BN68" s="1069" t="s">
        <v>1722</v>
      </c>
    </row>
    <row customHeight="1" ht="11.25">
      <c r="A69" s="1076" t="s">
        <v>1723</v>
      </c>
      <c r="AZ69" s="1122" t="s">
        <v>1286</v>
      </c>
      <c r="BE69" s="1122">
        <v>2067</v>
      </c>
      <c r="BH69" s="1070" t="s">
        <v>1724</v>
      </c>
      <c r="BI69" s="1119" t="s">
        <v>109</v>
      </c>
      <c r="BJ69" s="1070" t="s">
        <v>1725</v>
      </c>
      <c r="BK69" s="1119" t="s">
        <v>109</v>
      </c>
      <c r="BL69" s="1070" t="s">
        <v>1726</v>
      </c>
      <c r="BM69" s="1072" t="s">
        <v>109</v>
      </c>
      <c r="BN69" s="1070" t="s">
        <v>1727</v>
      </c>
    </row>
    <row customHeight="1" ht="11.25">
      <c r="A70" s="1076" t="s">
        <v>1728</v>
      </c>
      <c r="AZ70" s="1122" t="s">
        <v>1318</v>
      </c>
      <c r="BE70" s="1122">
        <v>2068</v>
      </c>
      <c r="BH70" s="1070" t="s">
        <v>1729</v>
      </c>
      <c r="BJ70" s="1070" t="s">
        <v>1730</v>
      </c>
      <c r="BL70" s="1070" t="s">
        <v>1731</v>
      </c>
      <c r="BN70" s="1070" t="s">
        <v>1732</v>
      </c>
    </row>
    <row customHeight="1" ht="11.25">
      <c r="A71" s="1076" t="s">
        <v>1733</v>
      </c>
      <c r="AZ71" s="1122" t="s">
        <v>1320</v>
      </c>
      <c r="BE71" s="1122">
        <v>2069</v>
      </c>
      <c r="BH71" s="1070" t="s">
        <v>1734</v>
      </c>
      <c r="BI71" s="1119" t="s">
        <v>90</v>
      </c>
      <c r="BJ71" s="1070" t="s">
        <v>1735</v>
      </c>
      <c r="BK71" s="1119" t="s">
        <v>90</v>
      </c>
      <c r="BL71" s="1070" t="s">
        <v>1736</v>
      </c>
      <c r="BM71" s="1072" t="s">
        <v>90</v>
      </c>
      <c r="BN71" s="1070" t="s">
        <v>1737</v>
      </c>
    </row>
    <row customHeight="1" ht="11.25">
      <c r="A72" s="1076" t="s">
        <v>1738</v>
      </c>
      <c r="AZ72" s="1122" t="s">
        <v>19</v>
      </c>
      <c r="BE72" s="1122">
        <v>2070</v>
      </c>
      <c r="BH72" s="1070" t="s">
        <v>1739</v>
      </c>
      <c r="BJ72" s="1070" t="s">
        <v>1739</v>
      </c>
      <c r="BL72" s="1070" t="s">
        <v>1739</v>
      </c>
      <c r="BN72" s="1070" t="s">
        <v>1740</v>
      </c>
    </row>
    <row customHeight="1" ht="11.25">
      <c r="A73" s="1076" t="s">
        <v>1741</v>
      </c>
      <c r="BH73" s="1070" t="s">
        <v>1742</v>
      </c>
      <c r="BI73" s="1119" t="s">
        <v>111</v>
      </c>
      <c r="BJ73" s="1070" t="s">
        <v>1743</v>
      </c>
      <c r="BK73" s="1119" t="s">
        <v>111</v>
      </c>
      <c r="BL73" s="1070" t="s">
        <v>1744</v>
      </c>
      <c r="BM73" s="1072" t="s">
        <v>111</v>
      </c>
      <c r="BN73" s="1070" t="s">
        <v>1745</v>
      </c>
    </row>
    <row customHeight="1" ht="11.25">
      <c r="A74" s="1076" t="s">
        <v>1746</v>
      </c>
      <c r="BH74" s="1070" t="s">
        <v>1747</v>
      </c>
      <c r="BJ74" s="1070" t="s">
        <v>1748</v>
      </c>
      <c r="BL74" s="1070" t="s">
        <v>1749</v>
      </c>
      <c r="BN74" s="1070" t="s">
        <v>1750</v>
      </c>
    </row>
    <row customHeight="1" ht="11.25">
      <c r="A75" s="1076" t="s">
        <v>1751</v>
      </c>
      <c r="AZ75" s="1069" t="s">
        <v>1752</v>
      </c>
      <c r="BH75" s="1070" t="s">
        <v>1753</v>
      </c>
      <c r="BJ75" s="1070" t="s">
        <v>1753</v>
      </c>
      <c r="BL75" s="1070" t="s">
        <v>1753</v>
      </c>
    </row>
    <row customHeight="1" ht="11.25">
      <c r="A76" s="1076" t="s">
        <v>1754</v>
      </c>
      <c r="AZ76" s="1122" t="s">
        <v>1233</v>
      </c>
      <c r="BH76" s="1070" t="s">
        <v>1755</v>
      </c>
      <c r="BJ76" s="1070" t="s">
        <v>1756</v>
      </c>
      <c r="BL76" s="1070" t="s">
        <v>1757</v>
      </c>
    </row>
    <row customHeight="1" ht="11.25">
      <c r="A77" s="1076" t="s">
        <v>1758</v>
      </c>
      <c r="AZ77" s="1122" t="s">
        <v>1261</v>
      </c>
    </row>
    <row customHeight="1" ht="11.25">
      <c r="A78" s="1076" t="s">
        <v>1759</v>
      </c>
      <c r="AZ78" s="1122" t="s">
        <v>1293</v>
      </c>
    </row>
    <row customHeight="1" ht="11.25">
      <c r="A79" s="1076" t="s">
        <v>1760</v>
      </c>
      <c r="AZ79" s="1122" t="s">
        <v>1324</v>
      </c>
      <c r="BH79" s="1069" t="s">
        <v>1761</v>
      </c>
      <c r="BJ79" s="1069" t="s">
        <v>1762</v>
      </c>
      <c r="BL79" s="1069" t="s">
        <v>1763</v>
      </c>
    </row>
    <row customHeight="1" ht="11.25">
      <c r="A80" s="1076" t="s">
        <v>1764</v>
      </c>
      <c r="AZ80" s="1122" t="s">
        <v>1345</v>
      </c>
      <c r="BH80" s="1070" t="s">
        <v>1765</v>
      </c>
      <c r="BJ80" s="1070" t="s">
        <v>1766</v>
      </c>
      <c r="BL80" s="1070" t="s">
        <v>1767</v>
      </c>
    </row>
    <row customHeight="1" ht="11.25">
      <c r="A81" s="1076" t="s">
        <v>1768</v>
      </c>
      <c r="AZ81" s="1122" t="s">
        <v>1362</v>
      </c>
      <c r="BH81" s="1070" t="s">
        <v>1769</v>
      </c>
      <c r="BJ81" s="1070" t="s">
        <v>1770</v>
      </c>
      <c r="BL81" s="1070" t="s">
        <v>1771</v>
      </c>
    </row>
    <row customHeight="1" ht="11.25">
      <c r="A82" s="1076" t="s">
        <v>1772</v>
      </c>
      <c r="AZ82" s="1122" t="s">
        <v>1377</v>
      </c>
      <c r="BH82" s="1070" t="s">
        <v>1773</v>
      </c>
      <c r="BJ82" s="1070" t="s">
        <v>1774</v>
      </c>
      <c r="BL82" s="1070" t="s">
        <v>1775</v>
      </c>
    </row>
    <row customHeight="1" ht="11.25">
      <c r="A83" s="1076" t="s">
        <v>1776</v>
      </c>
      <c r="BH83" s="1070" t="s">
        <v>1777</v>
      </c>
      <c r="BJ83" s="1070" t="s">
        <v>1778</v>
      </c>
      <c r="BL83" s="1070" t="s">
        <v>1779</v>
      </c>
    </row>
    <row customHeight="1" ht="11.25">
      <c r="A84" s="1076" t="s">
        <v>1780</v>
      </c>
      <c r="AZ84" s="1069" t="s">
        <v>1781</v>
      </c>
    </row>
    <row customHeight="1" ht="11.25">
      <c r="A85" s="1872" t="s">
        <v>1782</v>
      </c>
      <c r="AZ85" s="1122" t="s">
        <v>1783</v>
      </c>
    </row>
    <row customHeight="1" ht="11.25">
      <c r="A86" s="1076" t="s">
        <v>1784</v>
      </c>
      <c r="AZ86" s="1122" t="s">
        <v>1785</v>
      </c>
      <c r="BH86" s="1069" t="s">
        <v>1786</v>
      </c>
      <c r="BJ86" s="1069" t="s">
        <v>1787</v>
      </c>
      <c r="BL86" s="1069" t="s">
        <v>1788</v>
      </c>
    </row>
    <row customHeight="1" ht="11.25">
      <c r="A87" s="1076" t="s">
        <v>1789</v>
      </c>
      <c r="AZ87" s="1122" t="s">
        <v>1790</v>
      </c>
      <c r="BH87" s="1070" t="s">
        <v>1791</v>
      </c>
      <c r="BJ87" s="1070" t="s">
        <v>1792</v>
      </c>
      <c r="BL87" s="1070" t="s">
        <v>1793</v>
      </c>
    </row>
    <row customHeight="1" ht="11.25">
      <c r="A88" s="1076" t="s">
        <v>1794</v>
      </c>
      <c r="AZ88" s="1608"/>
      <c r="BH88" s="1070" t="s">
        <v>1795</v>
      </c>
      <c r="BJ88" s="1070" t="s">
        <v>1796</v>
      </c>
      <c r="BL88" s="1070" t="s">
        <v>1797</v>
      </c>
    </row>
    <row customHeight="1" ht="11.25">
      <c r="A89" s="1076" t="s">
        <v>1798</v>
      </c>
      <c r="AZ89" s="1069" t="s">
        <v>1799</v>
      </c>
    </row>
    <row customHeight="1" ht="11.25">
      <c r="A90" s="1076" t="s">
        <v>1800</v>
      </c>
      <c r="AZ90" s="1122" t="s">
        <v>1022</v>
      </c>
    </row>
    <row customHeight="1" ht="11.25">
      <c r="A91" s="1076" t="s">
        <v>1801</v>
      </c>
      <c r="AZ91" s="1122" t="s">
        <v>1058</v>
      </c>
      <c r="BH91" s="1069" t="s">
        <v>1802</v>
      </c>
      <c r="BJ91" s="1069" t="s">
        <v>1803</v>
      </c>
      <c r="BL91" s="1069" t="s">
        <v>1804</v>
      </c>
    </row>
    <row customHeight="1" ht="11.25">
      <c r="AZ92" s="1122" t="s">
        <v>1805</v>
      </c>
      <c r="BH92" s="1070" t="s">
        <v>1806</v>
      </c>
      <c r="BJ92" s="1070" t="s">
        <v>1807</v>
      </c>
      <c r="BL92" s="1070" t="s">
        <v>1808</v>
      </c>
    </row>
    <row customHeight="1" ht="11.25">
      <c r="AZ93" s="1122" t="s">
        <v>1809</v>
      </c>
      <c r="BH93" s="1070" t="s">
        <v>1810</v>
      </c>
      <c r="BJ93" s="1070" t="s">
        <v>1811</v>
      </c>
      <c r="BL93" s="1070" t="s">
        <v>1812</v>
      </c>
    </row>
    <row customHeight="1" ht="11.25">
      <c r="AZ94" s="1122" t="s">
        <v>1813</v>
      </c>
    </row>
    <row r="96" customHeight="1" ht="11.25">
      <c r="AZ96" s="1069" t="s">
        <v>1814</v>
      </c>
      <c r="BH96" s="1069" t="s">
        <v>1815</v>
      </c>
      <c r="BJ96" s="1069" t="s">
        <v>1816</v>
      </c>
      <c r="BL96" s="1069" t="s">
        <v>1817</v>
      </c>
      <c r="BN96" s="1069" t="s">
        <v>1818</v>
      </c>
    </row>
    <row customHeight="1" ht="11.25">
      <c r="AZ97" s="1903" t="s">
        <v>1819</v>
      </c>
      <c r="BA97" s="1904" t="s">
        <v>1820</v>
      </c>
      <c r="BH97" s="1070" t="s">
        <v>1821</v>
      </c>
      <c r="BJ97" s="1070" t="s">
        <v>1822</v>
      </c>
      <c r="BL97" s="1070" t="s">
        <v>1823</v>
      </c>
      <c r="BN97" s="1070" t="s">
        <v>1824</v>
      </c>
    </row>
    <row customHeight="1" ht="11.25">
      <c r="AZ98" s="1903" t="s">
        <v>1825</v>
      </c>
      <c r="BA98" s="1904" t="s">
        <v>1826</v>
      </c>
      <c r="BH98" s="1070" t="s">
        <v>1827</v>
      </c>
      <c r="BJ98" s="1070" t="s">
        <v>1828</v>
      </c>
      <c r="BL98" s="1070" t="s">
        <v>1829</v>
      </c>
      <c r="BN98" s="1070" t="s">
        <v>1830</v>
      </c>
    </row>
    <row customHeight="1" ht="22.5">
      <c r="AZ99" s="1903" t="s">
        <v>1831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1832</v>
      </c>
      <c r="BJ99" s="1070" t="s">
        <v>1833</v>
      </c>
      <c r="BL99" s="1070" t="s">
        <v>1834</v>
      </c>
      <c r="BN99" s="1070" t="s">
        <v>1835</v>
      </c>
    </row>
    <row customHeight="1" ht="22.5">
      <c r="AZ100" s="1903" t="s">
        <v>1836</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1423</v>
      </c>
      <c r="BL100" s="1070" t="s">
        <v>1423</v>
      </c>
      <c r="BN100" s="1070" t="s">
        <v>1837</v>
      </c>
    </row>
    <row customHeight="1" ht="22.5">
      <c r="AZ101" s="1903" t="s">
        <v>1838</v>
      </c>
      <c r="BA101" s="1904" t="s">
        <v>1839</v>
      </c>
      <c r="BN101" s="1070" t="s">
        <v>1840</v>
      </c>
    </row>
    <row customHeight="1" ht="22.5">
      <c r="AZ102" s="1903" t="s">
        <v>1841</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1842</v>
      </c>
    </row>
    <row customHeight="1" ht="11.25">
      <c r="AZ103" s="1903" t="s">
        <v>1843</v>
      </c>
      <c r="BA103" s="1904" t="s">
        <v>1844</v>
      </c>
      <c r="BN103" s="1070" t="s">
        <v>1845</v>
      </c>
    </row>
    <row customHeight="1" ht="11.25">
      <c r="BN104" s="1070" t="s">
        <v>1846</v>
      </c>
    </row>
    <row customHeight="1" ht="11.25">
      <c r="AZ105" s="1694" t="s">
        <v>1847</v>
      </c>
    </row>
    <row customHeight="1" ht="11.25">
      <c r="AZ106" s="1122" t="s">
        <v>1848</v>
      </c>
    </row>
    <row customHeight="1" ht="11.25">
      <c r="AZ107" s="1122" t="s">
        <v>501</v>
      </c>
      <c r="BH107" s="1069" t="s">
        <v>1849</v>
      </c>
      <c r="BJ107" s="1069" t="s">
        <v>1850</v>
      </c>
      <c r="BL107" s="1069" t="s">
        <v>1851</v>
      </c>
      <c r="BN107" s="1069" t="s">
        <v>1852</v>
      </c>
    </row>
    <row customHeight="1" ht="11.25">
      <c r="AZ108" s="1122" t="s">
        <v>574</v>
      </c>
      <c r="BH108" s="1070" t="s">
        <v>1853</v>
      </c>
      <c r="BJ108" s="1070" t="s">
        <v>1854</v>
      </c>
      <c r="BL108" s="1070" t="s">
        <v>1508</v>
      </c>
      <c r="BN108" s="1070" t="s">
        <v>1855</v>
      </c>
    </row>
    <row customHeight="1" ht="11.25">
      <c r="BH109" s="1070" t="s">
        <v>1856</v>
      </c>
    </row>
    <row customHeight="1" ht="11.25">
      <c r="AZ110" s="1694" t="s">
        <v>1857</v>
      </c>
      <c r="BH110" s="1070" t="s">
        <v>1856</v>
      </c>
    </row>
    <row customHeight="1" ht="11.25">
      <c r="AZ111" s="1903" t="s">
        <v>1819</v>
      </c>
      <c r="BA111" s="1904" t="s">
        <v>1820</v>
      </c>
    </row>
    <row customHeight="1" ht="11.25">
      <c r="AZ112" s="1903" t="s">
        <v>1825</v>
      </c>
      <c r="BA112" s="1904" t="s">
        <v>1826</v>
      </c>
    </row>
    <row customHeight="1" ht="22.5">
      <c r="AZ113" s="1903" t="s">
        <v>1831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1836</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1858</v>
      </c>
    </row>
    <row customHeight="1" ht="22.5">
      <c r="AZ115" s="1903" t="s">
        <v>1841</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1220</v>
      </c>
    </row>
    <row customHeight="1" ht="11.25">
      <c r="AZ116" s="1903" t="s">
        <v>1843</v>
      </c>
      <c r="BA116" s="1904" t="s">
        <v>1844</v>
      </c>
      <c r="BH116" s="1070" t="s">
        <v>1247</v>
      </c>
    </row>
    <row customHeight="1" ht="11.25">
      <c r="BH117" s="1070" t="s">
        <v>1282</v>
      </c>
    </row>
    <row customHeight="1" ht="11.25">
      <c r="BH118" s="1070"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2DBF1-E57A-D17D-D5BF-2F01503A880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692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Еврейская автономная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88</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 СП "Биробиджанская ТЭЦ"</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1859</v>
      </c>
      <c r="F13" s="1523" t="s">
        <v>310</v>
      </c>
      <c r="G13" s="476"/>
      <c r="H13" s="1535"/>
      <c r="J13" s="457">
        <v>19</v>
      </c>
    </row>
    <row customHeight="1" ht="19.95">
      <c r="A14" s="504"/>
      <c r="B14" s="504"/>
      <c r="C14" s="459"/>
      <c r="D14" s="1525" t="s">
        <v>712</v>
      </c>
      <c r="E14" s="1526" t="s">
        <v>1860</v>
      </c>
      <c r="F14" s="1528"/>
      <c r="G14" s="1527" t="s">
        <v>1861</v>
      </c>
      <c r="H14" s="1535"/>
      <c r="J14" s="457">
        <v>19</v>
      </c>
    </row>
    <row customHeight="1" ht="19.95">
      <c r="A15" s="504"/>
      <c r="B15" s="504"/>
      <c r="C15" s="459"/>
      <c r="D15" s="1525" t="s">
        <v>311</v>
      </c>
      <c r="E15" s="1526" t="s">
        <v>1862</v>
      </c>
      <c r="F15" s="1528"/>
      <c r="G15" s="1527" t="s">
        <v>1863</v>
      </c>
      <c r="H15" s="1535"/>
      <c r="J15" s="457">
        <v>19</v>
      </c>
    </row>
    <row customHeight="1" ht="24">
      <c r="A16" s="504"/>
      <c r="B16" s="504"/>
      <c r="C16" s="459"/>
      <c r="D16" s="1525" t="s">
        <v>314</v>
      </c>
      <c r="E16" s="1524" t="s">
        <v>1864</v>
      </c>
      <c r="F16" s="1533"/>
      <c r="G16" s="476" t="s">
        <v>1865</v>
      </c>
      <c r="H16" s="1535"/>
      <c r="J16" s="457">
        <v>23</v>
      </c>
    </row>
    <row customHeight="1" ht="48.29999999999999">
      <c r="A17" s="504"/>
      <c r="B17" s="504"/>
      <c r="C17" s="459"/>
      <c r="D17" s="1522">
        <v>3</v>
      </c>
      <c r="E17" s="1529" t="s">
        <v>1866</v>
      </c>
      <c r="F17" s="1528"/>
      <c r="G17" s="476" t="s">
        <v>1867</v>
      </c>
      <c r="H17" s="1535"/>
      <c r="J17" s="457">
        <v>46</v>
      </c>
    </row>
    <row customHeight="1" ht="48.29999999999999">
      <c r="A18" s="1477">
        <v>1</v>
      </c>
      <c r="B18" s="504"/>
      <c r="C18" s="1479"/>
      <c r="D18" s="1522" t="s">
        <v>91</v>
      </c>
      <c r="E18" s="1529" t="s">
        <v>1868</v>
      </c>
      <c r="F18" s="1528"/>
      <c r="G18" s="476" t="s">
        <v>1867</v>
      </c>
      <c r="H18" s="1535"/>
      <c r="I18" s="854"/>
      <c r="J18" s="457">
        <v>46</v>
      </c>
    </row>
    <row customHeight="1" ht="23.25">
      <c r="A19" s="504"/>
      <c r="B19" s="504"/>
      <c r="C19" s="459"/>
      <c r="D19" s="1522" t="s">
        <v>111</v>
      </c>
      <c r="E19" s="1529" t="s">
        <v>1869</v>
      </c>
      <c r="F19" s="1523" t="s">
        <v>310</v>
      </c>
      <c r="G19" s="2473" t="s">
        <v>1870</v>
      </c>
      <c r="H19" s="477"/>
      <c r="J19" s="457">
        <v>22</v>
      </c>
    </row>
    <row s="1532" customFormat="1" customHeight="1" ht="5.25" hidden="1">
      <c r="A20" s="504"/>
      <c r="B20" s="504"/>
      <c r="C20" s="1531"/>
      <c r="D20" s="1530" t="s">
        <v>1119</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92</v>
      </c>
      <c r="E22" s="476" t="s">
        <v>1871</v>
      </c>
      <c r="F22" s="1528"/>
      <c r="G22" s="476" t="s">
        <v>1872</v>
      </c>
      <c r="H22" s="1534"/>
      <c r="J22" s="503">
        <v>25</v>
      </c>
    </row>
    <row s="503" customFormat="1" customHeight="1" ht="19.95">
      <c r="A23" s="504"/>
      <c r="B23" s="504"/>
      <c r="C23" s="504"/>
      <c r="D23" s="1522" t="s">
        <v>93</v>
      </c>
      <c r="E23" s="1529" t="s">
        <v>1873</v>
      </c>
      <c r="F23" s="1533"/>
      <c r="G23" s="476" t="s">
        <v>1874</v>
      </c>
      <c r="H23" s="1534"/>
      <c r="J23" s="503">
        <v>19</v>
      </c>
    </row>
    <row s="503" customFormat="1" customHeight="1" ht="144" hidden="1">
      <c r="A24" s="504"/>
      <c r="B24" s="504"/>
      <c r="C24" s="504"/>
      <c r="D24" s="1522" t="s">
        <v>99</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567BF-14B8-4E09-54B3-697E39F4797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1875</v>
      </c>
      <c r="G1" s="1633" t="s">
        <v>48</v>
      </c>
      <c r="H1" s="1633" t="s">
        <v>50</v>
      </c>
      <c r="IU1" s="1157" t="s">
        <v>14</v>
      </c>
    </row>
    <row s="1852" customFormat="1" customHeight="1" ht="22.5" hidden="1">
      <c r="A2" s="833"/>
      <c r="B2" s="1162">
        <v>1</v>
      </c>
      <c r="C2" s="1162"/>
      <c r="D2" s="1930" t="s">
        <v>692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88</v>
      </c>
      <c r="F8" s="1542" t="s">
        <v>1875</v>
      </c>
      <c r="G8" s="1542" t="s">
        <v>48</v>
      </c>
      <c r="H8" s="1542" t="s">
        <v>50</v>
      </c>
      <c r="I8" s="1542" t="s">
        <v>1876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12F46-F4EF-21E8-92CB-BE31C2DCF93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692</v>
      </c>
      <c r="E2" s="1891"/>
      <c r="F2" s="1894" t="str">
        <f>IF(ROIV_INFO_NAME="","",ROIV_INFO_NAME)</f>
        <v>АО "ДГК" СП "Биробиджанская ТЭЦ"</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1878</v>
      </c>
      <c r="H9" s="1539" t="s">
        <v>1879</v>
      </c>
      <c r="I9" s="1539" t="s">
        <v>1880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 СП "Биробиджанская ТЭЦ"</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D6984-D15E-D88D-733B-096C6CF9AFA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692</v>
      </c>
      <c r="E2" s="1906"/>
      <c r="F2" s="1908" t="str">
        <f>IF(ROIV_INFO_NAME="","",ROIV_INFO_NAME)</f>
        <v>АО "ДГК" СП "Биробиджанская ТЭЦ"</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88</v>
      </c>
      <c r="F8" s="2480" t="s">
        <v>1882</v>
      </c>
      <c r="G8" s="2482" t="s">
        <v>1883</v>
      </c>
      <c r="H8" s="2483"/>
      <c r="I8" s="2484"/>
      <c r="J8" s="2480" t="s">
        <v>1884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1878</v>
      </c>
      <c r="H9" s="1896" t="s">
        <v>1879</v>
      </c>
      <c r="I9" s="1896" t="s">
        <v>1880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 СП "Биробиджанская ТЭЦ"</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30251-C4DE-A42D-8C67-B2B01344383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692</v>
      </c>
      <c r="E2" s="2129">
        <v>1</v>
      </c>
      <c r="F2" s="2305" t="str">
        <f>IF(region_name="","",region_name)</f>
        <v>Еврейская автономная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1885</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88</v>
      </c>
      <c r="F11" s="2494" t="s">
        <v>308</v>
      </c>
      <c r="G11" s="2494" t="s">
        <v>1886</v>
      </c>
      <c r="H11" s="2494"/>
      <c r="I11" s="2494" t="s">
        <v>1887</v>
      </c>
      <c r="J11" s="2494"/>
      <c r="K11" s="2494"/>
      <c r="L11" s="2494" t="s">
        <v>1888</v>
      </c>
      <c r="M11" s="2482" t="s">
        <v>1889</v>
      </c>
      <c r="N11" s="2493"/>
      <c r="O11" s="1626"/>
      <c r="P11" s="1626"/>
      <c r="Q11" s="1611">
        <v>42</v>
      </c>
    </row>
    <row s="1821" customFormat="1" customHeight="1" ht="29.25">
      <c r="A12" s="1157"/>
      <c r="B12" s="1162"/>
      <c r="C12" s="1157"/>
      <c r="D12" s="1497"/>
      <c r="E12" s="2480"/>
      <c r="F12" s="2494"/>
      <c r="G12" s="1911" t="s">
        <v>1890</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Еврейская автономная область</v>
      </c>
      <c r="G13" s="2489"/>
      <c r="H13" s="2496"/>
      <c r="I13" s="476"/>
      <c r="J13" s="1907">
        <v>1</v>
      </c>
      <c r="K13" s="1920"/>
      <c r="L13" s="1921"/>
      <c r="M13" s="1921"/>
      <c r="N13" s="2490" t="s">
        <v>1891</v>
      </c>
      <c r="O13" s="1537"/>
      <c r="P13" s="513"/>
      <c r="Q13" s="425">
        <v>22</v>
      </c>
    </row>
    <row s="1852" customFormat="1" customHeight="1" ht="23.25">
      <c r="A14" s="2101"/>
      <c r="B14" s="1162"/>
      <c r="C14" s="1162"/>
      <c r="D14" s="803"/>
      <c r="E14" s="2129"/>
      <c r="F14" s="2488"/>
      <c r="G14" s="2489"/>
      <c r="H14" s="2497"/>
      <c r="I14" s="423"/>
      <c r="J14" s="1502"/>
      <c r="K14" s="1502" t="s">
        <v>1885</v>
      </c>
      <c r="L14" s="1545"/>
      <c r="M14" s="1545"/>
      <c r="N14" s="2491"/>
      <c r="O14" s="1537"/>
      <c r="P14" s="513"/>
      <c r="Q14" s="425">
        <v>22</v>
      </c>
    </row>
    <row s="1852" customFormat="1" customHeight="1" ht="23.25">
      <c r="A15" s="2101"/>
      <c r="B15" s="1162"/>
      <c r="C15" s="414"/>
      <c r="D15" s="803"/>
      <c r="E15" s="423"/>
      <c r="F15" s="1502" t="s">
        <v>1877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25EAA-D2F9-BB7F-C75D-7C0FEFF2B4E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88</v>
      </c>
      <c r="E9" s="2211" t="s">
        <v>1893</v>
      </c>
      <c r="F9" s="2211"/>
      <c r="G9" s="2211"/>
      <c r="H9" s="2211"/>
      <c r="I9" s="2211"/>
      <c r="M9" s="123">
        <v>28</v>
      </c>
    </row>
    <row customHeight="1" ht="24">
      <c r="D10" s="2211"/>
      <c r="E10" s="129" t="s">
        <v>1894</v>
      </c>
      <c r="F10" s="129" t="s">
        <v>1895</v>
      </c>
      <c r="G10" s="129" t="s">
        <v>1896</v>
      </c>
      <c r="H10" s="129" t="s">
        <v>394</v>
      </c>
      <c r="I10" s="2211"/>
      <c r="M10" s="123">
        <v>23</v>
      </c>
    </row>
    <row customHeight="1" ht="12" hidden="1">
      <c r="D11" s="89" t="s">
        <v>109</v>
      </c>
      <c r="E11" s="89" t="s">
        <v>91</v>
      </c>
      <c r="F11" s="89" t="s">
        <v>111</v>
      </c>
      <c r="G11" s="89" t="s">
        <v>92</v>
      </c>
      <c r="H11" s="89" t="s">
        <v>93</v>
      </c>
      <c r="I11" s="89" t="s">
        <v>99</v>
      </c>
      <c r="M11" s="123">
        <v>0</v>
      </c>
    </row>
    <row s="1825" customFormat="1" customHeight="1" ht="26.25">
      <c r="A12" s="147" t="s">
        <v>90</v>
      </c>
      <c r="B12" s="127" t="s">
        <v>28</v>
      </c>
      <c r="C12" s="128"/>
      <c r="D12" s="130" t="s">
        <v>109</v>
      </c>
      <c r="E12" s="383"/>
      <c r="F12" s="383"/>
      <c r="G12" s="1736" t="s">
        <v>28</v>
      </c>
      <c r="H12" s="384"/>
      <c r="I12" s="2171" t="s">
        <v>1897</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1898</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85B6E-0884-8E63-F074-FADACF3DB6F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1899</v>
      </c>
      <c r="E7" s="2500"/>
      <c r="F7" s="269"/>
      <c r="J7" s="71">
        <v>22</v>
      </c>
    </row>
    <row customHeight="1" ht="3">
      <c r="C8" s="94"/>
      <c r="D8" s="72"/>
      <c r="E8" s="72"/>
      <c r="J8" s="71">
        <v>3</v>
      </c>
    </row>
    <row customHeight="1" ht="16.8">
      <c r="C9" s="94"/>
      <c r="D9" s="107" t="s">
        <v>88</v>
      </c>
      <c r="E9" s="262" t="s">
        <v>1900</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1901</v>
      </c>
      <c r="J13" s="71">
        <v>12</v>
      </c>
    </row>
    <row customHeight="1" ht="3">
      <c r="J14" s="71">
        <v>3</v>
      </c>
    </row>
    <row customHeight="1" ht="23.25">
      <c r="C15" s="139"/>
      <c r="D15" s="2501" t="s">
        <v>1902</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D9F9D-5656-D1AD-E65C-201A8F2E826B}"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1903</v>
      </c>
      <c r="E7" s="2102"/>
      <c r="F7" s="269"/>
      <c r="M7" s="71">
        <v>22</v>
      </c>
    </row>
    <row customHeight="1" ht="3">
      <c r="C8" s="94"/>
      <c r="D8" s="72"/>
      <c r="E8" s="72"/>
      <c r="M8" s="71">
        <v>3</v>
      </c>
    </row>
    <row customHeight="1" ht="16.8">
      <c r="C9" s="94"/>
      <c r="D9" s="107" t="s">
        <v>88</v>
      </c>
      <c r="E9" s="110" t="s">
        <v>291</v>
      </c>
      <c r="M9" s="71">
        <v>16</v>
      </c>
    </row>
    <row customHeight="1" ht="12.75">
      <c r="C10" s="94"/>
      <c r="D10" s="89" t="s">
        <v>109</v>
      </c>
      <c r="E10" s="89" t="s">
        <v>110</v>
      </c>
      <c r="M10" s="71">
        <v>12</v>
      </c>
    </row>
    <row customHeight="1" ht="15" hidden="1">
      <c r="C11" s="94"/>
      <c r="D11" s="115">
        <v>0</v>
      </c>
      <c r="E11" s="151"/>
      <c r="M11" s="71">
        <v>0</v>
      </c>
    </row>
    <row customHeight="1" ht="17.25">
      <c r="A12" s="266"/>
      <c r="B12" s="266"/>
      <c r="C12" s="1819" t="s">
        <v>692</v>
      </c>
      <c r="D12" s="115" t="s">
        <v>109</v>
      </c>
      <c r="E12" s="116" t="s">
        <v>1904</v>
      </c>
      <c r="F12" s="266"/>
      <c r="G12" s="266"/>
      <c r="H12" s="266"/>
      <c r="I12" s="266"/>
      <c r="J12" s="266"/>
      <c r="K12" s="266"/>
      <c r="L12" s="266"/>
      <c r="M12" s="266"/>
    </row>
    <row customHeight="1" ht="14.699999999999998">
      <c r="C13" s="94"/>
      <c r="D13" s="111"/>
      <c r="E13" s="109" t="s">
        <v>1901</v>
      </c>
      <c r="M13" s="71">
        <v>14</v>
      </c>
    </row>
    <row customHeight="1" ht="14.25" hidden="1">
      <c r="A14" s="71" t="s">
        <v>82</v>
      </c>
      <c r="B14" s="71">
        <v>0</v>
      </c>
      <c r="C14" s="93">
        <v>3</v>
      </c>
      <c r="D14" s="71">
        <v>6</v>
      </c>
      <c r="E14" s="71">
        <v>94</v>
      </c>
      <c r="F14" s="71">
        <v>8</v>
      </c>
      <c r="G14" s="71">
        <v>8</v>
      </c>
      <c r="H14" s="71">
        <v>8</v>
      </c>
      <c r="I14" s="71">
        <v>8</v>
      </c>
      <c r="J14" s="71">
        <v>8</v>
      </c>
      <c r="K14" s="71">
        <v>8</v>
      </c>
      <c r="L14" s="71">
        <v>8</v>
      </c>
      <c r="M14" s="71">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E6635-447F-ECC2-8E74-FEE65582B85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 СП "Биробиджанская ТЭЦ"</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121</v>
      </c>
      <c r="G8" s="2195"/>
      <c r="H8" s="2194" t="s">
        <v>88</v>
      </c>
      <c r="I8" s="2195"/>
      <c r="J8" s="2129" t="s">
        <v>122</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89</v>
      </c>
      <c r="G9" s="2177" t="s">
        <v>127</v>
      </c>
      <c r="H9" s="2196"/>
      <c r="I9" s="2197"/>
      <c r="J9" s="2103"/>
      <c r="K9" s="1561"/>
      <c r="L9" s="2129" t="s">
        <v>292</v>
      </c>
      <c r="M9" s="2103"/>
      <c r="N9" s="2194" t="s">
        <v>88</v>
      </c>
      <c r="O9" s="2195"/>
      <c r="P9" s="2129" t="s">
        <v>128</v>
      </c>
      <c r="Q9" s="1558"/>
      <c r="R9" s="2129" t="s">
        <v>292</v>
      </c>
      <c r="S9" s="2103"/>
      <c r="T9" s="2194" t="s">
        <v>88</v>
      </c>
      <c r="U9" s="2195"/>
      <c r="V9" s="2129" t="s">
        <v>128</v>
      </c>
      <c r="W9" s="1558"/>
      <c r="X9" s="2129" t="s">
        <v>292</v>
      </c>
      <c r="Y9" s="2103"/>
      <c r="Z9" s="2194" t="s">
        <v>88</v>
      </c>
      <c r="AA9" s="2195"/>
      <c r="AB9" s="2129" t="s">
        <v>293</v>
      </c>
      <c r="AC9" s="1558"/>
      <c r="AD9" s="2129" t="s">
        <v>292</v>
      </c>
      <c r="AE9" s="2103"/>
      <c r="AF9" s="2194" t="s">
        <v>88</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129</v>
      </c>
      <c r="BM10" s="295">
        <v>23</v>
      </c>
    </row>
    <row customHeight="1" ht="15">
      <c r="D11" s="2185" t="s">
        <v>109</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7D57C-4A76-1F8B-725B-21D0AB7C47E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1905</v>
      </c>
      <c r="C2" s="2502"/>
      <c r="D2" s="2502"/>
      <c r="E2" s="270"/>
      <c r="F2" s="91">
        <v>22</v>
      </c>
    </row>
    <row customHeight="1" ht="3">
      <c r="F3" s="91">
        <v>3</v>
      </c>
    </row>
    <row customHeight="1" ht="23.25">
      <c r="B4" s="2616" t="s">
        <v>1906</v>
      </c>
      <c r="C4" s="385" t="s">
        <v>1907</v>
      </c>
      <c r="D4" s="385" t="s">
        <v>1908</v>
      </c>
      <c r="F4" s="91">
        <v>22</v>
      </c>
    </row>
    <row customHeight="1" ht="11.25" hidden="1">
      <c r="A5" s="91" t="s">
        <v>82</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E362A-3FAA-0B13-B8C3-0FF3D14955D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1909</v>
      </c>
    </row>
    <row r="4" s="266" customFormat="1" customHeight="1" ht="15">
      <c r="C4" s="1818"/>
      <c r="D4" s="115"/>
      <c r="E4" s="379"/>
    </row>
    <row r="6" s="1817" customFormat="1" customHeight="1" ht="17.25">
      <c r="A6" s="1817" t="s">
        <v>1910</v>
      </c>
    </row>
    <row r="8" s="266" customFormat="1" customHeight="1" ht="17.25">
      <c r="C8" s="1819"/>
      <c r="D8" s="115"/>
      <c r="E8" s="116"/>
    </row>
    <row r="11" s="1817" customFormat="1" customHeight="1" ht="17.25">
      <c r="A11" s="1817" t="s">
        <v>1911</v>
      </c>
    </row>
    <row r="13" s="1821" customFormat="1" customHeight="1" ht="15">
      <c r="A13" s="2219">
        <v>1</v>
      </c>
      <c r="B13" s="1162"/>
      <c r="C13" s="803" t="s">
        <v>692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1912</v>
      </c>
    </row>
    <row r="19" s="1852" customFormat="1" customHeight="1" ht="15">
      <c r="A19" s="1884"/>
      <c r="B19" s="1368">
        <v>1</v>
      </c>
      <c r="C19" s="1368"/>
      <c r="D19" s="802" t="s">
        <v>692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692</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692</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692</v>
      </c>
      <c r="L34" s="1731" t="s">
        <v>109</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1916</v>
      </c>
    </row>
    <row customHeight="1" ht="11.25"/>
    <row s="457" customFormat="1" customHeight="1" ht="22.5">
      <c r="A39" s="1793"/>
      <c r="B39" s="459"/>
      <c r="C39" s="861"/>
      <c r="D39" s="442"/>
      <c r="E39" s="862"/>
      <c r="F39" s="1814"/>
      <c r="G39" s="1824"/>
      <c r="H39" s="477"/>
    </row>
    <row customHeight="1" ht="11.25"/>
    <row s="1817" customFormat="1" customHeight="1" ht="11.25">
      <c r="A41" s="1817" t="s">
        <v>1917</v>
      </c>
    </row>
    <row customHeight="1" ht="11.25"/>
    <row s="457" customFormat="1" customHeight="1" ht="22.5">
      <c r="A43" s="459"/>
      <c r="B43" s="459"/>
      <c r="C43" s="459"/>
      <c r="D43" s="442"/>
      <c r="E43" s="862"/>
      <c r="F43" s="863"/>
      <c r="G43" s="1824"/>
      <c r="H43" s="477"/>
    </row>
    <row customHeight="1" ht="11.25"/>
    <row s="1817" customFormat="1" customHeight="1" ht="11.25">
      <c r="A45" s="1817" t="s">
        <v>1918</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1919</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1920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1921</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1922</v>
      </c>
    </row>
    <row r="68" s="1637" customFormat="1" customHeight="1" ht="14.25">
      <c r="A68" s="345"/>
      <c r="B68" s="1162"/>
      <c r="C68" s="378"/>
      <c r="D68" s="1812"/>
      <c r="E68" s="888"/>
      <c r="F68" s="1827"/>
      <c r="G68" s="91"/>
      <c r="I68" s="1626"/>
      <c r="J68" s="1626"/>
    </row>
    <row r="70" s="1817" customFormat="1" customHeight="1" ht="11.25">
      <c r="A70" s="1817" t="s">
        <v>1923</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1925</v>
      </c>
    </row>
    <row r="75" s="1817" customFormat="1" customHeight="1" ht="11.25">
      <c r="A75" s="1817" t="s">
        <v>1926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1924</v>
      </c>
    </row>
    <row r="79" s="1817" customFormat="1" customHeight="1" ht="11.25">
      <c r="A79" s="1817" t="s">
        <v>1927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1932</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1936</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109</v>
      </c>
      <c r="G139" s="2577" t="s">
        <v>28</v>
      </c>
      <c r="H139" s="291"/>
      <c r="I139" s="639" t="s">
        <v>109</v>
      </c>
      <c r="J139" s="1809" t="s">
        <v>1940</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1025</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1025</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752D4-5E8F-6E0D-58D8-8A450A8240E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811</v>
      </c>
      <c r="E1" s="982" t="s">
        <v>857</v>
      </c>
      <c r="F1" s="982" t="s">
        <v>910</v>
      </c>
      <c r="G1" s="982" t="s">
        <v>897</v>
      </c>
      <c r="H1" s="982" t="s">
        <v>1624</v>
      </c>
    </row>
    <row customHeight="1" ht="9">
      <c r="A2" s="985" t="s">
        <v>1951</v>
      </c>
      <c r="B2" s="985"/>
      <c r="C2" s="986" t="str">
        <f>INDEX(TEMPLATE_NUMBER_FORM_LIST,MATCH(TEMPLATE_SPHERE,TEMPLATE_SPHERE_LIST,0))</f>
        <v>16</v>
      </c>
      <c r="D2" s="985" t="s">
        <v>1473</v>
      </c>
      <c r="E2" s="985" t="s">
        <v>148</v>
      </c>
      <c r="F2" s="987" t="s">
        <v>148</v>
      </c>
      <c r="G2" s="985" t="s">
        <v>148</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1953</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1955</v>
      </c>
    </row>
    <row customHeight="1" ht="117">
      <c r="A5" s="848" t="s">
        <v>1956</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1958</v>
      </c>
    </row>
    <row customHeight="1" ht="90">
      <c r="A6" s="848" t="s">
        <v>1959</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1960</v>
      </c>
      <c r="B7" s="848" t="s">
        <v>111</v>
      </c>
      <c r="C7" s="986" t="str">
        <f>IF(TEMPLATE_SPHERE="HEAT",D7,E7)</f>
        <v>Форма 11. Информация о расходах на капитальный и текущий ремонт основных средств</v>
      </c>
      <c r="D7" s="848" t="s">
        <v>1961</v>
      </c>
      <c r="E7" s="848" t="s">
        <v>1962</v>
      </c>
      <c r="F7" s="988"/>
      <c r="G7" s="988"/>
      <c r="H7" s="988"/>
    </row>
    <row customHeight="1" ht="108">
      <c r="A8" s="848" t="s">
        <v>1963</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1162</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1575</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2010</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2012</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151ED4-964F-5C78-389F-3EF1085C49D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811</v>
      </c>
      <c r="D2" s="843" t="s">
        <v>857</v>
      </c>
      <c r="E2" s="843" t="s">
        <v>910</v>
      </c>
      <c r="F2" s="843" t="s">
        <v>897</v>
      </c>
      <c r="G2" s="843" t="s">
        <v>1624</v>
      </c>
      <c r="H2" s="845"/>
      <c r="I2" s="845"/>
      <c r="J2" s="845"/>
      <c r="K2" s="845"/>
      <c r="L2" s="845"/>
      <c r="M2" s="845"/>
      <c r="N2" s="845"/>
      <c r="O2" s="843" t="s">
        <v>811</v>
      </c>
      <c r="P2" s="843" t="s">
        <v>857</v>
      </c>
      <c r="Q2" s="843" t="s">
        <v>897</v>
      </c>
      <c r="R2" s="843" t="s">
        <v>910</v>
      </c>
      <c r="S2" s="843" t="s">
        <v>1624</v>
      </c>
      <c r="T2" s="843" t="s">
        <v>811</v>
      </c>
      <c r="U2" s="843" t="s">
        <v>857</v>
      </c>
      <c r="V2" s="843" t="s">
        <v>897</v>
      </c>
      <c r="W2" s="843" t="s">
        <v>910</v>
      </c>
      <c r="X2" s="843" t="s">
        <v>1624</v>
      </c>
      <c r="Y2" s="843"/>
      <c r="Z2" s="843" t="s">
        <v>811</v>
      </c>
      <c r="AA2" s="852" t="s">
        <v>857</v>
      </c>
      <c r="AB2" s="843" t="s">
        <v>897</v>
      </c>
      <c r="AC2" s="843" t="s">
        <v>910</v>
      </c>
      <c r="AD2" s="843" t="s">
        <v>1624</v>
      </c>
    </row>
    <row customHeight="1" ht="162">
      <c r="A3" s="847" t="s">
        <v>26</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1558</v>
      </c>
      <c r="E11" s="2601" t="s">
        <v>1657</v>
      </c>
      <c r="F11" s="2601" t="s">
        <v>2026</v>
      </c>
      <c r="G11" s="2601"/>
      <c r="H11" s="900" t="s">
        <v>2027</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1660</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712</v>
      </c>
      <c r="P20" s="959" t="s">
        <v>712</v>
      </c>
      <c r="Q20" s="959" t="s">
        <v>712</v>
      </c>
      <c r="R20" s="959" t="s">
        <v>712</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311</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732</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739</v>
      </c>
      <c r="R25" s="959" t="s">
        <v>311</v>
      </c>
      <c r="S25" s="959"/>
      <c r="T25" s="966" t="s">
        <v>2064</v>
      </c>
      <c r="U25" s="848" t="s">
        <v>2064</v>
      </c>
      <c r="V25" s="848" t="s">
        <v>2064</v>
      </c>
      <c r="W25" s="848" t="s">
        <v>2064</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728</v>
      </c>
      <c r="P26" s="959" t="s">
        <v>722</v>
      </c>
      <c r="Q26" s="959" t="s">
        <v>2065</v>
      </c>
      <c r="R26" s="959" t="s">
        <v>722</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2066</v>
      </c>
      <c r="V26" s="966" t="s">
        <v>2066</v>
      </c>
      <c r="W26" s="966" t="s">
        <v>2066</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730</v>
      </c>
      <c r="P27" s="959" t="s">
        <v>724</v>
      </c>
      <c r="Q27" s="959" t="s">
        <v>2067</v>
      </c>
      <c r="R27" s="959" t="s">
        <v>724</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732</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739</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741</v>
      </c>
      <c r="P30" s="959" t="s">
        <v>732</v>
      </c>
      <c r="Q30" s="959" t="s">
        <v>741</v>
      </c>
      <c r="R30" s="959" t="s">
        <v>732</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2074</v>
      </c>
      <c r="P31" s="959" t="s">
        <v>735</v>
      </c>
      <c r="Q31" s="959" t="s">
        <v>2074</v>
      </c>
      <c r="R31" s="959" t="s">
        <v>735</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737</v>
      </c>
      <c r="Q32" s="959" t="s">
        <v>2077</v>
      </c>
      <c r="R32" s="959" t="s">
        <v>737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743</v>
      </c>
      <c r="P33" s="959" t="s">
        <v>739</v>
      </c>
      <c r="Q33" s="959" t="s">
        <v>743</v>
      </c>
      <c r="R33" s="959" t="s">
        <v>739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745</v>
      </c>
      <c r="P36" s="959" t="s">
        <v>741</v>
      </c>
      <c r="Q36" s="959" t="s">
        <v>745</v>
      </c>
      <c r="R36" s="959" t="s">
        <v>741</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749</v>
      </c>
      <c r="P39" s="959" t="s">
        <v>743</v>
      </c>
      <c r="Q39" s="959" t="s">
        <v>749</v>
      </c>
      <c r="R39" s="959" t="s">
        <v>743</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745</v>
      </c>
      <c r="Q40" s="959" t="s">
        <v>2100</v>
      </c>
      <c r="R40" s="959" t="s">
        <v>745</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2111</v>
      </c>
      <c r="P43" s="959" t="s">
        <v>749</v>
      </c>
      <c r="Q43" s="959" t="s">
        <v>2111</v>
      </c>
      <c r="R43" s="959" t="s">
        <v>749</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2143</v>
      </c>
      <c r="U52" s="845" t="s">
        <v>2144</v>
      </c>
      <c r="V52" s="845" t="s">
        <v>2145</v>
      </c>
      <c r="W52" s="845" t="s">
        <v>2146</v>
      </c>
      <c r="X52" s="845"/>
      <c r="Y52" s="1002"/>
      <c r="Z52" s="848" t="s">
        <v>753</v>
      </c>
      <c r="AA52" s="851" t="s">
        <v>753</v>
      </c>
      <c r="AB52" s="851" t="s">
        <v>753</v>
      </c>
      <c r="AC52" s="851" t="s">
        <v>753</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757</v>
      </c>
      <c r="P53" s="959" t="s">
        <v>328</v>
      </c>
      <c r="Q53" s="959" t="s">
        <v>328</v>
      </c>
      <c r="R53" s="959" t="s">
        <v>328</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755</v>
      </c>
      <c r="U54" s="845" t="s">
        <v>755</v>
      </c>
      <c r="V54" s="845" t="s">
        <v>755</v>
      </c>
      <c r="W54" s="845" t="s">
        <v>755</v>
      </c>
      <c r="X54" s="845"/>
      <c r="Y54" s="1002"/>
      <c r="Z54" s="848" t="s">
        <v>756</v>
      </c>
      <c r="AA54" s="848" t="s">
        <v>756</v>
      </c>
      <c r="AB54" s="848" t="s">
        <v>756</v>
      </c>
      <c r="AC54" s="848" t="s">
        <v>756</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757</v>
      </c>
      <c r="Q55" s="959" t="s">
        <v>757</v>
      </c>
      <c r="R55" s="959" t="s">
        <v>757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1025</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1142</v>
      </c>
      <c r="P56" s="959" t="s">
        <v>760</v>
      </c>
      <c r="Q56" s="959" t="s">
        <v>760</v>
      </c>
      <c r="R56" s="959" t="s">
        <v>760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2150</v>
      </c>
      <c r="V56" s="845" t="s">
        <v>2150</v>
      </c>
      <c r="W56" s="845" t="s">
        <v>2150</v>
      </c>
      <c r="X56" s="845"/>
      <c r="Y56" s="1002"/>
      <c r="Z56" s="848" t="s">
        <v>762</v>
      </c>
      <c r="AA56" s="848" t="s">
        <v>762</v>
      </c>
      <c r="AB56" s="848" t="s">
        <v>762</v>
      </c>
      <c r="AC56" s="848" t="s">
        <v>762</v>
      </c>
      <c r="AD56" s="848"/>
    </row>
    <row customHeight="1" ht="27">
      <c r="A57" s="847"/>
      <c r="B57" s="901">
        <v>40</v>
      </c>
      <c r="C57" s="845" t="s">
        <v>1027</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763</v>
      </c>
      <c r="Q57" s="959" t="s">
        <v>763</v>
      </c>
      <c r="R57" s="959" t="s">
        <v>763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2152</v>
      </c>
      <c r="V57" s="845" t="s">
        <v>2152</v>
      </c>
      <c r="W57" s="845" t="s">
        <v>2152</v>
      </c>
      <c r="X57" s="845"/>
      <c r="Y57" s="1002"/>
      <c r="Z57" s="848" t="s">
        <v>765</v>
      </c>
      <c r="AA57" s="848" t="s">
        <v>765</v>
      </c>
      <c r="AB57" s="848" t="s">
        <v>765</v>
      </c>
      <c r="AC57" s="848" t="s">
        <v>765</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885</v>
      </c>
      <c r="P58" s="959" t="s">
        <v>799</v>
      </c>
      <c r="Q58" s="959" t="s">
        <v>799</v>
      </c>
      <c r="R58" s="959" t="s">
        <v>799</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632</v>
      </c>
      <c r="U60" s="845" t="s">
        <v>632</v>
      </c>
      <c r="V60" s="845" t="s">
        <v>632</v>
      </c>
      <c r="W60" s="845" t="s">
        <v>632</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99</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147</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148</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149</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99</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99</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147</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637</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99</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147</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148</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149</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150</v>
      </c>
      <c r="P88" s="959"/>
      <c r="Q88" s="959"/>
      <c r="R88" s="959"/>
      <c r="S88" s="959"/>
      <c r="T88" s="845" t="s">
        <v>669</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677</v>
      </c>
      <c r="U89" s="845" t="s">
        <v>677</v>
      </c>
      <c r="V89" s="845" t="s">
        <v>677</v>
      </c>
      <c r="W89" s="845" t="s">
        <v>677</v>
      </c>
      <c r="X89" s="845"/>
      <c r="Y89" s="1002"/>
      <c r="Z89" s="848"/>
      <c r="AA89" s="851"/>
      <c r="AB89" s="848"/>
      <c r="AC89" s="848"/>
      <c r="AD89" s="848"/>
    </row>
    <row customHeight="1" ht="27">
      <c r="A90" s="847"/>
      <c r="B90" s="901">
        <v>73</v>
      </c>
      <c r="C90" s="845" t="s">
        <v>2205</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152</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151</v>
      </c>
      <c r="Q91" s="959" t="s">
        <v>151</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152</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1468</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1468</v>
      </c>
      <c r="P95" s="959"/>
      <c r="Q95" s="959"/>
      <c r="R95" s="959"/>
      <c r="S95" s="959"/>
      <c r="T95" s="845" t="s">
        <v>2214</v>
      </c>
      <c r="U95" s="845"/>
      <c r="V95" s="845"/>
      <c r="W95" s="845"/>
      <c r="X95" s="845"/>
      <c r="Y95" s="1002"/>
      <c r="Z95" s="848"/>
      <c r="AA95" s="851"/>
      <c r="AB95" s="848"/>
      <c r="AC95" s="848"/>
      <c r="AD95" s="848"/>
    </row>
    <row customHeight="1" ht="99">
      <c r="A96" s="847"/>
      <c r="B96" s="901">
        <v>79</v>
      </c>
      <c r="C96" s="845" t="s">
        <v>1151</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1473</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1485</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1499</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1511</v>
      </c>
      <c r="P99" s="959"/>
      <c r="Q99" s="959"/>
      <c r="R99" s="959"/>
      <c r="S99" s="959"/>
      <c r="T99" s="845" t="s">
        <v>2223</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2224</v>
      </c>
      <c r="P100" s="959"/>
      <c r="Q100" s="959"/>
      <c r="R100" s="959"/>
      <c r="S100" s="959"/>
      <c r="T100" s="845" t="s">
        <v>2225</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2226</v>
      </c>
      <c r="P101" s="959"/>
      <c r="Q101" s="959"/>
      <c r="R101" s="959"/>
      <c r="S101" s="959"/>
      <c r="T101" s="845" t="s">
        <v>2227</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1666</v>
      </c>
      <c r="B148" s="847"/>
      <c r="C148" s="845" t="s">
        <v>2228</v>
      </c>
      <c r="D148" s="845" t="s">
        <v>1567</v>
      </c>
      <c r="E148" s="845" t="s">
        <v>1668</v>
      </c>
      <c r="F148" s="845" t="s">
        <v>2229</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FA4DF-FC0E-08E8-CA5A-82E4724BB07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АО "ДГК" СП "Биробиджанская ТЭЦ"</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45958.65422453704</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220/1512</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88</v>
      </c>
      <c r="M15" s="2211" t="s">
        <v>429</v>
      </c>
      <c r="N15" s="303"/>
      <c r="O15" s="2276" t="s">
        <v>2233</v>
      </c>
      <c r="P15" s="2277"/>
      <c r="Q15" s="2277"/>
      <c r="R15" s="2277"/>
      <c r="S15" s="2277"/>
      <c r="T15" s="2277"/>
      <c r="U15" s="2278"/>
      <c r="V15" s="2279" t="s">
        <v>431</v>
      </c>
      <c r="W15" s="2282" t="s">
        <v>1148</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414</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807</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10944-7256-29A6-E0B7-2964BD037F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7A7FB-ED7C-3BE4-11E5-8D460B7363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C7B49-1D0D-BF08-CF98-2CB2A855F8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3FFC4-BE69-A109-7DB6-3F9877CC70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1FCBB-79C1-ACD9-FE83-D74DFC97DF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50D3B-859F-655D-48D1-7C483C27AF4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 СП "Биробиджанская ТЭЦ"</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88</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308</v>
      </c>
      <c r="F11" s="1013" t="str">
        <f>IF(region_name="","",region_name)</f>
        <v>Еврейская автономная область</v>
      </c>
      <c r="G11" s="1014" t="s">
        <v>309</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310</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311</v>
      </c>
      <c r="E14" s="1012" t="s">
        <v>312</v>
      </c>
      <c r="F14" s="1013" t="str">
        <f>IF(inn="","",inn)</f>
        <v>1434031363</v>
      </c>
      <c r="G14" s="1014" t="s">
        <v>313</v>
      </c>
      <c r="H14" s="477"/>
      <c r="J14" s="457">
        <v>0</v>
      </c>
    </row>
    <row customHeight="1" ht="22.5" hidden="1">
      <c r="A15" s="459"/>
      <c r="B15" s="504"/>
      <c r="C15" s="459"/>
      <c r="D15" s="1011" t="s">
        <v>314</v>
      </c>
      <c r="E15" s="1012" t="s">
        <v>315</v>
      </c>
      <c r="F15" s="1013" t="str">
        <f>IF(kpp="","",kpp)</f>
        <v>790145002</v>
      </c>
      <c r="G15" s="1014" t="s">
        <v>316</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90</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310</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342</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342</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344</v>
      </c>
      <c r="H44" s="477"/>
      <c r="J44" s="457">
        <v>22</v>
      </c>
    </row>
    <row customHeight="1" ht="23.25">
      <c r="A45" s="459"/>
      <c r="B45" s="504"/>
      <c r="C45" s="459"/>
      <c r="D45" s="442">
        <f>D44+1</f>
        <v>12</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346</v>
      </c>
      <c r="H46" s="477"/>
      <c r="J46" s="457">
        <v>23</v>
      </c>
    </row>
    <row customHeight="1" ht="24">
      <c r="A47" s="2204"/>
      <c r="B47" s="504"/>
      <c r="C47" s="494"/>
      <c r="D47" s="442" t="str">
        <f>D45&amp;".2"</f>
        <v>12.2</v>
      </c>
      <c r="E47" s="444" t="s">
        <v>347</v>
      </c>
      <c r="F47" s="492"/>
      <c r="G47" s="439" t="s">
        <v>348</v>
      </c>
      <c r="H47" s="477"/>
      <c r="J47" s="457">
        <v>23</v>
      </c>
    </row>
    <row customHeight="1" ht="24">
      <c r="A48" s="2204"/>
      <c r="B48" s="504"/>
      <c r="C48" s="494"/>
      <c r="D48" s="442" t="str">
        <f>D45&amp;".3"</f>
        <v>12.3</v>
      </c>
      <c r="E48" s="444" t="s">
        <v>349</v>
      </c>
      <c r="F48" s="492"/>
      <c r="G48" s="439" t="s">
        <v>350</v>
      </c>
      <c r="H48" s="477"/>
      <c r="J48" s="457">
        <v>23</v>
      </c>
    </row>
    <row customHeight="1" ht="24">
      <c r="A49" s="2204"/>
      <c r="B49" s="504"/>
      <c r="C49" s="494"/>
      <c r="D49" s="442" t="str">
        <f>IF(TEMPLATE_SPHERE="TKO",D45&amp;".0",D45&amp;".4")</f>
        <v>12.4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13</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A8E67-F4DD-5E1E-1CF3-59B9F7D4BC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E5D4C-199D-15D5-CF03-66FEAAE5B3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6628E-DA29-F5C1-9A64-B2A14DAF55D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3AE5D-B4E9-9AA9-41A5-3A6BF41742F3}"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26</v>
      </c>
      <c r="C2" s="755"/>
      <c r="D2" s="766"/>
      <c r="E2" s="838"/>
    </row>
    <row customHeight="1" ht="11.25">
      <c r="A3" s="2622"/>
      <c r="B3" s="2623" t="s">
        <v>33</v>
      </c>
      <c r="C3" s="755"/>
      <c r="D3" s="766"/>
      <c r="E3" s="838"/>
    </row>
    <row customHeight="1" ht="11.25">
      <c r="A4" s="2624"/>
      <c r="B4" s="768" t="s">
        <v>1666</v>
      </c>
      <c r="C4" s="755"/>
      <c r="D4" s="766"/>
      <c r="E4" s="838"/>
    </row>
    <row customHeight="1" ht="11.25">
      <c r="A5" s="2625"/>
      <c r="B5" s="768" t="s">
        <v>1660</v>
      </c>
      <c r="C5" s="2626" t="s">
        <v>2005</v>
      </c>
      <c r="D5" s="2627" t="s">
        <v>2242</v>
      </c>
      <c r="E5" s="838"/>
    </row>
    <row s="1852" customFormat="1" customHeight="1" ht="11.25">
      <c r="A6" s="2628"/>
      <c r="B6" s="768" t="s">
        <v>1670</v>
      </c>
      <c r="C6" s="755"/>
      <c r="D6" s="766"/>
      <c r="E6" s="838"/>
    </row>
    <row customHeight="1" ht="11.25">
      <c r="A7" s="2629"/>
      <c r="B7" s="768" t="s">
        <v>1677</v>
      </c>
      <c r="C7" s="755"/>
      <c r="D7" s="766"/>
      <c r="E7" s="838"/>
    </row>
    <row customHeight="1" ht="11.25">
      <c r="A8" s="758"/>
      <c r="B8" s="768" t="s">
        <v>1673</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0BB3D-DF5C-4E95-2E4D-8594C5D595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BB15D-BC1B-D012-EAF6-9254ABA8BC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83499-7665-A906-BC59-7B166F2C87DB}"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2257</v>
      </c>
      <c r="H2" s="1852" t="s">
        <v>28</v>
      </c>
      <c r="I2" s="1852" t="s">
        <v>811</v>
      </c>
    </row>
    <row customHeight="1" ht="11.25">
      <c r="A3" s="1852" t="s">
        <v>2252</v>
      </c>
      <c r="B3" s="1852" t="s">
        <v>16</v>
      </c>
      <c r="C3" s="1852" t="s">
        <v>13</v>
      </c>
      <c r="D3" s="1852" t="s">
        <v>46</v>
      </c>
      <c r="E3" s="1852" t="s">
        <v>49</v>
      </c>
      <c r="F3" s="1852" t="s">
        <v>51</v>
      </c>
      <c r="G3" s="1852" t="s">
        <v>28</v>
      </c>
      <c r="H3" s="1852" t="s">
        <v>28</v>
      </c>
      <c r="I3" s="1852" t="s">
        <v>811</v>
      </c>
    </row>
    <row customHeight="1" ht="11.25">
      <c r="A4" s="1852" t="s">
        <v>2252</v>
      </c>
      <c r="B4" s="1852" t="s">
        <v>16</v>
      </c>
      <c r="C4" s="1852" t="s">
        <v>2258</v>
      </c>
      <c r="D4" s="1852" t="s">
        <v>2259</v>
      </c>
      <c r="E4" s="1852" t="s">
        <v>2260</v>
      </c>
      <c r="F4" s="1852" t="s">
        <v>2261</v>
      </c>
      <c r="G4" s="1852" t="s">
        <v>2262</v>
      </c>
      <c r="H4" s="1852" t="s">
        <v>28</v>
      </c>
      <c r="I4" s="1852" t="s">
        <v>811</v>
      </c>
    </row>
    <row customHeight="1" ht="11.25">
      <c r="A5" s="1852" t="s">
        <v>2252</v>
      </c>
      <c r="B5" s="1852" t="s">
        <v>16</v>
      </c>
      <c r="C5" s="1852" t="s">
        <v>2263</v>
      </c>
      <c r="D5" s="1852" t="s">
        <v>2264</v>
      </c>
      <c r="E5" s="1852" t="s">
        <v>2265</v>
      </c>
      <c r="F5" s="1852" t="s">
        <v>2266</v>
      </c>
      <c r="G5" s="1852" t="s">
        <v>2267</v>
      </c>
      <c r="H5" s="1852" t="s">
        <v>28</v>
      </c>
      <c r="I5" s="1852" t="s">
        <v>811</v>
      </c>
    </row>
    <row customHeight="1" ht="11.25">
      <c r="A6" s="1852" t="s">
        <v>2252</v>
      </c>
      <c r="B6" s="1852" t="s">
        <v>16</v>
      </c>
      <c r="C6" s="1852" t="s">
        <v>2268</v>
      </c>
      <c r="D6" s="1852" t="s">
        <v>2269</v>
      </c>
      <c r="E6" s="1852" t="s">
        <v>2270</v>
      </c>
      <c r="F6" s="1852" t="s">
        <v>2271</v>
      </c>
      <c r="G6" s="1852" t="s">
        <v>2272</v>
      </c>
      <c r="H6" s="1852" t="s">
        <v>28</v>
      </c>
      <c r="I6" s="1852" t="s">
        <v>811</v>
      </c>
    </row>
    <row customHeight="1" ht="11.25">
      <c r="A7" s="1852" t="s">
        <v>2252</v>
      </c>
      <c r="B7" s="1852" t="s">
        <v>16</v>
      </c>
      <c r="C7" s="1852" t="s">
        <v>2273</v>
      </c>
      <c r="D7" s="1852" t="s">
        <v>2274</v>
      </c>
      <c r="E7" s="1852" t="s">
        <v>2275</v>
      </c>
      <c r="F7" s="1852" t="s">
        <v>2276</v>
      </c>
      <c r="G7" s="1852" t="s">
        <v>2277</v>
      </c>
      <c r="H7" s="1852" t="s">
        <v>28</v>
      </c>
      <c r="I7" s="1852" t="s">
        <v>811</v>
      </c>
    </row>
    <row customHeight="1" ht="11.25">
      <c r="A8" s="1852" t="s">
        <v>2252</v>
      </c>
      <c r="B8" s="1852" t="s">
        <v>16</v>
      </c>
      <c r="C8" s="1852" t="s">
        <v>2278</v>
      </c>
      <c r="D8" s="1852" t="s">
        <v>2279</v>
      </c>
      <c r="E8" s="1852" t="s">
        <v>2280</v>
      </c>
      <c r="F8" s="1852" t="s">
        <v>2276</v>
      </c>
      <c r="G8" s="1852" t="s">
        <v>2281</v>
      </c>
      <c r="H8" s="1852" t="s">
        <v>2282</v>
      </c>
      <c r="I8" s="1852" t="s">
        <v>811</v>
      </c>
    </row>
    <row customHeight="1" ht="11.25">
      <c r="A9" s="1852" t="s">
        <v>2252</v>
      </c>
      <c r="B9" s="1852" t="s">
        <v>16</v>
      </c>
      <c r="C9" s="1852" t="s">
        <v>28</v>
      </c>
      <c r="D9" s="1852" t="s">
        <v>2283</v>
      </c>
      <c r="E9" s="1852" t="s">
        <v>2284</v>
      </c>
      <c r="F9" s="1852" t="s">
        <v>2276</v>
      </c>
      <c r="G9" s="1852" t="s">
        <v>28</v>
      </c>
      <c r="H9" s="1852" t="s">
        <v>28</v>
      </c>
      <c r="I9" s="1852" t="s">
        <v>811</v>
      </c>
    </row>
    <row customHeight="1" ht="11.25">
      <c r="A10" s="1852" t="s">
        <v>2252</v>
      </c>
      <c r="B10" s="1852" t="s">
        <v>16</v>
      </c>
      <c r="C10" s="1852" t="s">
        <v>2285</v>
      </c>
      <c r="D10" s="1852" t="s">
        <v>2286</v>
      </c>
      <c r="E10" s="1852" t="s">
        <v>2287</v>
      </c>
      <c r="F10" s="1852" t="s">
        <v>2266</v>
      </c>
      <c r="G10" s="1852" t="s">
        <v>2288</v>
      </c>
      <c r="H10" s="1852" t="s">
        <v>28</v>
      </c>
      <c r="I10" s="1852" t="s">
        <v>811</v>
      </c>
    </row>
    <row customHeight="1" ht="11.25">
      <c r="A11" s="1852" t="s">
        <v>2252</v>
      </c>
      <c r="B11" s="1852" t="s">
        <v>16</v>
      </c>
      <c r="C11" s="1852" t="s">
        <v>2289</v>
      </c>
      <c r="D11" s="1852" t="s">
        <v>2290</v>
      </c>
      <c r="E11" s="1852" t="s">
        <v>2291</v>
      </c>
      <c r="F11" s="1852" t="s">
        <v>2292</v>
      </c>
      <c r="G11" s="1852" t="s">
        <v>2293</v>
      </c>
      <c r="H11" s="1852" t="s">
        <v>2294</v>
      </c>
      <c r="I11" s="1852" t="s">
        <v>811</v>
      </c>
    </row>
    <row customHeight="1" ht="11.25">
      <c r="A12" s="1852" t="s">
        <v>2252</v>
      </c>
      <c r="B12" s="1852" t="s">
        <v>16</v>
      </c>
      <c r="C12" s="1852" t="s">
        <v>2295</v>
      </c>
      <c r="D12" s="1852" t="s">
        <v>2296</v>
      </c>
      <c r="E12" s="1852" t="s">
        <v>2297</v>
      </c>
      <c r="F12" s="1852" t="s">
        <v>2266</v>
      </c>
      <c r="G12" s="1852" t="s">
        <v>2298</v>
      </c>
      <c r="H12" s="1852" t="s">
        <v>28</v>
      </c>
      <c r="I12" s="1852" t="s">
        <v>811</v>
      </c>
    </row>
    <row customHeight="1" ht="11.25">
      <c r="A13" s="1852" t="s">
        <v>2252</v>
      </c>
      <c r="B13" s="1852" t="s">
        <v>16</v>
      </c>
      <c r="C13" s="1852" t="s">
        <v>2299</v>
      </c>
      <c r="D13" s="1852" t="s">
        <v>2300</v>
      </c>
      <c r="E13" s="1852" t="s">
        <v>2301</v>
      </c>
      <c r="F13" s="1852" t="s">
        <v>2271</v>
      </c>
      <c r="G13" s="1852" t="s">
        <v>2302</v>
      </c>
      <c r="H13" s="1852" t="s">
        <v>28</v>
      </c>
      <c r="I13" s="1852" t="s">
        <v>811</v>
      </c>
    </row>
    <row customHeight="1" ht="11.25">
      <c r="A14" s="1852" t="s">
        <v>2252</v>
      </c>
      <c r="B14" s="1852" t="s">
        <v>16</v>
      </c>
      <c r="C14" s="1852" t="s">
        <v>2303</v>
      </c>
      <c r="D14" s="1852" t="s">
        <v>2304</v>
      </c>
      <c r="E14" s="1852" t="s">
        <v>2305</v>
      </c>
      <c r="F14" s="1852" t="s">
        <v>2306</v>
      </c>
      <c r="G14" s="1852" t="s">
        <v>2307</v>
      </c>
      <c r="H14" s="1852" t="s">
        <v>2308</v>
      </c>
      <c r="I14" s="1852" t="s">
        <v>811</v>
      </c>
    </row>
    <row customHeight="1" ht="11.25">
      <c r="A15" s="1852" t="s">
        <v>2252</v>
      </c>
      <c r="B15" s="1852" t="s">
        <v>16</v>
      </c>
      <c r="C15" s="1852" t="s">
        <v>2309</v>
      </c>
      <c r="D15" s="1852" t="s">
        <v>2310</v>
      </c>
      <c r="E15" s="1852" t="s">
        <v>2311</v>
      </c>
      <c r="F15" s="1852" t="s">
        <v>2312</v>
      </c>
      <c r="G15" s="1852" t="s">
        <v>28</v>
      </c>
      <c r="H15" s="1852" t="s">
        <v>28</v>
      </c>
      <c r="I15" s="1852" t="s">
        <v>811</v>
      </c>
    </row>
    <row customHeight="1" ht="11.25">
      <c r="A16" s="1852" t="s">
        <v>2252</v>
      </c>
      <c r="B16" s="1852" t="s">
        <v>16</v>
      </c>
      <c r="C16" s="1852" t="s">
        <v>2313</v>
      </c>
      <c r="D16" s="1852" t="s">
        <v>2314</v>
      </c>
      <c r="E16" s="1852" t="s">
        <v>2311</v>
      </c>
      <c r="F16" s="1852" t="s">
        <v>2315</v>
      </c>
      <c r="G16" s="1852" t="s">
        <v>2316</v>
      </c>
      <c r="H16" s="1852" t="s">
        <v>28</v>
      </c>
      <c r="I16" s="1852" t="s">
        <v>811</v>
      </c>
    </row>
    <row customHeight="1" ht="11.25">
      <c r="A17" s="1852" t="s">
        <v>2252</v>
      </c>
      <c r="B17" s="1852" t="s">
        <v>16</v>
      </c>
      <c r="C17" s="1852" t="s">
        <v>2317</v>
      </c>
      <c r="D17" s="1852" t="s">
        <v>2318</v>
      </c>
      <c r="E17" s="1852" t="s">
        <v>2319</v>
      </c>
      <c r="F17" s="1852" t="s">
        <v>2271</v>
      </c>
      <c r="G17" s="1852" t="s">
        <v>2320</v>
      </c>
      <c r="H17" s="1852" t="s">
        <v>28</v>
      </c>
      <c r="I17" s="1852" t="s">
        <v>811</v>
      </c>
    </row>
    <row customHeight="1" ht="11.25">
      <c r="A18" s="1852" t="s">
        <v>2252</v>
      </c>
      <c r="B18" s="1852" t="s">
        <v>16</v>
      </c>
      <c r="C18" s="1852" t="s">
        <v>2321</v>
      </c>
      <c r="D18" s="1852" t="s">
        <v>2322</v>
      </c>
      <c r="E18" s="1852" t="s">
        <v>2323</v>
      </c>
      <c r="F18" s="1852" t="s">
        <v>2324</v>
      </c>
      <c r="G18" s="1852" t="s">
        <v>2325</v>
      </c>
      <c r="H18" s="1852" t="s">
        <v>2326</v>
      </c>
      <c r="I18" s="1852" t="s">
        <v>811</v>
      </c>
    </row>
    <row customHeight="1" ht="11.25">
      <c r="A19" s="1852" t="s">
        <v>2252</v>
      </c>
      <c r="B19" s="1852" t="s">
        <v>16</v>
      </c>
      <c r="C19" s="1852" t="s">
        <v>2327</v>
      </c>
      <c r="D19" s="1852" t="s">
        <v>2328</v>
      </c>
      <c r="E19" s="1852" t="s">
        <v>2329</v>
      </c>
      <c r="F19" s="1852" t="s">
        <v>2266</v>
      </c>
      <c r="G19" s="1852" t="s">
        <v>2330</v>
      </c>
      <c r="H19" s="1852" t="s">
        <v>28</v>
      </c>
      <c r="I19" s="1852" t="s">
        <v>811</v>
      </c>
    </row>
    <row customHeight="1" ht="11.25">
      <c r="A20" s="1852" t="s">
        <v>2252</v>
      </c>
      <c r="B20" s="1852" t="s">
        <v>16</v>
      </c>
      <c r="C20" s="1852" t="s">
        <v>2331</v>
      </c>
      <c r="D20" s="1852" t="s">
        <v>2332</v>
      </c>
      <c r="E20" s="1852" t="s">
        <v>2333</v>
      </c>
      <c r="F20" s="1852" t="s">
        <v>2334</v>
      </c>
      <c r="G20" s="1852" t="s">
        <v>2335</v>
      </c>
      <c r="H20" s="1852" t="s">
        <v>28</v>
      </c>
      <c r="I20" s="1852" t="s">
        <v>811</v>
      </c>
    </row>
    <row customHeight="1" ht="11.25">
      <c r="A21" s="1852" t="s">
        <v>2252</v>
      </c>
      <c r="B21" s="1852" t="s">
        <v>16</v>
      </c>
      <c r="C21" s="1852" t="s">
        <v>2336</v>
      </c>
      <c r="D21" s="1852" t="s">
        <v>2337</v>
      </c>
      <c r="E21" s="1852" t="s">
        <v>2338</v>
      </c>
      <c r="F21" s="1852" t="s">
        <v>2276</v>
      </c>
      <c r="G21" s="1852" t="s">
        <v>2339</v>
      </c>
      <c r="H21" s="1852" t="s">
        <v>28</v>
      </c>
      <c r="I21" s="1852" t="s">
        <v>811</v>
      </c>
    </row>
    <row customHeight="1" ht="11.25">
      <c r="A22" s="1852" t="s">
        <v>2252</v>
      </c>
      <c r="B22" s="1852" t="s">
        <v>16</v>
      </c>
      <c r="C22" s="1852" t="s">
        <v>2340</v>
      </c>
      <c r="D22" s="1852" t="s">
        <v>2341</v>
      </c>
      <c r="E22" s="1852" t="s">
        <v>2342</v>
      </c>
      <c r="F22" s="1852" t="s">
        <v>2266</v>
      </c>
      <c r="G22" s="1852" t="s">
        <v>2343</v>
      </c>
      <c r="H22" s="1852" t="s">
        <v>28</v>
      </c>
      <c r="I22" s="1852" t="s">
        <v>811</v>
      </c>
    </row>
    <row customHeight="1" ht="11.25">
      <c r="A23" s="1852" t="s">
        <v>2252</v>
      </c>
      <c r="B23" s="1852" t="s">
        <v>16</v>
      </c>
      <c r="C23" s="1852" t="s">
        <v>2344</v>
      </c>
      <c r="D23" s="1852" t="s">
        <v>2345</v>
      </c>
      <c r="E23" s="1852" t="s">
        <v>2346</v>
      </c>
      <c r="F23" s="1852" t="s">
        <v>2334</v>
      </c>
      <c r="G23" s="1852" t="s">
        <v>2347</v>
      </c>
      <c r="H23" s="1852" t="s">
        <v>28</v>
      </c>
      <c r="I23" s="1852" t="s">
        <v>811</v>
      </c>
    </row>
    <row customHeight="1" ht="11.25">
      <c r="A24" s="1852" t="s">
        <v>2252</v>
      </c>
      <c r="B24" s="1852" t="s">
        <v>16</v>
      </c>
      <c r="C24" s="1852" t="s">
        <v>2348</v>
      </c>
      <c r="D24" s="1852" t="s">
        <v>2349</v>
      </c>
      <c r="E24" s="1852" t="s">
        <v>2350</v>
      </c>
      <c r="F24" s="1852" t="s">
        <v>2271</v>
      </c>
      <c r="G24" s="1852" t="s">
        <v>2351</v>
      </c>
      <c r="H24" s="1852" t="s">
        <v>28</v>
      </c>
      <c r="I24" s="1852" t="s">
        <v>811</v>
      </c>
    </row>
    <row customHeight="1" ht="11.25">
      <c r="A25" s="1852" t="s">
        <v>2252</v>
      </c>
      <c r="B25" s="1852" t="s">
        <v>16</v>
      </c>
      <c r="C25" s="1852" t="s">
        <v>2352</v>
      </c>
      <c r="D25" s="1852" t="s">
        <v>2353</v>
      </c>
      <c r="E25" s="1852" t="s">
        <v>2354</v>
      </c>
      <c r="F25" s="1852" t="s">
        <v>2334</v>
      </c>
      <c r="G25" s="1852" t="s">
        <v>28</v>
      </c>
      <c r="H25" s="1852" t="s">
        <v>28</v>
      </c>
      <c r="I25" s="1852" t="s">
        <v>811</v>
      </c>
    </row>
    <row customHeight="1" ht="11.25">
      <c r="A26" s="1852" t="s">
        <v>2252</v>
      </c>
      <c r="B26" s="1852" t="s">
        <v>16</v>
      </c>
      <c r="C26" s="1852" t="s">
        <v>2355</v>
      </c>
      <c r="D26" s="1852" t="s">
        <v>2356</v>
      </c>
      <c r="E26" s="1852" t="s">
        <v>2357</v>
      </c>
      <c r="F26" s="1852" t="s">
        <v>2358</v>
      </c>
      <c r="G26" s="1852" t="s">
        <v>2359</v>
      </c>
      <c r="H26" s="1852" t="s">
        <v>28</v>
      </c>
      <c r="I26" s="1852" t="s">
        <v>811</v>
      </c>
    </row>
    <row customHeight="1" ht="11.25">
      <c r="A27" s="1852" t="s">
        <v>2252</v>
      </c>
      <c r="B27" s="1852" t="s">
        <v>16</v>
      </c>
      <c r="C27" s="1852" t="s">
        <v>2360</v>
      </c>
      <c r="D27" s="1852" t="s">
        <v>2361</v>
      </c>
      <c r="E27" s="1852" t="s">
        <v>2362</v>
      </c>
      <c r="F27" s="1852" t="s">
        <v>2271</v>
      </c>
      <c r="G27" s="1852" t="s">
        <v>2363</v>
      </c>
      <c r="H27" s="1852" t="s">
        <v>28</v>
      </c>
      <c r="I27" s="1852" t="s">
        <v>811</v>
      </c>
    </row>
    <row customHeight="1" ht="11.25">
      <c r="A28" s="1852" t="s">
        <v>2252</v>
      </c>
      <c r="B28" s="1852" t="s">
        <v>16</v>
      </c>
      <c r="C28" s="1852" t="s">
        <v>2364</v>
      </c>
      <c r="D28" s="1852" t="s">
        <v>2365</v>
      </c>
      <c r="E28" s="1852" t="s">
        <v>2366</v>
      </c>
      <c r="F28" s="1852" t="s">
        <v>2334</v>
      </c>
      <c r="G28" s="1852" t="s">
        <v>2367</v>
      </c>
      <c r="H28" s="1852" t="s">
        <v>28</v>
      </c>
      <c r="I28" s="1852" t="s">
        <v>811</v>
      </c>
    </row>
    <row customHeight="1" ht="11.25">
      <c r="A29" s="1852" t="s">
        <v>2252</v>
      </c>
      <c r="B29" s="1852" t="s">
        <v>16</v>
      </c>
      <c r="C29" s="1852" t="s">
        <v>2368</v>
      </c>
      <c r="D29" s="1852" t="s">
        <v>2369</v>
      </c>
      <c r="E29" s="1852" t="s">
        <v>2370</v>
      </c>
      <c r="F29" s="1852" t="s">
        <v>2266</v>
      </c>
      <c r="G29" s="1852" t="s">
        <v>2371</v>
      </c>
      <c r="H29" s="1852" t="s">
        <v>28</v>
      </c>
      <c r="I29" s="1852" t="s">
        <v>811</v>
      </c>
    </row>
    <row customHeight="1" ht="11.25">
      <c r="A30" s="1852" t="s">
        <v>2252</v>
      </c>
      <c r="B30" s="1852" t="s">
        <v>16</v>
      </c>
      <c r="C30" s="1852" t="s">
        <v>2372</v>
      </c>
      <c r="D30" s="1852" t="s">
        <v>2373</v>
      </c>
      <c r="E30" s="1852" t="s">
        <v>2311</v>
      </c>
      <c r="F30" s="1852" t="s">
        <v>2374</v>
      </c>
      <c r="G30" s="1852" t="s">
        <v>28</v>
      </c>
      <c r="H30" s="1852" t="s">
        <v>28</v>
      </c>
      <c r="I30" s="1852" t="s">
        <v>811</v>
      </c>
    </row>
    <row customHeight="1" ht="11.25">
      <c r="A31" s="1852" t="s">
        <v>2252</v>
      </c>
      <c r="B31" s="1852" t="s">
        <v>16</v>
      </c>
      <c r="C31" s="1852" t="s">
        <v>2375</v>
      </c>
      <c r="D31" s="1852" t="s">
        <v>2376</v>
      </c>
      <c r="E31" s="1852" t="s">
        <v>2377</v>
      </c>
      <c r="F31" s="1852" t="s">
        <v>2378</v>
      </c>
      <c r="G31" s="1852" t="s">
        <v>28</v>
      </c>
      <c r="H31" s="1852" t="s">
        <v>28</v>
      </c>
      <c r="I31" s="1852" t="s">
        <v>811</v>
      </c>
    </row>
    <row customHeight="1" ht="11.25">
      <c r="A32" s="1852" t="s">
        <v>2252</v>
      </c>
      <c r="B32" s="1852" t="s">
        <v>16</v>
      </c>
      <c r="C32" s="1852" t="s">
        <v>2379</v>
      </c>
      <c r="D32" s="1852" t="s">
        <v>2380</v>
      </c>
      <c r="E32" s="1852" t="s">
        <v>2381</v>
      </c>
      <c r="F32" s="1852" t="s">
        <v>2382</v>
      </c>
      <c r="G32" s="1852" t="s">
        <v>28</v>
      </c>
      <c r="H32" s="1852" t="s">
        <v>28</v>
      </c>
      <c r="I32" s="1852" t="s">
        <v>811</v>
      </c>
    </row>
    <row customHeight="1" ht="11.25">
      <c r="A33" s="1852" t="s">
        <v>2252</v>
      </c>
      <c r="B33" s="1852" t="s">
        <v>16</v>
      </c>
      <c r="C33" s="1852" t="s">
        <v>2383</v>
      </c>
      <c r="D33" s="1852" t="s">
        <v>2384</v>
      </c>
      <c r="E33" s="1852" t="s">
        <v>2381</v>
      </c>
      <c r="F33" s="1852" t="s">
        <v>2385</v>
      </c>
      <c r="G33" s="1852" t="s">
        <v>2386</v>
      </c>
      <c r="H33" s="1852" t="s">
        <v>28</v>
      </c>
      <c r="I33" s="1852" t="s">
        <v>811</v>
      </c>
    </row>
    <row customHeight="1" ht="11.25">
      <c r="A34" s="1852" t="s">
        <v>2252</v>
      </c>
      <c r="B34" s="1852" t="s">
        <v>16</v>
      </c>
      <c r="C34" s="1852" t="s">
        <v>2387</v>
      </c>
      <c r="D34" s="1852" t="s">
        <v>2388</v>
      </c>
      <c r="E34" s="1852" t="s">
        <v>2389</v>
      </c>
      <c r="F34" s="1852" t="s">
        <v>2390</v>
      </c>
      <c r="G34" s="1852" t="s">
        <v>28</v>
      </c>
      <c r="H34" s="1852" t="s">
        <v>28</v>
      </c>
      <c r="I34" s="1852" t="s">
        <v>811</v>
      </c>
    </row>
    <row customHeight="1" ht="11.25">
      <c r="A35" s="1852" t="s">
        <v>2252</v>
      </c>
      <c r="B35" s="1852" t="s">
        <v>16</v>
      </c>
      <c r="C35" s="1852" t="s">
        <v>2391</v>
      </c>
      <c r="D35" s="1852" t="s">
        <v>2392</v>
      </c>
      <c r="E35" s="1852" t="s">
        <v>2393</v>
      </c>
      <c r="F35" s="1852" t="s">
        <v>2276</v>
      </c>
      <c r="G35" s="1852" t="s">
        <v>2394</v>
      </c>
      <c r="H35" s="1852" t="s">
        <v>28</v>
      </c>
      <c r="I35" s="1852" t="s">
        <v>811</v>
      </c>
    </row>
    <row customHeight="1" ht="11.25">
      <c r="A36" s="1852" t="s">
        <v>2252</v>
      </c>
      <c r="B36" s="1852" t="s">
        <v>16</v>
      </c>
      <c r="C36" s="1852" t="s">
        <v>2395</v>
      </c>
      <c r="D36" s="1852" t="s">
        <v>2396</v>
      </c>
      <c r="E36" s="1852" t="s">
        <v>2397</v>
      </c>
      <c r="F36" s="1852" t="s">
        <v>2276</v>
      </c>
      <c r="G36" s="1852" t="s">
        <v>2398</v>
      </c>
      <c r="H36" s="1852" t="s">
        <v>28</v>
      </c>
      <c r="I36" s="1852" t="s">
        <v>811</v>
      </c>
    </row>
    <row customHeight="1" ht="11.25">
      <c r="A37" s="1852" t="s">
        <v>2252</v>
      </c>
      <c r="B37" s="1852" t="s">
        <v>16</v>
      </c>
      <c r="C37" s="1852" t="s">
        <v>2399</v>
      </c>
      <c r="D37" s="1852" t="s">
        <v>2400</v>
      </c>
      <c r="E37" s="1852" t="s">
        <v>2401</v>
      </c>
      <c r="F37" s="1852" t="s">
        <v>2402</v>
      </c>
      <c r="G37" s="1852" t="s">
        <v>28</v>
      </c>
      <c r="H37" s="1852" t="s">
        <v>28</v>
      </c>
      <c r="I37" s="1852" t="s">
        <v>811</v>
      </c>
    </row>
    <row customHeight="1" ht="11.25">
      <c r="A38" s="1852" t="s">
        <v>2252</v>
      </c>
      <c r="B38" s="1852" t="s">
        <v>16</v>
      </c>
      <c r="C38" s="1852" t="s">
        <v>2403</v>
      </c>
      <c r="D38" s="1852" t="s">
        <v>2404</v>
      </c>
      <c r="E38" s="1852" t="s">
        <v>2311</v>
      </c>
      <c r="F38" s="1852" t="s">
        <v>2405</v>
      </c>
      <c r="G38" s="1852" t="s">
        <v>2406</v>
      </c>
      <c r="H38" s="1852" t="s">
        <v>28</v>
      </c>
      <c r="I38" s="1852" t="s">
        <v>811</v>
      </c>
    </row>
    <row customHeight="1" ht="11.25">
      <c r="A39" s="1852" t="s">
        <v>2252</v>
      </c>
      <c r="B39" s="1852" t="s">
        <v>16</v>
      </c>
      <c r="C39" s="1852" t="s">
        <v>2253</v>
      </c>
      <c r="D39" s="1852" t="s">
        <v>2254</v>
      </c>
      <c r="E39" s="1852" t="s">
        <v>2255</v>
      </c>
      <c r="F39" s="1852" t="s">
        <v>2256</v>
      </c>
      <c r="G39" s="1852" t="s">
        <v>2257</v>
      </c>
      <c r="H39" s="1852" t="s">
        <v>28</v>
      </c>
      <c r="I39" s="1852" t="s">
        <v>897</v>
      </c>
    </row>
    <row customHeight="1" ht="11.25">
      <c r="A40" s="1852" t="s">
        <v>2252</v>
      </c>
      <c r="B40" s="1852" t="s">
        <v>16</v>
      </c>
      <c r="C40" s="1852" t="s">
        <v>13</v>
      </c>
      <c r="D40" s="1852" t="s">
        <v>46</v>
      </c>
      <c r="E40" s="1852" t="s">
        <v>49</v>
      </c>
      <c r="F40" s="1852" t="s">
        <v>51</v>
      </c>
      <c r="G40" s="1852" t="s">
        <v>28</v>
      </c>
      <c r="H40" s="1852" t="s">
        <v>28</v>
      </c>
      <c r="I40" s="1852" t="s">
        <v>897</v>
      </c>
    </row>
    <row customHeight="1" ht="11.25">
      <c r="A41" s="1852" t="s">
        <v>2252</v>
      </c>
      <c r="B41" s="1852" t="s">
        <v>16</v>
      </c>
      <c r="C41" s="1852" t="s">
        <v>2273</v>
      </c>
      <c r="D41" s="1852" t="s">
        <v>2274</v>
      </c>
      <c r="E41" s="1852" t="s">
        <v>2275</v>
      </c>
      <c r="F41" s="1852" t="s">
        <v>2276</v>
      </c>
      <c r="G41" s="1852" t="s">
        <v>2277</v>
      </c>
      <c r="H41" s="1852" t="s">
        <v>28</v>
      </c>
      <c r="I41" s="1852" t="s">
        <v>897</v>
      </c>
    </row>
    <row customHeight="1" ht="11.25">
      <c r="A42" s="1852" t="s">
        <v>2252</v>
      </c>
      <c r="B42" s="1852" t="s">
        <v>16</v>
      </c>
      <c r="C42" s="1852" t="s">
        <v>2278</v>
      </c>
      <c r="D42" s="1852" t="s">
        <v>2279</v>
      </c>
      <c r="E42" s="1852" t="s">
        <v>2280</v>
      </c>
      <c r="F42" s="1852" t="s">
        <v>2276</v>
      </c>
      <c r="G42" s="1852" t="s">
        <v>2281</v>
      </c>
      <c r="H42" s="1852" t="s">
        <v>2282</v>
      </c>
      <c r="I42" s="1852" t="s">
        <v>897</v>
      </c>
    </row>
    <row customHeight="1" ht="11.25">
      <c r="A43" s="1852" t="s">
        <v>2252</v>
      </c>
      <c r="B43" s="1852" t="s">
        <v>16</v>
      </c>
      <c r="C43" s="1852" t="s">
        <v>28</v>
      </c>
      <c r="D43" s="1852" t="s">
        <v>2283</v>
      </c>
      <c r="E43" s="1852" t="s">
        <v>2284</v>
      </c>
      <c r="F43" s="1852" t="s">
        <v>2276</v>
      </c>
      <c r="G43" s="1852" t="s">
        <v>28</v>
      </c>
      <c r="H43" s="1852" t="s">
        <v>28</v>
      </c>
      <c r="I43" s="1852" t="s">
        <v>897</v>
      </c>
    </row>
    <row customHeight="1" ht="11.25">
      <c r="A44" s="1852" t="s">
        <v>2252</v>
      </c>
      <c r="B44" s="1852" t="s">
        <v>16</v>
      </c>
      <c r="C44" s="1852" t="s">
        <v>2295</v>
      </c>
      <c r="D44" s="1852" t="s">
        <v>2296</v>
      </c>
      <c r="E44" s="1852" t="s">
        <v>2297</v>
      </c>
      <c r="F44" s="1852" t="s">
        <v>2266</v>
      </c>
      <c r="G44" s="1852" t="s">
        <v>2298</v>
      </c>
      <c r="H44" s="1852" t="s">
        <v>28</v>
      </c>
      <c r="I44" s="1852" t="s">
        <v>897</v>
      </c>
    </row>
    <row customHeight="1" ht="11.25">
      <c r="A45" s="1852" t="s">
        <v>2252</v>
      </c>
      <c r="B45" s="1852" t="s">
        <v>16</v>
      </c>
      <c r="C45" s="1852" t="s">
        <v>2303</v>
      </c>
      <c r="D45" s="1852" t="s">
        <v>2304</v>
      </c>
      <c r="E45" s="1852" t="s">
        <v>2305</v>
      </c>
      <c r="F45" s="1852" t="s">
        <v>2306</v>
      </c>
      <c r="G45" s="1852" t="s">
        <v>2307</v>
      </c>
      <c r="H45" s="1852" t="s">
        <v>2308</v>
      </c>
      <c r="I45" s="1852" t="s">
        <v>897</v>
      </c>
    </row>
    <row customHeight="1" ht="11.25">
      <c r="A46" s="1852" t="s">
        <v>2252</v>
      </c>
      <c r="B46" s="1852" t="s">
        <v>16</v>
      </c>
      <c r="C46" s="1852" t="s">
        <v>2313</v>
      </c>
      <c r="D46" s="1852" t="s">
        <v>2314</v>
      </c>
      <c r="E46" s="1852" t="s">
        <v>2311</v>
      </c>
      <c r="F46" s="1852" t="s">
        <v>2315</v>
      </c>
      <c r="G46" s="1852" t="s">
        <v>2316</v>
      </c>
      <c r="H46" s="1852" t="s">
        <v>28</v>
      </c>
      <c r="I46" s="1852" t="s">
        <v>897</v>
      </c>
    </row>
    <row customHeight="1" ht="11.25">
      <c r="A47" s="1852" t="s">
        <v>2252</v>
      </c>
      <c r="B47" s="1852" t="s">
        <v>16</v>
      </c>
      <c r="C47" s="1852" t="s">
        <v>2364</v>
      </c>
      <c r="D47" s="1852" t="s">
        <v>2365</v>
      </c>
      <c r="E47" s="1852" t="s">
        <v>2366</v>
      </c>
      <c r="F47" s="1852" t="s">
        <v>2334</v>
      </c>
      <c r="G47" s="1852" t="s">
        <v>2367</v>
      </c>
      <c r="H47" s="1852" t="s">
        <v>28</v>
      </c>
      <c r="I47" s="1852" t="s">
        <v>897</v>
      </c>
    </row>
    <row customHeight="1" ht="11.25">
      <c r="A48" s="1852" t="s">
        <v>2252</v>
      </c>
      <c r="B48" s="1852" t="s">
        <v>16</v>
      </c>
      <c r="C48" s="1852" t="s">
        <v>2379</v>
      </c>
      <c r="D48" s="1852" t="s">
        <v>2380</v>
      </c>
      <c r="E48" s="1852" t="s">
        <v>2381</v>
      </c>
      <c r="F48" s="1852" t="s">
        <v>2382</v>
      </c>
      <c r="G48" s="1852" t="s">
        <v>28</v>
      </c>
      <c r="H48" s="1852" t="s">
        <v>28</v>
      </c>
      <c r="I48" s="1852" t="s">
        <v>897</v>
      </c>
    </row>
    <row customHeight="1" ht="11.25">
      <c r="A49" s="1852" t="s">
        <v>2252</v>
      </c>
      <c r="B49" s="1852" t="s">
        <v>16</v>
      </c>
      <c r="C49" s="1852" t="s">
        <v>2383</v>
      </c>
      <c r="D49" s="1852" t="s">
        <v>2384</v>
      </c>
      <c r="E49" s="1852" t="s">
        <v>2381</v>
      </c>
      <c r="F49" s="1852" t="s">
        <v>2385</v>
      </c>
      <c r="G49" s="1852" t="s">
        <v>2386</v>
      </c>
      <c r="H49" s="1852" t="s">
        <v>28</v>
      </c>
      <c r="I49" s="1852" t="s">
        <v>897</v>
      </c>
    </row>
    <row customHeight="1" ht="11.25">
      <c r="A50" s="1852" t="s">
        <v>2252</v>
      </c>
      <c r="B50" s="1852" t="s">
        <v>16</v>
      </c>
      <c r="C50" s="1852" t="s">
        <v>2399</v>
      </c>
      <c r="D50" s="1852" t="s">
        <v>2400</v>
      </c>
      <c r="E50" s="1852" t="s">
        <v>2401</v>
      </c>
      <c r="F50" s="1852" t="s">
        <v>2402</v>
      </c>
      <c r="G50" s="1852" t="s">
        <v>28</v>
      </c>
      <c r="H50" s="1852" t="s">
        <v>28</v>
      </c>
      <c r="I50" s="1852" t="s">
        <v>897</v>
      </c>
    </row>
    <row customHeight="1" ht="11.25">
      <c r="A51" s="1852" t="s">
        <v>2252</v>
      </c>
      <c r="B51" s="1852" t="s">
        <v>16</v>
      </c>
      <c r="C51" s="1852" t="s">
        <v>2253</v>
      </c>
      <c r="D51" s="1852" t="s">
        <v>2254</v>
      </c>
      <c r="E51" s="1852" t="s">
        <v>2255</v>
      </c>
      <c r="F51" s="1852" t="s">
        <v>2256</v>
      </c>
      <c r="G51" s="1852" t="s">
        <v>2257</v>
      </c>
      <c r="H51" s="1852" t="s">
        <v>28</v>
      </c>
      <c r="I51" s="1852" t="s">
        <v>857</v>
      </c>
    </row>
    <row customHeight="1" ht="11.25">
      <c r="A52" s="1852" t="s">
        <v>2252</v>
      </c>
      <c r="B52" s="1852" t="s">
        <v>16</v>
      </c>
      <c r="C52" s="1852" t="s">
        <v>2263</v>
      </c>
      <c r="D52" s="1852" t="s">
        <v>2264</v>
      </c>
      <c r="E52" s="1852" t="s">
        <v>2265</v>
      </c>
      <c r="F52" s="1852" t="s">
        <v>2266</v>
      </c>
      <c r="G52" s="1852" t="s">
        <v>2267</v>
      </c>
      <c r="H52" s="1852" t="s">
        <v>28</v>
      </c>
      <c r="I52" s="1852" t="s">
        <v>857</v>
      </c>
    </row>
    <row customHeight="1" ht="11.25">
      <c r="A53" s="1852" t="s">
        <v>2252</v>
      </c>
      <c r="B53" s="1852" t="s">
        <v>16</v>
      </c>
      <c r="C53" s="1852" t="s">
        <v>2268</v>
      </c>
      <c r="D53" s="1852" t="s">
        <v>2269</v>
      </c>
      <c r="E53" s="1852" t="s">
        <v>2270</v>
      </c>
      <c r="F53" s="1852" t="s">
        <v>2271</v>
      </c>
      <c r="G53" s="1852" t="s">
        <v>2272</v>
      </c>
      <c r="H53" s="1852" t="s">
        <v>28</v>
      </c>
      <c r="I53" s="1852" t="s">
        <v>857</v>
      </c>
    </row>
    <row customHeight="1" ht="11.25">
      <c r="A54" s="1852" t="s">
        <v>2252</v>
      </c>
      <c r="B54" s="1852" t="s">
        <v>16</v>
      </c>
      <c r="C54" s="1852" t="s">
        <v>2273</v>
      </c>
      <c r="D54" s="1852" t="s">
        <v>2274</v>
      </c>
      <c r="E54" s="1852" t="s">
        <v>2275</v>
      </c>
      <c r="F54" s="1852" t="s">
        <v>2276</v>
      </c>
      <c r="G54" s="1852" t="s">
        <v>2277</v>
      </c>
      <c r="H54" s="1852" t="s">
        <v>28</v>
      </c>
      <c r="I54" s="1852" t="s">
        <v>857</v>
      </c>
    </row>
    <row customHeight="1" ht="11.25">
      <c r="A55" s="1852" t="s">
        <v>2252</v>
      </c>
      <c r="B55" s="1852" t="s">
        <v>16</v>
      </c>
      <c r="C55" s="1852" t="s">
        <v>2278</v>
      </c>
      <c r="D55" s="1852" t="s">
        <v>2279</v>
      </c>
      <c r="E55" s="1852" t="s">
        <v>2280</v>
      </c>
      <c r="F55" s="1852" t="s">
        <v>2276</v>
      </c>
      <c r="G55" s="1852" t="s">
        <v>2281</v>
      </c>
      <c r="H55" s="1852" t="s">
        <v>2282</v>
      </c>
      <c r="I55" s="1852" t="s">
        <v>857</v>
      </c>
    </row>
    <row customHeight="1" ht="11.25">
      <c r="A56" s="1852" t="s">
        <v>2252</v>
      </c>
      <c r="B56" s="1852" t="s">
        <v>16</v>
      </c>
      <c r="C56" s="1852" t="s">
        <v>28</v>
      </c>
      <c r="D56" s="1852" t="s">
        <v>2283</v>
      </c>
      <c r="E56" s="1852" t="s">
        <v>2284</v>
      </c>
      <c r="F56" s="1852" t="s">
        <v>2276</v>
      </c>
      <c r="G56" s="1852" t="s">
        <v>28</v>
      </c>
      <c r="H56" s="1852" t="s">
        <v>28</v>
      </c>
      <c r="I56" s="1852" t="s">
        <v>857</v>
      </c>
    </row>
    <row customHeight="1" ht="11.25">
      <c r="A57" s="1852" t="s">
        <v>2252</v>
      </c>
      <c r="B57" s="1852" t="s">
        <v>16</v>
      </c>
      <c r="C57" s="1852" t="s">
        <v>2407</v>
      </c>
      <c r="D57" s="1852" t="s">
        <v>2408</v>
      </c>
      <c r="E57" s="1852" t="s">
        <v>2409</v>
      </c>
      <c r="F57" s="1852" t="s">
        <v>578</v>
      </c>
      <c r="G57" s="1852" t="s">
        <v>28</v>
      </c>
      <c r="H57" s="1852" t="s">
        <v>28</v>
      </c>
      <c r="I57" s="1852" t="s">
        <v>857</v>
      </c>
    </row>
    <row customHeight="1" ht="11.25">
      <c r="A58" s="1852" t="s">
        <v>2252</v>
      </c>
      <c r="B58" s="1852" t="s">
        <v>16</v>
      </c>
      <c r="C58" s="1852" t="s">
        <v>2410</v>
      </c>
      <c r="D58" s="1852" t="s">
        <v>2411</v>
      </c>
      <c r="E58" s="1852" t="s">
        <v>2412</v>
      </c>
      <c r="F58" s="1852" t="s">
        <v>2276</v>
      </c>
      <c r="G58" s="1852" t="s">
        <v>2413</v>
      </c>
      <c r="H58" s="1852" t="s">
        <v>2414</v>
      </c>
      <c r="I58" s="1852" t="s">
        <v>857</v>
      </c>
    </row>
    <row customHeight="1" ht="11.25">
      <c r="A59" s="1852" t="s">
        <v>2252</v>
      </c>
      <c r="B59" s="1852" t="s">
        <v>16</v>
      </c>
      <c r="C59" s="1852" t="s">
        <v>2285</v>
      </c>
      <c r="D59" s="1852" t="s">
        <v>2286</v>
      </c>
      <c r="E59" s="1852" t="s">
        <v>2287</v>
      </c>
      <c r="F59" s="1852" t="s">
        <v>2266</v>
      </c>
      <c r="G59" s="1852" t="s">
        <v>2288</v>
      </c>
      <c r="H59" s="1852" t="s">
        <v>28</v>
      </c>
      <c r="I59" s="1852" t="s">
        <v>857</v>
      </c>
    </row>
    <row customHeight="1" ht="11.25">
      <c r="A60" s="1852" t="s">
        <v>2252</v>
      </c>
      <c r="B60" s="1852" t="s">
        <v>16</v>
      </c>
      <c r="C60" s="1852" t="s">
        <v>2289</v>
      </c>
      <c r="D60" s="1852" t="s">
        <v>2290</v>
      </c>
      <c r="E60" s="1852" t="s">
        <v>2291</v>
      </c>
      <c r="F60" s="1852" t="s">
        <v>2292</v>
      </c>
      <c r="G60" s="1852" t="s">
        <v>2293</v>
      </c>
      <c r="H60" s="1852" t="s">
        <v>2294</v>
      </c>
      <c r="I60" s="1852" t="s">
        <v>857</v>
      </c>
    </row>
    <row customHeight="1" ht="11.25">
      <c r="A61" s="1852" t="s">
        <v>2252</v>
      </c>
      <c r="B61" s="1852" t="s">
        <v>16</v>
      </c>
      <c r="C61" s="1852" t="s">
        <v>2415</v>
      </c>
      <c r="D61" s="1852" t="s">
        <v>2416</v>
      </c>
      <c r="E61" s="1852" t="s">
        <v>2417</v>
      </c>
      <c r="F61" s="1852" t="s">
        <v>2292</v>
      </c>
      <c r="G61" s="1852" t="s">
        <v>28</v>
      </c>
      <c r="H61" s="1852" t="s">
        <v>2418</v>
      </c>
      <c r="I61" s="1852" t="s">
        <v>857</v>
      </c>
    </row>
    <row customHeight="1" ht="11.25">
      <c r="A62" s="1852" t="s">
        <v>2252</v>
      </c>
      <c r="B62" s="1852" t="s">
        <v>16</v>
      </c>
      <c r="C62" s="1852" t="s">
        <v>2295</v>
      </c>
      <c r="D62" s="1852" t="s">
        <v>2296</v>
      </c>
      <c r="E62" s="1852" t="s">
        <v>2297</v>
      </c>
      <c r="F62" s="1852" t="s">
        <v>2266</v>
      </c>
      <c r="G62" s="1852" t="s">
        <v>2298</v>
      </c>
      <c r="H62" s="1852" t="s">
        <v>28</v>
      </c>
      <c r="I62" s="1852" t="s">
        <v>857</v>
      </c>
    </row>
    <row customHeight="1" ht="11.25">
      <c r="A63" s="1852" t="s">
        <v>2252</v>
      </c>
      <c r="B63" s="1852" t="s">
        <v>16</v>
      </c>
      <c r="C63" s="1852" t="s">
        <v>2299</v>
      </c>
      <c r="D63" s="1852" t="s">
        <v>2300</v>
      </c>
      <c r="E63" s="1852" t="s">
        <v>2301</v>
      </c>
      <c r="F63" s="1852" t="s">
        <v>2271</v>
      </c>
      <c r="G63" s="1852" t="s">
        <v>2302</v>
      </c>
      <c r="H63" s="1852" t="s">
        <v>28</v>
      </c>
      <c r="I63" s="1852" t="s">
        <v>857</v>
      </c>
    </row>
    <row customHeight="1" ht="11.25">
      <c r="A64" s="1852" t="s">
        <v>2252</v>
      </c>
      <c r="B64" s="1852" t="s">
        <v>16</v>
      </c>
      <c r="C64" s="1852" t="s">
        <v>2303</v>
      </c>
      <c r="D64" s="1852" t="s">
        <v>2304</v>
      </c>
      <c r="E64" s="1852" t="s">
        <v>2305</v>
      </c>
      <c r="F64" s="1852" t="s">
        <v>2306</v>
      </c>
      <c r="G64" s="1852" t="s">
        <v>2307</v>
      </c>
      <c r="H64" s="1852" t="s">
        <v>2308</v>
      </c>
      <c r="I64" s="1852" t="s">
        <v>857</v>
      </c>
    </row>
    <row customHeight="1" ht="11.25">
      <c r="A65" s="1852" t="s">
        <v>2252</v>
      </c>
      <c r="B65" s="1852" t="s">
        <v>16</v>
      </c>
      <c r="C65" s="1852" t="s">
        <v>2313</v>
      </c>
      <c r="D65" s="1852" t="s">
        <v>2314</v>
      </c>
      <c r="E65" s="1852" t="s">
        <v>2311</v>
      </c>
      <c r="F65" s="1852" t="s">
        <v>2315</v>
      </c>
      <c r="G65" s="1852" t="s">
        <v>2316</v>
      </c>
      <c r="H65" s="1852" t="s">
        <v>28</v>
      </c>
      <c r="I65" s="1852" t="s">
        <v>857</v>
      </c>
    </row>
    <row customHeight="1" ht="11.25">
      <c r="A66" s="1852" t="s">
        <v>2252</v>
      </c>
      <c r="B66" s="1852" t="s">
        <v>16</v>
      </c>
      <c r="C66" s="1852" t="s">
        <v>2317</v>
      </c>
      <c r="D66" s="1852" t="s">
        <v>2318</v>
      </c>
      <c r="E66" s="1852" t="s">
        <v>2319</v>
      </c>
      <c r="F66" s="1852" t="s">
        <v>2271</v>
      </c>
      <c r="G66" s="1852" t="s">
        <v>2320</v>
      </c>
      <c r="H66" s="1852" t="s">
        <v>28</v>
      </c>
      <c r="I66" s="1852" t="s">
        <v>857</v>
      </c>
    </row>
    <row customHeight="1" ht="11.25">
      <c r="A67" s="1852" t="s">
        <v>2252</v>
      </c>
      <c r="B67" s="1852" t="s">
        <v>16</v>
      </c>
      <c r="C67" s="1852" t="s">
        <v>2419</v>
      </c>
      <c r="D67" s="1852" t="s">
        <v>2420</v>
      </c>
      <c r="E67" s="1852" t="s">
        <v>2421</v>
      </c>
      <c r="F67" s="1852" t="s">
        <v>2422</v>
      </c>
      <c r="G67" s="1852" t="s">
        <v>28</v>
      </c>
      <c r="H67" s="1852" t="s">
        <v>28</v>
      </c>
      <c r="I67" s="1852" t="s">
        <v>857</v>
      </c>
    </row>
    <row customHeight="1" ht="11.25">
      <c r="A68" s="1852" t="s">
        <v>2252</v>
      </c>
      <c r="B68" s="1852" t="s">
        <v>16</v>
      </c>
      <c r="C68" s="1852" t="s">
        <v>2423</v>
      </c>
      <c r="D68" s="1852" t="s">
        <v>2424</v>
      </c>
      <c r="E68" s="1852" t="s">
        <v>2425</v>
      </c>
      <c r="F68" s="1852" t="s">
        <v>2266</v>
      </c>
      <c r="G68" s="1852" t="s">
        <v>2426</v>
      </c>
      <c r="H68" s="1852" t="s">
        <v>28</v>
      </c>
      <c r="I68" s="1852" t="s">
        <v>857</v>
      </c>
    </row>
    <row customHeight="1" ht="11.25">
      <c r="A69" s="1852" t="s">
        <v>2252</v>
      </c>
      <c r="B69" s="1852" t="s">
        <v>16</v>
      </c>
      <c r="C69" s="1852" t="s">
        <v>2321</v>
      </c>
      <c r="D69" s="1852" t="s">
        <v>2322</v>
      </c>
      <c r="E69" s="1852" t="s">
        <v>2323</v>
      </c>
      <c r="F69" s="1852" t="s">
        <v>2324</v>
      </c>
      <c r="G69" s="1852" t="s">
        <v>2325</v>
      </c>
      <c r="H69" s="1852" t="s">
        <v>2326</v>
      </c>
      <c r="I69" s="1852" t="s">
        <v>857</v>
      </c>
    </row>
    <row customHeight="1" ht="11.25">
      <c r="A70" s="1852" t="s">
        <v>2252</v>
      </c>
      <c r="B70" s="1852" t="s">
        <v>16</v>
      </c>
      <c r="C70" s="1852" t="s">
        <v>2427</v>
      </c>
      <c r="D70" s="1852" t="s">
        <v>2428</v>
      </c>
      <c r="E70" s="1852" t="s">
        <v>2429</v>
      </c>
      <c r="F70" s="1852" t="s">
        <v>2430</v>
      </c>
      <c r="G70" s="1852" t="s">
        <v>28</v>
      </c>
      <c r="H70" s="1852" t="s">
        <v>28</v>
      </c>
      <c r="I70" s="1852" t="s">
        <v>857</v>
      </c>
    </row>
    <row customHeight="1" ht="11.25">
      <c r="A71" s="1852" t="s">
        <v>2252</v>
      </c>
      <c r="B71" s="1852" t="s">
        <v>16</v>
      </c>
      <c r="C71" s="1852" t="s">
        <v>2327</v>
      </c>
      <c r="D71" s="1852" t="s">
        <v>2328</v>
      </c>
      <c r="E71" s="1852" t="s">
        <v>2329</v>
      </c>
      <c r="F71" s="1852" t="s">
        <v>2266</v>
      </c>
      <c r="G71" s="1852" t="s">
        <v>2330</v>
      </c>
      <c r="H71" s="1852" t="s">
        <v>28</v>
      </c>
      <c r="I71" s="1852" t="s">
        <v>857</v>
      </c>
    </row>
    <row customHeight="1" ht="11.25">
      <c r="A72" s="1852" t="s">
        <v>2252</v>
      </c>
      <c r="B72" s="1852" t="s">
        <v>16</v>
      </c>
      <c r="C72" s="1852" t="s">
        <v>2331</v>
      </c>
      <c r="D72" s="1852" t="s">
        <v>2332</v>
      </c>
      <c r="E72" s="1852" t="s">
        <v>2333</v>
      </c>
      <c r="F72" s="1852" t="s">
        <v>2334</v>
      </c>
      <c r="G72" s="1852" t="s">
        <v>2335</v>
      </c>
      <c r="H72" s="1852" t="s">
        <v>28</v>
      </c>
      <c r="I72" s="1852" t="s">
        <v>857</v>
      </c>
    </row>
    <row customHeight="1" ht="11.25">
      <c r="A73" s="1852" t="s">
        <v>2252</v>
      </c>
      <c r="B73" s="1852" t="s">
        <v>16</v>
      </c>
      <c r="C73" s="1852" t="s">
        <v>2431</v>
      </c>
      <c r="D73" s="1852" t="s">
        <v>2432</v>
      </c>
      <c r="E73" s="1852" t="s">
        <v>2433</v>
      </c>
      <c r="F73" s="1852" t="s">
        <v>2334</v>
      </c>
      <c r="G73" s="1852" t="s">
        <v>2434</v>
      </c>
      <c r="H73" s="1852" t="s">
        <v>28</v>
      </c>
      <c r="I73" s="1852" t="s">
        <v>857</v>
      </c>
    </row>
    <row customHeight="1" ht="11.25">
      <c r="A74" s="1852" t="s">
        <v>2252</v>
      </c>
      <c r="B74" s="1852" t="s">
        <v>16</v>
      </c>
      <c r="C74" s="1852" t="s">
        <v>2435</v>
      </c>
      <c r="D74" s="1852" t="s">
        <v>2436</v>
      </c>
      <c r="E74" s="1852" t="s">
        <v>2437</v>
      </c>
      <c r="F74" s="1852" t="s">
        <v>2358</v>
      </c>
      <c r="G74" s="1852" t="s">
        <v>2438</v>
      </c>
      <c r="H74" s="1852" t="s">
        <v>28</v>
      </c>
      <c r="I74" s="1852" t="s">
        <v>857</v>
      </c>
    </row>
    <row customHeight="1" ht="11.25">
      <c r="A75" s="1852" t="s">
        <v>2252</v>
      </c>
      <c r="B75" s="1852" t="s">
        <v>16</v>
      </c>
      <c r="C75" s="1852" t="s">
        <v>2340</v>
      </c>
      <c r="D75" s="1852" t="s">
        <v>2341</v>
      </c>
      <c r="E75" s="1852" t="s">
        <v>2342</v>
      </c>
      <c r="F75" s="1852" t="s">
        <v>2266</v>
      </c>
      <c r="G75" s="1852" t="s">
        <v>2343</v>
      </c>
      <c r="H75" s="1852" t="s">
        <v>28</v>
      </c>
      <c r="I75" s="1852" t="s">
        <v>857</v>
      </c>
    </row>
    <row customHeight="1" ht="11.25">
      <c r="A76" s="1852" t="s">
        <v>2252</v>
      </c>
      <c r="B76" s="1852" t="s">
        <v>16</v>
      </c>
      <c r="C76" s="1852" t="s">
        <v>2439</v>
      </c>
      <c r="D76" s="1852" t="s">
        <v>2440</v>
      </c>
      <c r="E76" s="1852" t="s">
        <v>2441</v>
      </c>
      <c r="F76" s="1852" t="s">
        <v>2422</v>
      </c>
      <c r="G76" s="1852" t="s">
        <v>2442</v>
      </c>
      <c r="H76" s="1852" t="s">
        <v>28</v>
      </c>
      <c r="I76" s="1852" t="s">
        <v>857</v>
      </c>
    </row>
    <row customHeight="1" ht="11.25">
      <c r="A77" s="1852" t="s">
        <v>2252</v>
      </c>
      <c r="B77" s="1852" t="s">
        <v>16</v>
      </c>
      <c r="C77" s="1852" t="s">
        <v>2344</v>
      </c>
      <c r="D77" s="1852" t="s">
        <v>2345</v>
      </c>
      <c r="E77" s="1852" t="s">
        <v>2346</v>
      </c>
      <c r="F77" s="1852" t="s">
        <v>2334</v>
      </c>
      <c r="G77" s="1852" t="s">
        <v>2347</v>
      </c>
      <c r="H77" s="1852" t="s">
        <v>28</v>
      </c>
      <c r="I77" s="1852" t="s">
        <v>857</v>
      </c>
    </row>
    <row customHeight="1" ht="11.25">
      <c r="A78" s="1852" t="s">
        <v>2252</v>
      </c>
      <c r="B78" s="1852" t="s">
        <v>16</v>
      </c>
      <c r="C78" s="1852" t="s">
        <v>2443</v>
      </c>
      <c r="D78" s="1852" t="s">
        <v>2444</v>
      </c>
      <c r="E78" s="1852" t="s">
        <v>2445</v>
      </c>
      <c r="F78" s="1852" t="s">
        <v>2276</v>
      </c>
      <c r="G78" s="1852" t="s">
        <v>28</v>
      </c>
      <c r="H78" s="1852" t="s">
        <v>28</v>
      </c>
      <c r="I78" s="1852" t="s">
        <v>857</v>
      </c>
    </row>
    <row customHeight="1" ht="11.25">
      <c r="A79" s="1852" t="s">
        <v>2252</v>
      </c>
      <c r="B79" s="1852" t="s">
        <v>16</v>
      </c>
      <c r="C79" s="1852" t="s">
        <v>2348</v>
      </c>
      <c r="D79" s="1852" t="s">
        <v>2349</v>
      </c>
      <c r="E79" s="1852" t="s">
        <v>2350</v>
      </c>
      <c r="F79" s="1852" t="s">
        <v>2271</v>
      </c>
      <c r="G79" s="1852" t="s">
        <v>2351</v>
      </c>
      <c r="H79" s="1852" t="s">
        <v>28</v>
      </c>
      <c r="I79" s="1852" t="s">
        <v>857</v>
      </c>
    </row>
    <row customHeight="1" ht="11.25">
      <c r="A80" s="1852" t="s">
        <v>2252</v>
      </c>
      <c r="B80" s="1852" t="s">
        <v>16</v>
      </c>
      <c r="C80" s="1852" t="s">
        <v>2355</v>
      </c>
      <c r="D80" s="1852" t="s">
        <v>2356</v>
      </c>
      <c r="E80" s="1852" t="s">
        <v>2357</v>
      </c>
      <c r="F80" s="1852" t="s">
        <v>2358</v>
      </c>
      <c r="G80" s="1852" t="s">
        <v>2359</v>
      </c>
      <c r="H80" s="1852" t="s">
        <v>28</v>
      </c>
      <c r="I80" s="1852" t="s">
        <v>857</v>
      </c>
    </row>
    <row customHeight="1" ht="11.25">
      <c r="A81" s="1852" t="s">
        <v>2252</v>
      </c>
      <c r="B81" s="1852" t="s">
        <v>16</v>
      </c>
      <c r="C81" s="1852" t="s">
        <v>2360</v>
      </c>
      <c r="D81" s="1852" t="s">
        <v>2361</v>
      </c>
      <c r="E81" s="1852" t="s">
        <v>2362</v>
      </c>
      <c r="F81" s="1852" t="s">
        <v>2271</v>
      </c>
      <c r="G81" s="1852" t="s">
        <v>2363</v>
      </c>
      <c r="H81" s="1852" t="s">
        <v>28</v>
      </c>
      <c r="I81" s="1852" t="s">
        <v>857</v>
      </c>
    </row>
    <row customHeight="1" ht="11.25">
      <c r="A82" s="1852" t="s">
        <v>2252</v>
      </c>
      <c r="B82" s="1852" t="s">
        <v>16</v>
      </c>
      <c r="C82" s="1852" t="s">
        <v>2375</v>
      </c>
      <c r="D82" s="1852" t="s">
        <v>2376</v>
      </c>
      <c r="E82" s="1852" t="s">
        <v>2377</v>
      </c>
      <c r="F82" s="1852" t="s">
        <v>2378</v>
      </c>
      <c r="G82" s="1852" t="s">
        <v>28</v>
      </c>
      <c r="H82" s="1852" t="s">
        <v>28</v>
      </c>
      <c r="I82" s="1852" t="s">
        <v>857</v>
      </c>
    </row>
    <row customHeight="1" ht="11.25">
      <c r="A83" s="1852" t="s">
        <v>2252</v>
      </c>
      <c r="B83" s="1852" t="s">
        <v>16</v>
      </c>
      <c r="C83" s="1852" t="s">
        <v>2379</v>
      </c>
      <c r="D83" s="1852" t="s">
        <v>2380</v>
      </c>
      <c r="E83" s="1852" t="s">
        <v>2381</v>
      </c>
      <c r="F83" s="1852" t="s">
        <v>2382</v>
      </c>
      <c r="G83" s="1852" t="s">
        <v>28</v>
      </c>
      <c r="H83" s="1852" t="s">
        <v>28</v>
      </c>
      <c r="I83" s="1852" t="s">
        <v>857</v>
      </c>
    </row>
    <row customHeight="1" ht="11.25">
      <c r="A84" s="1852" t="s">
        <v>2252</v>
      </c>
      <c r="B84" s="1852" t="s">
        <v>16</v>
      </c>
      <c r="C84" s="1852" t="s">
        <v>2383</v>
      </c>
      <c r="D84" s="1852" t="s">
        <v>2384</v>
      </c>
      <c r="E84" s="1852" t="s">
        <v>2381</v>
      </c>
      <c r="F84" s="1852" t="s">
        <v>2385</v>
      </c>
      <c r="G84" s="1852" t="s">
        <v>2386</v>
      </c>
      <c r="H84" s="1852" t="s">
        <v>28</v>
      </c>
      <c r="I84" s="1852" t="s">
        <v>857</v>
      </c>
    </row>
    <row customHeight="1" ht="11.25">
      <c r="A85" s="1852" t="s">
        <v>2252</v>
      </c>
      <c r="B85" s="1852" t="s">
        <v>16</v>
      </c>
      <c r="C85" s="1852" t="s">
        <v>2253</v>
      </c>
      <c r="D85" s="1852" t="s">
        <v>2254</v>
      </c>
      <c r="E85" s="1852" t="s">
        <v>2255</v>
      </c>
      <c r="F85" s="1852" t="s">
        <v>2256</v>
      </c>
      <c r="G85" s="1852" t="s">
        <v>2257</v>
      </c>
      <c r="H85" s="1852" t="s">
        <v>28</v>
      </c>
      <c r="I85" s="1852" t="s">
        <v>910</v>
      </c>
    </row>
    <row customHeight="1" ht="11.25">
      <c r="A86" s="1852" t="s">
        <v>2252</v>
      </c>
      <c r="B86" s="1852" t="s">
        <v>16</v>
      </c>
      <c r="C86" s="1852" t="s">
        <v>2268</v>
      </c>
      <c r="D86" s="1852" t="s">
        <v>2269</v>
      </c>
      <c r="E86" s="1852" t="s">
        <v>2270</v>
      </c>
      <c r="F86" s="1852" t="s">
        <v>2271</v>
      </c>
      <c r="G86" s="1852" t="s">
        <v>2272</v>
      </c>
      <c r="H86" s="1852" t="s">
        <v>28</v>
      </c>
      <c r="I86" s="1852" t="s">
        <v>910</v>
      </c>
    </row>
    <row customHeight="1" ht="11.25">
      <c r="A87" s="1852" t="s">
        <v>2252</v>
      </c>
      <c r="B87" s="1852" t="s">
        <v>16</v>
      </c>
      <c r="C87" s="1852" t="s">
        <v>2273</v>
      </c>
      <c r="D87" s="1852" t="s">
        <v>2274</v>
      </c>
      <c r="E87" s="1852" t="s">
        <v>2275</v>
      </c>
      <c r="F87" s="1852" t="s">
        <v>2276</v>
      </c>
      <c r="G87" s="1852" t="s">
        <v>2277</v>
      </c>
      <c r="H87" s="1852" t="s">
        <v>28</v>
      </c>
      <c r="I87" s="1852" t="s">
        <v>910</v>
      </c>
    </row>
    <row customHeight="1" ht="11.25">
      <c r="A88" s="1852" t="s">
        <v>2252</v>
      </c>
      <c r="B88" s="1852" t="s">
        <v>16</v>
      </c>
      <c r="C88" s="1852" t="s">
        <v>2278</v>
      </c>
      <c r="D88" s="1852" t="s">
        <v>2279</v>
      </c>
      <c r="E88" s="1852" t="s">
        <v>2280</v>
      </c>
      <c r="F88" s="1852" t="s">
        <v>2276</v>
      </c>
      <c r="G88" s="1852" t="s">
        <v>2281</v>
      </c>
      <c r="H88" s="1852" t="s">
        <v>2282</v>
      </c>
      <c r="I88" s="1852" t="s">
        <v>910</v>
      </c>
    </row>
    <row customHeight="1" ht="11.25">
      <c r="A89" s="1852" t="s">
        <v>2252</v>
      </c>
      <c r="B89" s="1852" t="s">
        <v>16</v>
      </c>
      <c r="C89" s="1852" t="s">
        <v>28</v>
      </c>
      <c r="D89" s="1852" t="s">
        <v>2283</v>
      </c>
      <c r="E89" s="1852" t="s">
        <v>2284</v>
      </c>
      <c r="F89" s="1852" t="s">
        <v>2276</v>
      </c>
      <c r="G89" s="1852" t="s">
        <v>28</v>
      </c>
      <c r="H89" s="1852" t="s">
        <v>28</v>
      </c>
      <c r="I89" s="1852" t="s">
        <v>910</v>
      </c>
    </row>
    <row customHeight="1" ht="11.25">
      <c r="A90" s="1852" t="s">
        <v>2252</v>
      </c>
      <c r="B90" s="1852" t="s">
        <v>16</v>
      </c>
      <c r="C90" s="1852" t="s">
        <v>2410</v>
      </c>
      <c r="D90" s="1852" t="s">
        <v>2411</v>
      </c>
      <c r="E90" s="1852" t="s">
        <v>2412</v>
      </c>
      <c r="F90" s="1852" t="s">
        <v>2276</v>
      </c>
      <c r="G90" s="1852" t="s">
        <v>2413</v>
      </c>
      <c r="H90" s="1852" t="s">
        <v>2414</v>
      </c>
      <c r="I90" s="1852" t="s">
        <v>910</v>
      </c>
    </row>
    <row customHeight="1" ht="11.25">
      <c r="A91" s="1852" t="s">
        <v>2252</v>
      </c>
      <c r="B91" s="1852" t="s">
        <v>16</v>
      </c>
      <c r="C91" s="1852" t="s">
        <v>2285</v>
      </c>
      <c r="D91" s="1852" t="s">
        <v>2286</v>
      </c>
      <c r="E91" s="1852" t="s">
        <v>2287</v>
      </c>
      <c r="F91" s="1852" t="s">
        <v>2266</v>
      </c>
      <c r="G91" s="1852" t="s">
        <v>2288</v>
      </c>
      <c r="H91" s="1852" t="s">
        <v>28</v>
      </c>
      <c r="I91" s="1852" t="s">
        <v>910</v>
      </c>
    </row>
    <row customHeight="1" ht="11.25">
      <c r="A92" s="1852" t="s">
        <v>2252</v>
      </c>
      <c r="B92" s="1852" t="s">
        <v>16</v>
      </c>
      <c r="C92" s="1852" t="s">
        <v>2289</v>
      </c>
      <c r="D92" s="1852" t="s">
        <v>2290</v>
      </c>
      <c r="E92" s="1852" t="s">
        <v>2291</v>
      </c>
      <c r="F92" s="1852" t="s">
        <v>2292</v>
      </c>
      <c r="G92" s="1852" t="s">
        <v>2293</v>
      </c>
      <c r="H92" s="1852" t="s">
        <v>2294</v>
      </c>
      <c r="I92" s="1852" t="s">
        <v>910</v>
      </c>
    </row>
    <row customHeight="1" ht="11.25">
      <c r="A93" s="1852" t="s">
        <v>2252</v>
      </c>
      <c r="B93" s="1852" t="s">
        <v>16</v>
      </c>
      <c r="C93" s="1852" t="s">
        <v>2415</v>
      </c>
      <c r="D93" s="1852" t="s">
        <v>2416</v>
      </c>
      <c r="E93" s="1852" t="s">
        <v>2417</v>
      </c>
      <c r="F93" s="1852" t="s">
        <v>2292</v>
      </c>
      <c r="G93" s="1852" t="s">
        <v>28</v>
      </c>
      <c r="H93" s="1852" t="s">
        <v>2418</v>
      </c>
      <c r="I93" s="1852" t="s">
        <v>910</v>
      </c>
    </row>
    <row customHeight="1" ht="11.25">
      <c r="A94" s="1852" t="s">
        <v>2252</v>
      </c>
      <c r="B94" s="1852" t="s">
        <v>16</v>
      </c>
      <c r="C94" s="1852" t="s">
        <v>2295</v>
      </c>
      <c r="D94" s="1852" t="s">
        <v>2296</v>
      </c>
      <c r="E94" s="1852" t="s">
        <v>2297</v>
      </c>
      <c r="F94" s="1852" t="s">
        <v>2266</v>
      </c>
      <c r="G94" s="1852" t="s">
        <v>2298</v>
      </c>
      <c r="H94" s="1852" t="s">
        <v>28</v>
      </c>
      <c r="I94" s="1852" t="s">
        <v>910</v>
      </c>
    </row>
    <row customHeight="1" ht="11.25">
      <c r="A95" s="1852" t="s">
        <v>2252</v>
      </c>
      <c r="B95" s="1852" t="s">
        <v>16</v>
      </c>
      <c r="C95" s="1852" t="s">
        <v>2299</v>
      </c>
      <c r="D95" s="1852" t="s">
        <v>2300</v>
      </c>
      <c r="E95" s="1852" t="s">
        <v>2301</v>
      </c>
      <c r="F95" s="1852" t="s">
        <v>2271</v>
      </c>
      <c r="G95" s="1852" t="s">
        <v>2302</v>
      </c>
      <c r="H95" s="1852" t="s">
        <v>28</v>
      </c>
      <c r="I95" s="1852" t="s">
        <v>910</v>
      </c>
    </row>
    <row customHeight="1" ht="11.25">
      <c r="A96" s="1852" t="s">
        <v>2252</v>
      </c>
      <c r="B96" s="1852" t="s">
        <v>16</v>
      </c>
      <c r="C96" s="1852" t="s">
        <v>2303</v>
      </c>
      <c r="D96" s="1852" t="s">
        <v>2304</v>
      </c>
      <c r="E96" s="1852" t="s">
        <v>2305</v>
      </c>
      <c r="F96" s="1852" t="s">
        <v>2306</v>
      </c>
      <c r="G96" s="1852" t="s">
        <v>2307</v>
      </c>
      <c r="H96" s="1852" t="s">
        <v>2308</v>
      </c>
      <c r="I96" s="1852" t="s">
        <v>910</v>
      </c>
    </row>
    <row customHeight="1" ht="11.25">
      <c r="A97" s="1852" t="s">
        <v>2252</v>
      </c>
      <c r="B97" s="1852" t="s">
        <v>16</v>
      </c>
      <c r="C97" s="1852" t="s">
        <v>2317</v>
      </c>
      <c r="D97" s="1852" t="s">
        <v>2318</v>
      </c>
      <c r="E97" s="1852" t="s">
        <v>2319</v>
      </c>
      <c r="F97" s="1852" t="s">
        <v>2271</v>
      </c>
      <c r="G97" s="1852" t="s">
        <v>2320</v>
      </c>
      <c r="H97" s="1852" t="s">
        <v>28</v>
      </c>
      <c r="I97" s="1852" t="s">
        <v>910</v>
      </c>
    </row>
    <row customHeight="1" ht="11.25">
      <c r="A98" s="1852" t="s">
        <v>2252</v>
      </c>
      <c r="B98" s="1852" t="s">
        <v>16</v>
      </c>
      <c r="C98" s="1852" t="s">
        <v>2419</v>
      </c>
      <c r="D98" s="1852" t="s">
        <v>2420</v>
      </c>
      <c r="E98" s="1852" t="s">
        <v>2421</v>
      </c>
      <c r="F98" s="1852" t="s">
        <v>2422</v>
      </c>
      <c r="G98" s="1852" t="s">
        <v>28</v>
      </c>
      <c r="H98" s="1852" t="s">
        <v>28</v>
      </c>
      <c r="I98" s="1852" t="s">
        <v>910</v>
      </c>
    </row>
    <row customHeight="1" ht="11.25">
      <c r="A99" s="1852" t="s">
        <v>2252</v>
      </c>
      <c r="B99" s="1852" t="s">
        <v>16</v>
      </c>
      <c r="C99" s="1852" t="s">
        <v>2321</v>
      </c>
      <c r="D99" s="1852" t="s">
        <v>2322</v>
      </c>
      <c r="E99" s="1852" t="s">
        <v>2323</v>
      </c>
      <c r="F99" s="1852" t="s">
        <v>2324</v>
      </c>
      <c r="G99" s="1852" t="s">
        <v>2325</v>
      </c>
      <c r="H99" s="1852" t="s">
        <v>2326</v>
      </c>
      <c r="I99" s="1852" t="s">
        <v>910</v>
      </c>
    </row>
    <row customHeight="1" ht="11.25">
      <c r="A100" s="1852" t="s">
        <v>2252</v>
      </c>
      <c r="B100" s="1852" t="s">
        <v>16</v>
      </c>
      <c r="C100" s="1852" t="s">
        <v>2427</v>
      </c>
      <c r="D100" s="1852" t="s">
        <v>2428</v>
      </c>
      <c r="E100" s="1852" t="s">
        <v>2429</v>
      </c>
      <c r="F100" s="1852" t="s">
        <v>2430</v>
      </c>
      <c r="G100" s="1852" t="s">
        <v>28</v>
      </c>
      <c r="H100" s="1852" t="s">
        <v>28</v>
      </c>
      <c r="I100" s="1852" t="s">
        <v>910</v>
      </c>
    </row>
    <row customHeight="1" ht="11.25">
      <c r="A101" s="1852" t="s">
        <v>2252</v>
      </c>
      <c r="B101" s="1852" t="s">
        <v>16</v>
      </c>
      <c r="C101" s="1852" t="s">
        <v>2327</v>
      </c>
      <c r="D101" s="1852" t="s">
        <v>2328</v>
      </c>
      <c r="E101" s="1852" t="s">
        <v>2329</v>
      </c>
      <c r="F101" s="1852" t="s">
        <v>2266</v>
      </c>
      <c r="G101" s="1852" t="s">
        <v>2330</v>
      </c>
      <c r="H101" s="1852" t="s">
        <v>28</v>
      </c>
      <c r="I101" s="1852" t="s">
        <v>910</v>
      </c>
    </row>
    <row customHeight="1" ht="11.25">
      <c r="A102" s="1852" t="s">
        <v>2252</v>
      </c>
      <c r="B102" s="1852" t="s">
        <v>16</v>
      </c>
      <c r="C102" s="1852" t="s">
        <v>2331</v>
      </c>
      <c r="D102" s="1852" t="s">
        <v>2332</v>
      </c>
      <c r="E102" s="1852" t="s">
        <v>2333</v>
      </c>
      <c r="F102" s="1852" t="s">
        <v>2334</v>
      </c>
      <c r="G102" s="1852" t="s">
        <v>2335</v>
      </c>
      <c r="H102" s="1852" t="s">
        <v>28</v>
      </c>
      <c r="I102" s="1852" t="s">
        <v>910</v>
      </c>
    </row>
    <row customHeight="1" ht="11.25">
      <c r="A103" s="1852" t="s">
        <v>2252</v>
      </c>
      <c r="B103" s="1852" t="s">
        <v>16</v>
      </c>
      <c r="C103" s="1852" t="s">
        <v>2435</v>
      </c>
      <c r="D103" s="1852" t="s">
        <v>2436</v>
      </c>
      <c r="E103" s="1852" t="s">
        <v>2437</v>
      </c>
      <c r="F103" s="1852" t="s">
        <v>2358</v>
      </c>
      <c r="G103" s="1852" t="s">
        <v>2438</v>
      </c>
      <c r="H103" s="1852" t="s">
        <v>28</v>
      </c>
      <c r="I103" s="1852" t="s">
        <v>910</v>
      </c>
    </row>
    <row customHeight="1" ht="11.25">
      <c r="A104" s="1852" t="s">
        <v>2252</v>
      </c>
      <c r="B104" s="1852" t="s">
        <v>16</v>
      </c>
      <c r="C104" s="1852" t="s">
        <v>2439</v>
      </c>
      <c r="D104" s="1852" t="s">
        <v>2440</v>
      </c>
      <c r="E104" s="1852" t="s">
        <v>2441</v>
      </c>
      <c r="F104" s="1852" t="s">
        <v>2422</v>
      </c>
      <c r="G104" s="1852" t="s">
        <v>2442</v>
      </c>
      <c r="H104" s="1852" t="s">
        <v>28</v>
      </c>
      <c r="I104" s="1852" t="s">
        <v>910</v>
      </c>
    </row>
    <row customHeight="1" ht="11.25">
      <c r="A105" s="1852" t="s">
        <v>2252</v>
      </c>
      <c r="B105" s="1852" t="s">
        <v>16</v>
      </c>
      <c r="C105" s="1852" t="s">
        <v>2344</v>
      </c>
      <c r="D105" s="1852" t="s">
        <v>2345</v>
      </c>
      <c r="E105" s="1852" t="s">
        <v>2346</v>
      </c>
      <c r="F105" s="1852" t="s">
        <v>2334</v>
      </c>
      <c r="G105" s="1852" t="s">
        <v>2347</v>
      </c>
      <c r="H105" s="1852" t="s">
        <v>28</v>
      </c>
      <c r="I105" s="1852" t="s">
        <v>910</v>
      </c>
    </row>
    <row customHeight="1" ht="11.25">
      <c r="A106" s="1852" t="s">
        <v>2252</v>
      </c>
      <c r="B106" s="1852" t="s">
        <v>16</v>
      </c>
      <c r="C106" s="1852" t="s">
        <v>2443</v>
      </c>
      <c r="D106" s="1852" t="s">
        <v>2444</v>
      </c>
      <c r="E106" s="1852" t="s">
        <v>2445</v>
      </c>
      <c r="F106" s="1852" t="s">
        <v>2276</v>
      </c>
      <c r="G106" s="1852" t="s">
        <v>28</v>
      </c>
      <c r="H106" s="1852" t="s">
        <v>28</v>
      </c>
      <c r="I106" s="1852" t="s">
        <v>910</v>
      </c>
    </row>
    <row customHeight="1" ht="11.25">
      <c r="A107" s="1852" t="s">
        <v>2252</v>
      </c>
      <c r="B107" s="1852" t="s">
        <v>16</v>
      </c>
      <c r="C107" s="1852" t="s">
        <v>2348</v>
      </c>
      <c r="D107" s="1852" t="s">
        <v>2349</v>
      </c>
      <c r="E107" s="1852" t="s">
        <v>2350</v>
      </c>
      <c r="F107" s="1852" t="s">
        <v>2271</v>
      </c>
      <c r="G107" s="1852" t="s">
        <v>2351</v>
      </c>
      <c r="H107" s="1852" t="s">
        <v>28</v>
      </c>
      <c r="I107" s="1852" t="s">
        <v>910</v>
      </c>
    </row>
    <row customHeight="1" ht="11.25">
      <c r="A108" s="1852" t="s">
        <v>2252</v>
      </c>
      <c r="B108" s="1852" t="s">
        <v>16</v>
      </c>
      <c r="C108" s="1852" t="s">
        <v>2355</v>
      </c>
      <c r="D108" s="1852" t="s">
        <v>2356</v>
      </c>
      <c r="E108" s="1852" t="s">
        <v>2357</v>
      </c>
      <c r="F108" s="1852" t="s">
        <v>2358</v>
      </c>
      <c r="G108" s="1852" t="s">
        <v>2359</v>
      </c>
      <c r="H108" s="1852" t="s">
        <v>28</v>
      </c>
      <c r="I108" s="1852" t="s">
        <v>910</v>
      </c>
    </row>
    <row customHeight="1" ht="11.25">
      <c r="A109" s="1852" t="s">
        <v>2252</v>
      </c>
      <c r="B109" s="1852" t="s">
        <v>16</v>
      </c>
      <c r="C109" s="1852" t="s">
        <v>2360</v>
      </c>
      <c r="D109" s="1852" t="s">
        <v>2361</v>
      </c>
      <c r="E109" s="1852" t="s">
        <v>2362</v>
      </c>
      <c r="F109" s="1852" t="s">
        <v>2271</v>
      </c>
      <c r="G109" s="1852" t="s">
        <v>2363</v>
      </c>
      <c r="H109" s="1852" t="s">
        <v>28</v>
      </c>
      <c r="I109" s="1852" t="s">
        <v>910</v>
      </c>
    </row>
    <row customHeight="1" ht="11.25">
      <c r="A110" s="1852" t="s">
        <v>2252</v>
      </c>
      <c r="B110" s="1852" t="s">
        <v>16</v>
      </c>
      <c r="C110" s="1852" t="s">
        <v>2375</v>
      </c>
      <c r="D110" s="1852" t="s">
        <v>2376</v>
      </c>
      <c r="E110" s="1852" t="s">
        <v>2377</v>
      </c>
      <c r="F110" s="1852" t="s">
        <v>2378</v>
      </c>
      <c r="G110" s="1852" t="s">
        <v>28</v>
      </c>
      <c r="H110" s="1852" t="s">
        <v>28</v>
      </c>
      <c r="I110" s="1852" t="s">
        <v>910</v>
      </c>
    </row>
    <row customHeight="1" ht="11.25">
      <c r="A111" s="1852" t="s">
        <v>2252</v>
      </c>
      <c r="B111" s="1852" t="s">
        <v>16</v>
      </c>
      <c r="C111" s="1852" t="s">
        <v>2379</v>
      </c>
      <c r="D111" s="1852" t="s">
        <v>2380</v>
      </c>
      <c r="E111" s="1852" t="s">
        <v>2381</v>
      </c>
      <c r="F111" s="1852" t="s">
        <v>2382</v>
      </c>
      <c r="G111" s="1852" t="s">
        <v>28</v>
      </c>
      <c r="H111" s="1852" t="s">
        <v>28</v>
      </c>
      <c r="I111" s="1852" t="s">
        <v>910</v>
      </c>
    </row>
    <row customHeight="1" ht="11.25">
      <c r="A112" s="1852" t="s">
        <v>2252</v>
      </c>
      <c r="B112" s="1852" t="s">
        <v>16</v>
      </c>
      <c r="C112" s="1852" t="s">
        <v>2383</v>
      </c>
      <c r="D112" s="1852" t="s">
        <v>2384</v>
      </c>
      <c r="E112" s="1852" t="s">
        <v>2381</v>
      </c>
      <c r="F112" s="1852" t="s">
        <v>2385</v>
      </c>
      <c r="G112" s="1852" t="s">
        <v>2386</v>
      </c>
      <c r="H112" s="1852" t="s">
        <v>28</v>
      </c>
      <c r="I112" s="1852" t="s">
        <v>910</v>
      </c>
    </row>
    <row customHeight="1" ht="11.25">
      <c r="A113" s="1852" t="s">
        <v>2252</v>
      </c>
      <c r="B113" s="1852" t="s">
        <v>16</v>
      </c>
      <c r="C113" s="1852" t="s">
        <v>2446</v>
      </c>
      <c r="D113" s="1852" t="s">
        <v>2447</v>
      </c>
      <c r="E113" s="1852" t="s">
        <v>2448</v>
      </c>
      <c r="F113" s="1852" t="s">
        <v>2266</v>
      </c>
      <c r="G113" s="1852" t="s">
        <v>2449</v>
      </c>
      <c r="H113" s="1852" t="s">
        <v>2450</v>
      </c>
      <c r="I113" s="1852" t="s">
        <v>910</v>
      </c>
    </row>
    <row customHeight="1" ht="11.25">
      <c r="A114" s="1852" t="s">
        <v>2252</v>
      </c>
      <c r="B114" s="1852" t="s">
        <v>16</v>
      </c>
      <c r="C114" s="1852" t="s">
        <v>2451</v>
      </c>
      <c r="D114" s="1852" t="s">
        <v>2452</v>
      </c>
      <c r="E114" s="1852" t="s">
        <v>2453</v>
      </c>
      <c r="F114" s="1852" t="s">
        <v>2271</v>
      </c>
      <c r="G114" s="1852" t="s">
        <v>28</v>
      </c>
      <c r="H114" s="1852" t="s">
        <v>28</v>
      </c>
      <c r="I114" s="1852" t="s">
        <v>1624</v>
      </c>
    </row>
    <row customHeight="1" ht="11.25">
      <c r="A115" s="1852" t="s">
        <v>2252</v>
      </c>
      <c r="B115" s="1852" t="s">
        <v>16</v>
      </c>
      <c r="C115" s="1852" t="s">
        <v>28</v>
      </c>
      <c r="D115" s="1852" t="s">
        <v>2283</v>
      </c>
      <c r="E115" s="1852" t="s">
        <v>2284</v>
      </c>
      <c r="F115" s="1852" t="s">
        <v>2276</v>
      </c>
      <c r="G115" s="1852" t="s">
        <v>28</v>
      </c>
      <c r="H115" s="1852" t="s">
        <v>28</v>
      </c>
      <c r="I115" s="1852" t="s">
        <v>1624</v>
      </c>
    </row>
    <row customHeight="1" ht="11.25">
      <c r="A116" s="1852" t="s">
        <v>2252</v>
      </c>
      <c r="B116" s="1852" t="s">
        <v>16</v>
      </c>
      <c r="C116" s="1852" t="s">
        <v>2454</v>
      </c>
      <c r="D116" s="1852" t="s">
        <v>2455</v>
      </c>
      <c r="E116" s="1852" t="s">
        <v>2456</v>
      </c>
      <c r="F116" s="1852" t="s">
        <v>2276</v>
      </c>
      <c r="G116" s="1852" t="s">
        <v>28</v>
      </c>
      <c r="H116" s="1852" t="s">
        <v>28</v>
      </c>
      <c r="I116" s="1852" t="s">
        <v>1624</v>
      </c>
    </row>
    <row customHeight="1" ht="11.25">
      <c r="A117" s="1852" t="s">
        <v>2252</v>
      </c>
      <c r="B117" s="1852" t="s">
        <v>16</v>
      </c>
      <c r="C117" s="1852" t="s">
        <v>2457</v>
      </c>
      <c r="D117" s="1852" t="s">
        <v>2458</v>
      </c>
      <c r="E117" s="1852" t="s">
        <v>2459</v>
      </c>
      <c r="F117" s="1852" t="s">
        <v>2422</v>
      </c>
      <c r="G117" s="1852" t="s">
        <v>2460</v>
      </c>
      <c r="H117" s="1852" t="s">
        <v>28</v>
      </c>
      <c r="I117" s="1852" t="s">
        <v>1624</v>
      </c>
    </row>
    <row customHeight="1" ht="11.25">
      <c r="A118" s="1852" t="s">
        <v>2252</v>
      </c>
      <c r="B118" s="1852" t="s">
        <v>16</v>
      </c>
      <c r="C118" s="1852" t="s">
        <v>2461</v>
      </c>
      <c r="D118" s="1852" t="s">
        <v>2458</v>
      </c>
      <c r="E118" s="1852" t="s">
        <v>2462</v>
      </c>
      <c r="F118" s="1852" t="s">
        <v>2276</v>
      </c>
      <c r="G118" s="1852" t="s">
        <v>28</v>
      </c>
      <c r="H118" s="1852" t="s">
        <v>28</v>
      </c>
      <c r="I118" s="1852" t="s">
        <v>1624</v>
      </c>
    </row>
    <row customHeight="1" ht="11.25">
      <c r="A119" s="1852" t="s">
        <v>2252</v>
      </c>
      <c r="B119" s="1852" t="s">
        <v>16</v>
      </c>
      <c r="C119" s="1852" t="s">
        <v>2463</v>
      </c>
      <c r="D119" s="1852" t="s">
        <v>2458</v>
      </c>
      <c r="E119" s="1852" t="s">
        <v>2462</v>
      </c>
      <c r="F119" s="1852" t="s">
        <v>2324</v>
      </c>
      <c r="G119" s="1852" t="s">
        <v>28</v>
      </c>
      <c r="H119" s="1852" t="s">
        <v>28</v>
      </c>
      <c r="I119" s="1852" t="s">
        <v>1624</v>
      </c>
    </row>
    <row customHeight="1" ht="11.25">
      <c r="A120" s="1852" t="s">
        <v>2252</v>
      </c>
      <c r="B120" s="1852" t="s">
        <v>16</v>
      </c>
      <c r="C120" s="1852" t="s">
        <v>2364</v>
      </c>
      <c r="D120" s="1852" t="s">
        <v>2365</v>
      </c>
      <c r="E120" s="1852" t="s">
        <v>2366</v>
      </c>
      <c r="F120" s="1852" t="s">
        <v>2334</v>
      </c>
      <c r="G120" s="1852" t="s">
        <v>2367</v>
      </c>
      <c r="H120" s="1852" t="s">
        <v>28</v>
      </c>
      <c r="I120" s="1852" t="s">
        <v>1624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35C53-6CD6-EFC1-E638-0FAED51751F8}" mc:Ignorable="x14ac xr xr2 xr3">
  <sheetPr>
    <tabColor rgb="FFFFCC99"/>
  </sheetPr>
  <dimension ref="A1:G34"/>
  <sheetViews>
    <sheetView topLeftCell="A1" showGridLines="0" workbookViewId="0">
      <selection activeCell="A1" sqref="A1"/>
    </sheetView>
  </sheetViews>
  <sheetFormatPr customHeight="1" defaultRowHeight="11.25"/>
  <cols>
    <col min="1" max="1" style="1852" width="9.140625"/>
  </cols>
  <sheetData>
    <row customHeight="1" ht="11.25">
      <c r="A1" s="375" t="s">
        <v>2464</v>
      </c>
      <c r="B1" s="66" t="s">
        <v>2465</v>
      </c>
      <c r="C1" s="66" t="s">
        <v>2466</v>
      </c>
      <c r="D1" s="66" t="s">
        <v>2467</v>
      </c>
      <c r="E1" s="64" t="s">
        <v>2468</v>
      </c>
      <c r="F1" s="64" t="s">
        <v>2469</v>
      </c>
      <c r="G1" s="64" t="s">
        <v>2470</v>
      </c>
    </row>
    <row customHeight="1" ht="11.25">
      <c r="A2" s="375" t="s">
        <v>16</v>
      </c>
      <c r="B2" s="0" t="s">
        <v>2471</v>
      </c>
      <c r="C2" s="0" t="s">
        <v>2472</v>
      </c>
      <c r="D2" s="0" t="s">
        <v>2471</v>
      </c>
      <c r="E2" s="0" t="s">
        <v>2472</v>
      </c>
      <c r="F2" s="0" t="s">
        <v>2473</v>
      </c>
      <c r="G2" s="0" t="s">
        <v>109</v>
      </c>
    </row>
    <row customHeight="1" ht="11.25">
      <c r="A3" s="375" t="s">
        <v>16</v>
      </c>
      <c r="B3" s="0" t="s">
        <v>2471</v>
      </c>
      <c r="C3" s="0" t="s">
        <v>2472</v>
      </c>
      <c r="D3" s="0" t="s">
        <v>2474</v>
      </c>
      <c r="E3" s="0" t="s">
        <v>2475</v>
      </c>
      <c r="F3" s="0" t="s">
        <v>2476</v>
      </c>
      <c r="G3" s="0" t="s">
        <v>110</v>
      </c>
    </row>
    <row customHeight="1" ht="11.25">
      <c r="A4" s="375" t="s">
        <v>16</v>
      </c>
      <c r="B4" s="0" t="s">
        <v>2471</v>
      </c>
      <c r="C4" s="0" t="s">
        <v>2472</v>
      </c>
      <c r="D4" s="0" t="s">
        <v>2477</v>
      </c>
      <c r="E4" s="0" t="s">
        <v>2478</v>
      </c>
      <c r="F4" s="0" t="s">
        <v>2476</v>
      </c>
      <c r="G4" s="0" t="s">
        <v>90</v>
      </c>
    </row>
    <row customHeight="1" ht="11.25">
      <c r="A5" s="375" t="s">
        <v>16</v>
      </c>
      <c r="B5" s="0" t="s">
        <v>2471</v>
      </c>
      <c r="C5" s="0" t="s">
        <v>2472</v>
      </c>
      <c r="D5" s="0" t="s">
        <v>2479</v>
      </c>
      <c r="E5" s="0" t="s">
        <v>2480</v>
      </c>
      <c r="F5" s="0" t="s">
        <v>2476</v>
      </c>
      <c r="G5" s="0" t="s">
        <v>91</v>
      </c>
    </row>
    <row customHeight="1" ht="11.25">
      <c r="A6" s="375" t="s">
        <v>16</v>
      </c>
      <c r="B6" s="0" t="s">
        <v>2471</v>
      </c>
      <c r="C6" s="0" t="s">
        <v>2472</v>
      </c>
      <c r="D6" s="0" t="s">
        <v>2481</v>
      </c>
      <c r="E6" s="0" t="s">
        <v>2482</v>
      </c>
      <c r="F6" s="0" t="s">
        <v>2476</v>
      </c>
      <c r="G6" s="0" t="s">
        <v>111</v>
      </c>
    </row>
    <row customHeight="1" ht="11.25">
      <c r="A7" s="375" t="s">
        <v>16</v>
      </c>
      <c r="B7" s="0" t="s">
        <v>2471</v>
      </c>
      <c r="C7" s="0" t="s">
        <v>2472</v>
      </c>
      <c r="D7" s="0" t="s">
        <v>2483</v>
      </c>
      <c r="E7" s="0" t="s">
        <v>2484</v>
      </c>
      <c r="F7" s="0" t="s">
        <v>2476</v>
      </c>
      <c r="G7" s="0" t="s">
        <v>92</v>
      </c>
    </row>
    <row customHeight="1" ht="11.25">
      <c r="A8" s="375" t="s">
        <v>16</v>
      </c>
      <c r="B8" s="0" t="s">
        <v>2471</v>
      </c>
      <c r="C8" s="0" t="s">
        <v>2472</v>
      </c>
      <c r="D8" s="0" t="s">
        <v>2485</v>
      </c>
      <c r="E8" s="0" t="s">
        <v>2486</v>
      </c>
      <c r="F8" s="0" t="s">
        <v>2476</v>
      </c>
      <c r="G8" s="0" t="s">
        <v>93</v>
      </c>
    </row>
    <row customHeight="1" ht="11.25">
      <c r="A9" s="375" t="s">
        <v>16</v>
      </c>
      <c r="B9" s="0" t="s">
        <v>100</v>
      </c>
      <c r="C9" s="0" t="s">
        <v>101</v>
      </c>
      <c r="D9" s="0" t="s">
        <v>100</v>
      </c>
      <c r="E9" s="0" t="s">
        <v>101</v>
      </c>
      <c r="F9" s="0" t="s">
        <v>2487</v>
      </c>
      <c r="G9" s="0" t="s">
        <v>99</v>
      </c>
    </row>
    <row customHeight="1" ht="11.25">
      <c r="A10" s="375" t="s">
        <v>16</v>
      </c>
      <c r="B10" s="0" t="s">
        <v>2488</v>
      </c>
      <c r="C10" s="0" t="s">
        <v>2489</v>
      </c>
      <c r="D10" s="0" t="s">
        <v>2490</v>
      </c>
      <c r="E10" s="0" t="s">
        <v>2491</v>
      </c>
      <c r="F10" s="0" t="s">
        <v>2476</v>
      </c>
      <c r="G10" s="0" t="s">
        <v>147</v>
      </c>
    </row>
    <row customHeight="1" ht="11.25">
      <c r="A11" s="375" t="s">
        <v>16</v>
      </c>
      <c r="B11" s="0" t="s">
        <v>2488</v>
      </c>
      <c r="C11" s="0" t="s">
        <v>2489</v>
      </c>
      <c r="D11" s="0" t="s">
        <v>2492</v>
      </c>
      <c r="E11" s="0" t="s">
        <v>2493</v>
      </c>
      <c r="F11" s="0" t="s">
        <v>2476</v>
      </c>
      <c r="G11" s="0" t="s">
        <v>148</v>
      </c>
    </row>
    <row customHeight="1" ht="11.25">
      <c r="A12" s="375" t="s">
        <v>16</v>
      </c>
      <c r="B12" s="0" t="s">
        <v>2488</v>
      </c>
      <c r="C12" s="0" t="s">
        <v>2489</v>
      </c>
      <c r="D12" s="0" t="s">
        <v>2494</v>
      </c>
      <c r="E12" s="0" t="s">
        <v>2495</v>
      </c>
      <c r="F12" s="0" t="s">
        <v>2476</v>
      </c>
      <c r="G12" s="0" t="s">
        <v>149</v>
      </c>
    </row>
    <row customHeight="1" ht="11.25">
      <c r="A13" s="375" t="s">
        <v>16</v>
      </c>
      <c r="B13" s="0" t="s">
        <v>2488</v>
      </c>
      <c r="C13" s="0" t="s">
        <v>2489</v>
      </c>
      <c r="D13" s="0" t="s">
        <v>2496</v>
      </c>
      <c r="E13" s="0" t="s">
        <v>2497</v>
      </c>
      <c r="F13" s="0" t="s">
        <v>2476</v>
      </c>
      <c r="G13" s="0" t="s">
        <v>150</v>
      </c>
    </row>
    <row customHeight="1" ht="11.25">
      <c r="A14" s="375" t="s">
        <v>16</v>
      </c>
      <c r="B14" s="0" t="s">
        <v>2488</v>
      </c>
      <c r="C14" s="0" t="s">
        <v>2489</v>
      </c>
      <c r="D14" s="0" t="s">
        <v>2488</v>
      </c>
      <c r="E14" s="0" t="s">
        <v>2489</v>
      </c>
      <c r="F14" s="0" t="s">
        <v>2473</v>
      </c>
      <c r="G14" s="0" t="s">
        <v>151</v>
      </c>
    </row>
    <row customHeight="1" ht="11.25">
      <c r="A15" s="375" t="s">
        <v>16</v>
      </c>
      <c r="B15" s="0" t="s">
        <v>2488</v>
      </c>
      <c r="C15" s="0" t="s">
        <v>2489</v>
      </c>
      <c r="D15" s="0" t="s">
        <v>2498</v>
      </c>
      <c r="E15" s="0" t="s">
        <v>2499</v>
      </c>
      <c r="F15" s="0" t="s">
        <v>2476</v>
      </c>
      <c r="G15" s="0" t="s">
        <v>152</v>
      </c>
    </row>
    <row customHeight="1" ht="11.25">
      <c r="A16" s="375" t="s">
        <v>16</v>
      </c>
      <c r="B16" s="0" t="s">
        <v>2500</v>
      </c>
      <c r="C16" s="0" t="s">
        <v>2501</v>
      </c>
      <c r="D16" s="0" t="s">
        <v>2502</v>
      </c>
      <c r="E16" s="0" t="s">
        <v>2503</v>
      </c>
      <c r="F16" s="0" t="s">
        <v>2504</v>
      </c>
      <c r="G16" s="0" t="s">
        <v>1468</v>
      </c>
    </row>
    <row customHeight="1" ht="11.25">
      <c r="A17" s="375" t="s">
        <v>16</v>
      </c>
      <c r="B17" s="0" t="s">
        <v>2500</v>
      </c>
      <c r="C17" s="0" t="s">
        <v>2501</v>
      </c>
      <c r="D17" s="0" t="s">
        <v>2505</v>
      </c>
      <c r="E17" s="0" t="s">
        <v>2506</v>
      </c>
      <c r="F17" s="0" t="s">
        <v>2504</v>
      </c>
      <c r="G17" s="0" t="s">
        <v>1473</v>
      </c>
    </row>
    <row customHeight="1" ht="11.25">
      <c r="A18" s="375" t="s">
        <v>16</v>
      </c>
      <c r="B18" s="0" t="s">
        <v>2500</v>
      </c>
      <c r="C18" s="0" t="s">
        <v>2501</v>
      </c>
      <c r="D18" s="0" t="s">
        <v>2507</v>
      </c>
      <c r="E18" s="0" t="s">
        <v>2508</v>
      </c>
      <c r="F18" s="0" t="s">
        <v>2504</v>
      </c>
      <c r="G18" s="0" t="s">
        <v>1485</v>
      </c>
    </row>
    <row customHeight="1" ht="11.25">
      <c r="A19" s="375" t="s">
        <v>16</v>
      </c>
      <c r="B19" s="0" t="s">
        <v>2500</v>
      </c>
      <c r="C19" s="0" t="s">
        <v>2501</v>
      </c>
      <c r="D19" s="0" t="s">
        <v>2509</v>
      </c>
      <c r="E19" s="0" t="s">
        <v>2510</v>
      </c>
      <c r="F19" s="0" t="s">
        <v>2504</v>
      </c>
      <c r="G19" s="0" t="s">
        <v>1499</v>
      </c>
    </row>
    <row customHeight="1" ht="11.25">
      <c r="A20" s="375" t="s">
        <v>16</v>
      </c>
      <c r="B20" s="0" t="s">
        <v>2500</v>
      </c>
      <c r="C20" s="0" t="s">
        <v>2501</v>
      </c>
      <c r="D20" s="0" t="s">
        <v>2500</v>
      </c>
      <c r="E20" s="0" t="s">
        <v>2501</v>
      </c>
      <c r="F20" s="0" t="s">
        <v>2473</v>
      </c>
      <c r="G20" s="0" t="s">
        <v>1511</v>
      </c>
    </row>
    <row customHeight="1" ht="11.25">
      <c r="A21" s="375" t="s">
        <v>16</v>
      </c>
      <c r="B21" s="0" t="s">
        <v>2500</v>
      </c>
      <c r="C21" s="0" t="s">
        <v>2501</v>
      </c>
      <c r="D21" s="0" t="s">
        <v>2511</v>
      </c>
      <c r="E21" s="0" t="s">
        <v>2512</v>
      </c>
      <c r="F21" s="0" t="s">
        <v>2513</v>
      </c>
      <c r="G21" s="0" t="s">
        <v>1520</v>
      </c>
    </row>
    <row customHeight="1" ht="11.25">
      <c r="A22" s="375" t="s">
        <v>16</v>
      </c>
      <c r="B22" s="0" t="s">
        <v>2500</v>
      </c>
      <c r="C22" s="0" t="s">
        <v>2501</v>
      </c>
      <c r="D22" s="0" t="s">
        <v>2514</v>
      </c>
      <c r="E22" s="0" t="s">
        <v>2515</v>
      </c>
      <c r="F22" s="0" t="s">
        <v>2476</v>
      </c>
      <c r="G22" s="0" t="s">
        <v>1536</v>
      </c>
    </row>
    <row customHeight="1" ht="11.25">
      <c r="A23" s="375" t="s">
        <v>16</v>
      </c>
      <c r="B23" s="0" t="s">
        <v>2500</v>
      </c>
      <c r="C23" s="0" t="s">
        <v>2501</v>
      </c>
      <c r="D23" s="0" t="s">
        <v>2516</v>
      </c>
      <c r="E23" s="0" t="s">
        <v>2517</v>
      </c>
      <c r="F23" s="0" t="s">
        <v>2504</v>
      </c>
      <c r="G23" s="0" t="s">
        <v>1543</v>
      </c>
    </row>
    <row customHeight="1" ht="11.25">
      <c r="A24" s="375" t="s">
        <v>16</v>
      </c>
      <c r="B24" s="0" t="s">
        <v>2518</v>
      </c>
      <c r="C24" s="0" t="s">
        <v>2519</v>
      </c>
      <c r="D24" s="0" t="s">
        <v>2520</v>
      </c>
      <c r="E24" s="0" t="s">
        <v>2521</v>
      </c>
      <c r="F24" s="0" t="s">
        <v>2476</v>
      </c>
      <c r="G24" s="0" t="s">
        <v>1551</v>
      </c>
    </row>
    <row customHeight="1" ht="11.25">
      <c r="A25" s="375" t="s">
        <v>16</v>
      </c>
      <c r="B25" s="0" t="s">
        <v>2518</v>
      </c>
      <c r="C25" s="0" t="s">
        <v>2519</v>
      </c>
      <c r="D25" s="0" t="s">
        <v>2522</v>
      </c>
      <c r="E25" s="0" t="s">
        <v>2523</v>
      </c>
      <c r="F25" s="0" t="s">
        <v>2476</v>
      </c>
      <c r="G25" s="0" t="s">
        <v>1558</v>
      </c>
    </row>
    <row customHeight="1" ht="11.25">
      <c r="A26" s="375" t="s">
        <v>16</v>
      </c>
      <c r="B26" s="0" t="s">
        <v>2518</v>
      </c>
      <c r="C26" s="0" t="s">
        <v>2519</v>
      </c>
      <c r="D26" s="0" t="s">
        <v>2518</v>
      </c>
      <c r="E26" s="0" t="s">
        <v>2519</v>
      </c>
      <c r="F26" s="0" t="s">
        <v>2473</v>
      </c>
      <c r="G26" s="0" t="s">
        <v>1562</v>
      </c>
    </row>
    <row customHeight="1" ht="11.25">
      <c r="A27" s="375" t="s">
        <v>16</v>
      </c>
      <c r="B27" s="0" t="s">
        <v>2518</v>
      </c>
      <c r="C27" s="0" t="s">
        <v>2519</v>
      </c>
      <c r="D27" s="0" t="s">
        <v>2524</v>
      </c>
      <c r="E27" s="0" t="s">
        <v>2525</v>
      </c>
      <c r="F27" s="0" t="s">
        <v>2476</v>
      </c>
      <c r="G27" s="0" t="s">
        <v>1567</v>
      </c>
    </row>
    <row customHeight="1" ht="11.25">
      <c r="A28" s="375" t="s">
        <v>16</v>
      </c>
      <c r="B28" s="0" t="s">
        <v>2526</v>
      </c>
      <c r="C28" s="0" t="s">
        <v>2527</v>
      </c>
      <c r="D28" s="0" t="s">
        <v>2528</v>
      </c>
      <c r="E28" s="0" t="s">
        <v>2529</v>
      </c>
      <c r="F28" s="0" t="s">
        <v>2504</v>
      </c>
      <c r="G28" s="0" t="s">
        <v>1575</v>
      </c>
    </row>
    <row customHeight="1" ht="11.25">
      <c r="A29" s="375" t="s">
        <v>16</v>
      </c>
      <c r="B29" s="0" t="s">
        <v>2526</v>
      </c>
      <c r="C29" s="0" t="s">
        <v>2527</v>
      </c>
      <c r="D29" s="0" t="s">
        <v>2530</v>
      </c>
      <c r="E29" s="0" t="s">
        <v>2531</v>
      </c>
      <c r="F29" s="0" t="s">
        <v>2476</v>
      </c>
      <c r="G29" s="0" t="s">
        <v>1577</v>
      </c>
    </row>
    <row customHeight="1" ht="11.25">
      <c r="A30" s="375" t="s">
        <v>16</v>
      </c>
      <c r="B30" s="0" t="s">
        <v>2526</v>
      </c>
      <c r="C30" s="0" t="s">
        <v>2527</v>
      </c>
      <c r="D30" s="0" t="s">
        <v>2532</v>
      </c>
      <c r="E30" s="0" t="s">
        <v>2533</v>
      </c>
      <c r="F30" s="0" t="s">
        <v>2476</v>
      </c>
      <c r="G30" s="0" t="s">
        <v>1580</v>
      </c>
    </row>
    <row customHeight="1" ht="11.25">
      <c r="A31" s="375" t="s">
        <v>16</v>
      </c>
      <c r="B31" s="0" t="s">
        <v>2526</v>
      </c>
      <c r="C31" s="0" t="s">
        <v>2527</v>
      </c>
      <c r="D31" s="0" t="s">
        <v>2534</v>
      </c>
      <c r="E31" s="0" t="s">
        <v>2535</v>
      </c>
      <c r="F31" s="0" t="s">
        <v>2504</v>
      </c>
      <c r="G31" s="0" t="s">
        <v>1586</v>
      </c>
    </row>
    <row customHeight="1" ht="11.25">
      <c r="A32" s="375" t="s">
        <v>16</v>
      </c>
      <c r="B32" s="0" t="s">
        <v>2526</v>
      </c>
      <c r="C32" s="0" t="s">
        <v>2527</v>
      </c>
      <c r="D32" s="0" t="s">
        <v>2536</v>
      </c>
      <c r="E32" s="0" t="s">
        <v>2537</v>
      </c>
      <c r="F32" s="0" t="s">
        <v>2504</v>
      </c>
      <c r="G32" s="0" t="s">
        <v>1588</v>
      </c>
    </row>
    <row customHeight="1" ht="11.25">
      <c r="A33" s="375" t="s">
        <v>16</v>
      </c>
      <c r="B33" s="0" t="s">
        <v>2526</v>
      </c>
      <c r="C33" s="0" t="s">
        <v>2527</v>
      </c>
      <c r="D33" s="0" t="s">
        <v>2526</v>
      </c>
      <c r="E33" s="0" t="s">
        <v>2527</v>
      </c>
      <c r="F33" s="0" t="s">
        <v>2473</v>
      </c>
      <c r="G33" s="0" t="s">
        <v>1590</v>
      </c>
    </row>
    <row customHeight="1" ht="11.25">
      <c r="A34" s="375" t="s">
        <v>16</v>
      </c>
      <c r="B34" s="0" t="s">
        <v>2526</v>
      </c>
      <c r="C34" s="0" t="s">
        <v>2527</v>
      </c>
      <c r="D34" s="0" t="s">
        <v>2538</v>
      </c>
      <c r="E34" s="0" t="s">
        <v>2539</v>
      </c>
      <c r="F34" s="0" t="s">
        <v>2504</v>
      </c>
      <c r="G34" s="0" t="s">
        <v>1592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E6164-157E-489D-D23A-05E80B504986}"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2540</v>
      </c>
      <c r="B1" s="837" t="s">
        <v>2541</v>
      </c>
      <c r="C1" s="1161" t="s">
        <v>2542</v>
      </c>
      <c r="D1" s="837" t="s">
        <v>2543</v>
      </c>
      <c r="E1" s="837" t="s">
        <v>2544</v>
      </c>
      <c r="F1" s="1161" t="s">
        <v>2545</v>
      </c>
      <c r="G1" s="1161" t="s">
        <v>2546</v>
      </c>
      <c r="H1" s="1161" t="s">
        <v>2547</v>
      </c>
      <c r="I1" s="1161" t="s">
        <v>2548</v>
      </c>
    </row>
    <row customHeight="1" ht="11.25">
      <c r="A2" s="1693" t="s">
        <v>109</v>
      </c>
      <c r="B2" s="1693" t="s">
        <v>2549</v>
      </c>
      <c r="C2" s="1693" t="s">
        <v>28</v>
      </c>
      <c r="D2" s="1693" t="s">
        <v>2550</v>
      </c>
      <c r="E2" s="1693" t="s">
        <v>2551</v>
      </c>
      <c r="F2" s="1693" t="s">
        <v>28</v>
      </c>
      <c r="G2" s="1693" t="s">
        <v>28</v>
      </c>
      <c r="H2" s="1693" t="s">
        <v>28</v>
      </c>
      <c r="I2" s="1693" t="s">
        <v>28</v>
      </c>
    </row>
    <row customHeight="1" ht="11.25">
      <c r="A3" s="1693" t="s">
        <v>110</v>
      </c>
      <c r="B3" s="1693" t="s">
        <v>2552</v>
      </c>
      <c r="C3" s="1693" t="s">
        <v>28</v>
      </c>
      <c r="D3" s="1693" t="s">
        <v>2553</v>
      </c>
      <c r="E3" s="1693" t="s">
        <v>2554</v>
      </c>
      <c r="F3" s="1693" t="s">
        <v>28</v>
      </c>
      <c r="G3" s="1693" t="s">
        <v>28</v>
      </c>
      <c r="H3" s="1693" t="s">
        <v>28</v>
      </c>
      <c r="I3" s="1693" t="s">
        <v>28</v>
      </c>
    </row>
    <row customHeight="1" ht="11.25">
      <c r="A4" s="1693" t="s">
        <v>90</v>
      </c>
      <c r="B4" s="1693" t="s">
        <v>2555</v>
      </c>
      <c r="C4" s="1693" t="s">
        <v>28</v>
      </c>
      <c r="D4" s="1693" t="s">
        <v>2550</v>
      </c>
      <c r="E4" s="1693" t="s">
        <v>2556</v>
      </c>
      <c r="F4" s="1693" t="s">
        <v>28</v>
      </c>
      <c r="G4" s="1693" t="s">
        <v>28</v>
      </c>
      <c r="H4" s="1693" t="s">
        <v>28</v>
      </c>
      <c r="I4" s="1693" t="s">
        <v>28</v>
      </c>
    </row>
    <row customHeight="1" ht="11.25">
      <c r="A5" s="1693" t="s">
        <v>91</v>
      </c>
      <c r="B5" s="1693" t="s">
        <v>2557</v>
      </c>
      <c r="C5" s="1693" t="s">
        <v>28</v>
      </c>
      <c r="D5" s="1693" t="s">
        <v>2550</v>
      </c>
      <c r="E5" s="1693" t="s">
        <v>2558</v>
      </c>
      <c r="F5" s="1693" t="s">
        <v>28</v>
      </c>
      <c r="G5" s="1693" t="s">
        <v>28</v>
      </c>
      <c r="H5" s="1693" t="s">
        <v>28</v>
      </c>
      <c r="I5" s="1693" t="s">
        <v>28</v>
      </c>
    </row>
    <row customHeight="1" ht="11.25">
      <c r="A6" s="1693" t="s">
        <v>111</v>
      </c>
      <c r="B6" s="1693" t="s">
        <v>2559</v>
      </c>
      <c r="C6" s="1693" t="s">
        <v>28</v>
      </c>
      <c r="D6" s="1693" t="s">
        <v>2560</v>
      </c>
      <c r="E6" s="1693" t="s">
        <v>2561</v>
      </c>
      <c r="F6" s="1693" t="s">
        <v>28</v>
      </c>
      <c r="G6" s="1693" t="s">
        <v>28</v>
      </c>
      <c r="H6" s="1693" t="s">
        <v>28</v>
      </c>
      <c r="I6" s="1693" t="s">
        <v>28</v>
      </c>
    </row>
    <row customHeight="1" ht="11.25">
      <c r="A7" s="1693" t="s">
        <v>92</v>
      </c>
      <c r="B7" s="1693" t="s">
        <v>2562</v>
      </c>
      <c r="C7" s="1693" t="s">
        <v>28</v>
      </c>
      <c r="D7" s="1693" t="s">
        <v>2563</v>
      </c>
      <c r="E7" s="1693" t="s">
        <v>2564</v>
      </c>
      <c r="F7" s="1693" t="s">
        <v>28</v>
      </c>
      <c r="G7" s="1693" t="s">
        <v>28</v>
      </c>
      <c r="H7" s="1693" t="s">
        <v>28</v>
      </c>
      <c r="I7" s="1693" t="s">
        <v>28</v>
      </c>
    </row>
    <row customHeight="1" ht="11.25">
      <c r="A8" s="1693" t="s">
        <v>93</v>
      </c>
      <c r="B8" s="1693" t="s">
        <v>2565</v>
      </c>
      <c r="C8" s="1693" t="s">
        <v>28</v>
      </c>
      <c r="D8" s="1693" t="s">
        <v>2563</v>
      </c>
      <c r="E8" s="1693" t="s">
        <v>2564</v>
      </c>
      <c r="F8" s="1693" t="s">
        <v>28</v>
      </c>
      <c r="G8" s="1693" t="s">
        <v>28</v>
      </c>
      <c r="H8" s="1693" t="s">
        <v>28</v>
      </c>
      <c r="I8" s="1693" t="s">
        <v>28</v>
      </c>
    </row>
    <row customHeight="1" ht="11.25">
      <c r="A9" s="1693" t="s">
        <v>99</v>
      </c>
      <c r="B9" s="1693" t="s">
        <v>2566</v>
      </c>
      <c r="C9" s="1693" t="s">
        <v>28</v>
      </c>
      <c r="D9" s="1693" t="s">
        <v>2563</v>
      </c>
      <c r="E9" s="1693" t="s">
        <v>2564</v>
      </c>
      <c r="F9" s="1693" t="s">
        <v>28</v>
      </c>
      <c r="G9" s="1693" t="s">
        <v>28</v>
      </c>
      <c r="H9" s="1693" t="s">
        <v>28</v>
      </c>
      <c r="I9" s="1693" t="s">
        <v>28</v>
      </c>
    </row>
    <row customHeight="1" ht="11.25">
      <c r="A10" s="1693" t="s">
        <v>147</v>
      </c>
      <c r="B10" s="1693" t="s">
        <v>2567</v>
      </c>
      <c r="C10" s="1693" t="s">
        <v>28</v>
      </c>
      <c r="D10" s="1693" t="s">
        <v>2563</v>
      </c>
      <c r="E10" s="1693" t="s">
        <v>2564</v>
      </c>
      <c r="F10" s="1693" t="s">
        <v>28</v>
      </c>
      <c r="G10" s="1693" t="s">
        <v>28</v>
      </c>
      <c r="H10" s="1693" t="s">
        <v>28</v>
      </c>
      <c r="I10" s="1693" t="s">
        <v>28</v>
      </c>
    </row>
    <row customHeight="1" ht="11.25">
      <c r="A11" s="1693" t="s">
        <v>148</v>
      </c>
      <c r="B11" s="1693" t="s">
        <v>2568</v>
      </c>
      <c r="C11" s="1693" t="s">
        <v>28</v>
      </c>
      <c r="D11" s="1693" t="s">
        <v>2569</v>
      </c>
      <c r="E11" s="1693" t="s">
        <v>2561</v>
      </c>
      <c r="F11" s="1693" t="s">
        <v>28</v>
      </c>
      <c r="G11" s="1693" t="s">
        <v>28</v>
      </c>
      <c r="H11" s="1693" t="s">
        <v>28</v>
      </c>
      <c r="I11" s="1693" t="s">
        <v>28</v>
      </c>
    </row>
    <row customHeight="1" ht="11.25">
      <c r="A12" s="1693" t="s">
        <v>149</v>
      </c>
      <c r="B12" s="1693" t="s">
        <v>2570</v>
      </c>
      <c r="C12" s="1693" t="s">
        <v>28</v>
      </c>
      <c r="D12" s="1693" t="s">
        <v>2560</v>
      </c>
      <c r="E12" s="1693" t="s">
        <v>2561</v>
      </c>
      <c r="F12" s="1693" t="s">
        <v>28</v>
      </c>
      <c r="G12" s="1693" t="s">
        <v>28</v>
      </c>
      <c r="H12" s="1693" t="s">
        <v>28</v>
      </c>
      <c r="I12"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73B2A-BC1E-FA55-E3EB-845E36D620C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C7CCD-AFEC-AA5D-2AC8-08463CE3690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 СП "Биробиджанская ТЭЦ"</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D0A8D-9B51-1402-99AE-30566DCAA39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2571</v>
      </c>
    </row>
    <row customHeight="1" ht="11.25">
      <c r="A2" s="66" t="s">
        <v>98</v>
      </c>
      <c r="B2" s="66" t="s">
        <v>2572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6CE29-3563-B50F-BD92-A6BADB1C097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2573</v>
      </c>
      <c r="B1" s="837" t="s">
        <v>2574</v>
      </c>
    </row>
    <row customHeight="1" ht="11.25">
      <c r="A2" s="837">
        <v>4213775</v>
      </c>
      <c r="B2" s="837" t="s">
        <v>1225</v>
      </c>
    </row>
    <row customHeight="1" ht="11.25">
      <c r="A3" s="837">
        <v>4213784</v>
      </c>
      <c r="B3" s="837" t="s">
        <v>1259</v>
      </c>
    </row>
    <row customHeight="1" ht="11.25">
      <c r="A4" s="837">
        <v>4213781</v>
      </c>
      <c r="B4" s="837" t="s">
        <v>1252</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1393</v>
      </c>
    </row>
    <row customHeight="1" ht="11.25">
      <c r="A10" s="837">
        <v>4213783</v>
      </c>
      <c r="B10" s="837" t="s">
        <v>1408</v>
      </c>
    </row>
    <row customHeight="1" ht="11.25">
      <c r="A11" s="837">
        <v>4213782</v>
      </c>
      <c r="B11" s="837"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C33FC-DDCB-C039-5AA9-83C2BBEF689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2573</v>
      </c>
      <c r="B1" s="837" t="s">
        <v>2575</v>
      </c>
    </row>
    <row customHeight="1" ht="11.25">
      <c r="A2" s="837" t="s">
        <v>2576</v>
      </c>
      <c r="B2" s="837" t="s">
        <v>1505</v>
      </c>
    </row>
    <row customHeight="1" ht="11.25">
      <c r="A3" s="837" t="s">
        <v>2577</v>
      </c>
      <c r="B3" s="837" t="s">
        <v>1515</v>
      </c>
    </row>
    <row customHeight="1" ht="11.25">
      <c r="A4" s="837" t="s">
        <v>2578</v>
      </c>
      <c r="B4" s="837" t="s">
        <v>1524</v>
      </c>
    </row>
    <row customHeight="1" ht="11.25">
      <c r="A5" s="837" t="s">
        <v>2579</v>
      </c>
      <c r="B5" s="837" t="s">
        <v>1533</v>
      </c>
    </row>
    <row customHeight="1" ht="11.25">
      <c r="A6" s="837" t="s">
        <v>2580</v>
      </c>
      <c r="B6" s="837" t="s">
        <v>1539</v>
      </c>
    </row>
    <row customHeight="1" ht="11.25">
      <c r="A7" s="837" t="s">
        <v>2581</v>
      </c>
      <c r="B7" s="837" t="s">
        <v>1547</v>
      </c>
    </row>
    <row customHeight="1" ht="11.25">
      <c r="A8" s="837" t="s">
        <v>2582</v>
      </c>
      <c r="B8" s="837" t="s">
        <v>1554</v>
      </c>
    </row>
    <row customHeight="1" ht="11.25">
      <c r="A9" s="837" t="s">
        <v>2583</v>
      </c>
      <c r="B9" s="837" t="s">
        <v>1560</v>
      </c>
    </row>
    <row customHeight="1" ht="11.25">
      <c r="A10" s="837" t="s">
        <v>2584</v>
      </c>
      <c r="B10" s="837" t="s">
        <v>1564</v>
      </c>
    </row>
    <row customHeight="1" ht="11.25">
      <c r="A11" s="837" t="s">
        <v>2585</v>
      </c>
      <c r="B11" s="837" t="s">
        <v>1571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0FF15-B27C-266B-26AC-594CC8B1747C}"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5" t="s">
        <v>2464</v>
      </c>
      <c r="B1" s="375" t="s">
        <v>2465</v>
      </c>
      <c r="C1" s="375" t="s">
        <v>2466</v>
      </c>
      <c r="D1" s="375" t="s">
        <v>2467</v>
      </c>
      <c r="E1" s="0" t="s">
        <v>2468</v>
      </c>
      <c r="F1" s="0" t="s">
        <v>2469</v>
      </c>
      <c r="G1" s="0" t="s">
        <v>2470</v>
      </c>
    </row>
    <row customHeight="1" ht="11.25">
      <c r="A2" s="0" t="s">
        <v>16</v>
      </c>
      <c r="B2" s="0" t="s">
        <v>2471</v>
      </c>
      <c r="C2" s="0" t="s">
        <v>2472</v>
      </c>
      <c r="D2" s="0" t="s">
        <v>2471</v>
      </c>
      <c r="E2" s="0" t="s">
        <v>2472</v>
      </c>
      <c r="F2" s="0" t="s">
        <v>2473</v>
      </c>
      <c r="G2" s="0" t="s">
        <v>109</v>
      </c>
    </row>
    <row customHeight="1" ht="11.25">
      <c r="A3" s="0" t="s">
        <v>16</v>
      </c>
      <c r="B3" s="0" t="s">
        <v>2471</v>
      </c>
      <c r="C3" s="0" t="s">
        <v>2472</v>
      </c>
      <c r="D3" s="0" t="s">
        <v>2474</v>
      </c>
      <c r="E3" s="0" t="s">
        <v>2475</v>
      </c>
      <c r="F3" s="0" t="s">
        <v>2476</v>
      </c>
      <c r="G3" s="0" t="s">
        <v>110</v>
      </c>
    </row>
    <row customHeight="1" ht="11.25">
      <c r="A4" s="0" t="s">
        <v>16</v>
      </c>
      <c r="B4" s="0" t="s">
        <v>2471</v>
      </c>
      <c r="C4" s="0" t="s">
        <v>2472</v>
      </c>
      <c r="D4" s="0" t="s">
        <v>2477</v>
      </c>
      <c r="E4" s="0" t="s">
        <v>2478</v>
      </c>
      <c r="F4" s="0" t="s">
        <v>2476</v>
      </c>
      <c r="G4" s="0" t="s">
        <v>90</v>
      </c>
    </row>
    <row customHeight="1" ht="11.25">
      <c r="A5" s="0" t="s">
        <v>16</v>
      </c>
      <c r="B5" s="0" t="s">
        <v>2471</v>
      </c>
      <c r="C5" s="0" t="s">
        <v>2472</v>
      </c>
      <c r="D5" s="0" t="s">
        <v>2479</v>
      </c>
      <c r="E5" s="0" t="s">
        <v>2480</v>
      </c>
      <c r="F5" s="0" t="s">
        <v>2476</v>
      </c>
      <c r="G5" s="0" t="s">
        <v>91</v>
      </c>
    </row>
    <row customHeight="1" ht="11.25">
      <c r="A6" s="0" t="s">
        <v>16</v>
      </c>
      <c r="B6" s="0" t="s">
        <v>2471</v>
      </c>
      <c r="C6" s="0" t="s">
        <v>2472</v>
      </c>
      <c r="D6" s="0" t="s">
        <v>2481</v>
      </c>
      <c r="E6" s="0" t="s">
        <v>2482</v>
      </c>
      <c r="F6" s="0" t="s">
        <v>2476</v>
      </c>
      <c r="G6" s="0" t="s">
        <v>111</v>
      </c>
    </row>
    <row customHeight="1" ht="11.25">
      <c r="A7" s="0" t="s">
        <v>16</v>
      </c>
      <c r="B7" s="0" t="s">
        <v>2471</v>
      </c>
      <c r="C7" s="0" t="s">
        <v>2472</v>
      </c>
      <c r="D7" s="0" t="s">
        <v>2483</v>
      </c>
      <c r="E7" s="0" t="s">
        <v>2484</v>
      </c>
      <c r="F7" s="0" t="s">
        <v>2476</v>
      </c>
      <c r="G7" s="0" t="s">
        <v>92</v>
      </c>
    </row>
    <row customHeight="1" ht="11.25">
      <c r="A8" s="0" t="s">
        <v>16</v>
      </c>
      <c r="B8" s="0" t="s">
        <v>2471</v>
      </c>
      <c r="C8" s="0" t="s">
        <v>2472</v>
      </c>
      <c r="D8" s="0" t="s">
        <v>2485</v>
      </c>
      <c r="E8" s="0" t="s">
        <v>2486</v>
      </c>
      <c r="F8" s="0" t="s">
        <v>2476</v>
      </c>
      <c r="G8" s="0" t="s">
        <v>93</v>
      </c>
    </row>
    <row customHeight="1" ht="11.25">
      <c r="A9" s="0" t="s">
        <v>16</v>
      </c>
      <c r="B9" s="0" t="s">
        <v>100</v>
      </c>
      <c r="C9" s="0" t="s">
        <v>101</v>
      </c>
      <c r="D9" s="0" t="s">
        <v>100</v>
      </c>
      <c r="E9" s="0" t="s">
        <v>101</v>
      </c>
      <c r="F9" s="0" t="s">
        <v>2487</v>
      </c>
      <c r="G9" s="0" t="s">
        <v>99</v>
      </c>
    </row>
    <row customHeight="1" ht="11.25">
      <c r="A10" s="0" t="s">
        <v>16</v>
      </c>
      <c r="B10" s="0" t="s">
        <v>2488</v>
      </c>
      <c r="C10" s="0" t="s">
        <v>2489</v>
      </c>
      <c r="D10" s="0" t="s">
        <v>2490</v>
      </c>
      <c r="E10" s="0" t="s">
        <v>2491</v>
      </c>
      <c r="F10" s="0" t="s">
        <v>2476</v>
      </c>
      <c r="G10" s="0" t="s">
        <v>147</v>
      </c>
    </row>
    <row customHeight="1" ht="11.25">
      <c r="A11" s="0" t="s">
        <v>16</v>
      </c>
      <c r="B11" s="0" t="s">
        <v>2488</v>
      </c>
      <c r="C11" s="0" t="s">
        <v>2489</v>
      </c>
      <c r="D11" s="0" t="s">
        <v>2492</v>
      </c>
      <c r="E11" s="0" t="s">
        <v>2493</v>
      </c>
      <c r="F11" s="0" t="s">
        <v>2476</v>
      </c>
      <c r="G11" s="0" t="s">
        <v>148</v>
      </c>
    </row>
    <row customHeight="1" ht="11.25">
      <c r="A12" s="0" t="s">
        <v>16</v>
      </c>
      <c r="B12" s="0" t="s">
        <v>2488</v>
      </c>
      <c r="C12" s="0" t="s">
        <v>2489</v>
      </c>
      <c r="D12" s="0" t="s">
        <v>2494</v>
      </c>
      <c r="E12" s="0" t="s">
        <v>2495</v>
      </c>
      <c r="F12" s="0" t="s">
        <v>2476</v>
      </c>
      <c r="G12" s="0" t="s">
        <v>149</v>
      </c>
    </row>
    <row customHeight="1" ht="11.25">
      <c r="A13" s="0" t="s">
        <v>16</v>
      </c>
      <c r="B13" s="0" t="s">
        <v>2488</v>
      </c>
      <c r="C13" s="0" t="s">
        <v>2489</v>
      </c>
      <c r="D13" s="0" t="s">
        <v>2496</v>
      </c>
      <c r="E13" s="0" t="s">
        <v>2497</v>
      </c>
      <c r="F13" s="0" t="s">
        <v>2476</v>
      </c>
      <c r="G13" s="0" t="s">
        <v>150</v>
      </c>
    </row>
    <row customHeight="1" ht="11.25">
      <c r="A14" s="0" t="s">
        <v>16</v>
      </c>
      <c r="B14" s="0" t="s">
        <v>2488</v>
      </c>
      <c r="C14" s="0" t="s">
        <v>2489</v>
      </c>
      <c r="D14" s="0" t="s">
        <v>2488</v>
      </c>
      <c r="E14" s="0" t="s">
        <v>2489</v>
      </c>
      <c r="F14" s="0" t="s">
        <v>2473</v>
      </c>
      <c r="G14" s="0" t="s">
        <v>151</v>
      </c>
    </row>
    <row customHeight="1" ht="11.25">
      <c r="A15" s="0" t="s">
        <v>16</v>
      </c>
      <c r="B15" s="0" t="s">
        <v>2488</v>
      </c>
      <c r="C15" s="0" t="s">
        <v>2489</v>
      </c>
      <c r="D15" s="0" t="s">
        <v>2498</v>
      </c>
      <c r="E15" s="0" t="s">
        <v>2499</v>
      </c>
      <c r="F15" s="0" t="s">
        <v>2476</v>
      </c>
      <c r="G15" s="0" t="s">
        <v>152</v>
      </c>
    </row>
    <row customHeight="1" ht="11.25">
      <c r="A16" s="0" t="s">
        <v>16</v>
      </c>
      <c r="B16" s="0" t="s">
        <v>2500</v>
      </c>
      <c r="C16" s="0" t="s">
        <v>2501</v>
      </c>
      <c r="D16" s="0" t="s">
        <v>2502</v>
      </c>
      <c r="E16" s="0" t="s">
        <v>2503</v>
      </c>
      <c r="F16" s="0" t="s">
        <v>2504</v>
      </c>
      <c r="G16" s="0" t="s">
        <v>1468</v>
      </c>
    </row>
    <row customHeight="1" ht="11.25">
      <c r="A17" s="0" t="s">
        <v>16</v>
      </c>
      <c r="B17" s="0" t="s">
        <v>2500</v>
      </c>
      <c r="C17" s="0" t="s">
        <v>2501</v>
      </c>
      <c r="D17" s="0" t="s">
        <v>2505</v>
      </c>
      <c r="E17" s="0" t="s">
        <v>2506</v>
      </c>
      <c r="F17" s="0" t="s">
        <v>2504</v>
      </c>
      <c r="G17" s="0" t="s">
        <v>1473</v>
      </c>
    </row>
    <row customHeight="1" ht="11.25">
      <c r="A18" s="0" t="s">
        <v>16</v>
      </c>
      <c r="B18" s="0" t="s">
        <v>2500</v>
      </c>
      <c r="C18" s="0" t="s">
        <v>2501</v>
      </c>
      <c r="D18" s="0" t="s">
        <v>2507</v>
      </c>
      <c r="E18" s="0" t="s">
        <v>2508</v>
      </c>
      <c r="F18" s="0" t="s">
        <v>2504</v>
      </c>
      <c r="G18" s="0" t="s">
        <v>1485</v>
      </c>
    </row>
    <row customHeight="1" ht="11.25">
      <c r="A19" s="0" t="s">
        <v>16</v>
      </c>
      <c r="B19" s="0" t="s">
        <v>2500</v>
      </c>
      <c r="C19" s="0" t="s">
        <v>2501</v>
      </c>
      <c r="D19" s="0" t="s">
        <v>2509</v>
      </c>
      <c r="E19" s="0" t="s">
        <v>2510</v>
      </c>
      <c r="F19" s="0" t="s">
        <v>2504</v>
      </c>
      <c r="G19" s="0" t="s">
        <v>1499</v>
      </c>
    </row>
    <row customHeight="1" ht="11.25">
      <c r="A20" s="0" t="s">
        <v>16</v>
      </c>
      <c r="B20" s="0" t="s">
        <v>2500</v>
      </c>
      <c r="C20" s="0" t="s">
        <v>2501</v>
      </c>
      <c r="D20" s="0" t="s">
        <v>2500</v>
      </c>
      <c r="E20" s="0" t="s">
        <v>2501</v>
      </c>
      <c r="F20" s="0" t="s">
        <v>2473</v>
      </c>
      <c r="G20" s="0" t="s">
        <v>1511</v>
      </c>
    </row>
    <row customHeight="1" ht="11.25">
      <c r="A21" s="0" t="s">
        <v>16</v>
      </c>
      <c r="B21" s="0" t="s">
        <v>2500</v>
      </c>
      <c r="C21" s="0" t="s">
        <v>2501</v>
      </c>
      <c r="D21" s="0" t="s">
        <v>2511</v>
      </c>
      <c r="E21" s="0" t="s">
        <v>2512</v>
      </c>
      <c r="F21" s="0" t="s">
        <v>2513</v>
      </c>
      <c r="G21" s="0" t="s">
        <v>1520</v>
      </c>
    </row>
    <row customHeight="1" ht="11.25">
      <c r="A22" s="0" t="s">
        <v>16</v>
      </c>
      <c r="B22" s="0" t="s">
        <v>2500</v>
      </c>
      <c r="C22" s="0" t="s">
        <v>2501</v>
      </c>
      <c r="D22" s="0" t="s">
        <v>2514</v>
      </c>
      <c r="E22" s="0" t="s">
        <v>2515</v>
      </c>
      <c r="F22" s="0" t="s">
        <v>2476</v>
      </c>
      <c r="G22" s="0" t="s">
        <v>1536</v>
      </c>
    </row>
    <row customHeight="1" ht="11.25">
      <c r="A23" s="0" t="s">
        <v>16</v>
      </c>
      <c r="B23" s="0" t="s">
        <v>2500</v>
      </c>
      <c r="C23" s="0" t="s">
        <v>2501</v>
      </c>
      <c r="D23" s="0" t="s">
        <v>2516</v>
      </c>
      <c r="E23" s="0" t="s">
        <v>2517</v>
      </c>
      <c r="F23" s="0" t="s">
        <v>2504</v>
      </c>
      <c r="G23" s="0" t="s">
        <v>1543</v>
      </c>
    </row>
    <row customHeight="1" ht="11.25">
      <c r="A24" s="0" t="s">
        <v>16</v>
      </c>
      <c r="B24" s="0" t="s">
        <v>2518</v>
      </c>
      <c r="C24" s="0" t="s">
        <v>2519</v>
      </c>
      <c r="D24" s="0" t="s">
        <v>2520</v>
      </c>
      <c r="E24" s="0" t="s">
        <v>2521</v>
      </c>
      <c r="F24" s="0" t="s">
        <v>2476</v>
      </c>
      <c r="G24" s="0" t="s">
        <v>1551</v>
      </c>
    </row>
    <row customHeight="1" ht="11.25">
      <c r="A25" s="0" t="s">
        <v>16</v>
      </c>
      <c r="B25" s="0" t="s">
        <v>2518</v>
      </c>
      <c r="C25" s="0" t="s">
        <v>2519</v>
      </c>
      <c r="D25" s="0" t="s">
        <v>2522</v>
      </c>
      <c r="E25" s="0" t="s">
        <v>2523</v>
      </c>
      <c r="F25" s="0" t="s">
        <v>2476</v>
      </c>
      <c r="G25" s="0" t="s">
        <v>1558</v>
      </c>
    </row>
    <row customHeight="1" ht="11.25">
      <c r="A26" s="0" t="s">
        <v>16</v>
      </c>
      <c r="B26" s="0" t="s">
        <v>2518</v>
      </c>
      <c r="C26" s="0" t="s">
        <v>2519</v>
      </c>
      <c r="D26" s="0" t="s">
        <v>2518</v>
      </c>
      <c r="E26" s="0" t="s">
        <v>2519</v>
      </c>
      <c r="F26" s="0" t="s">
        <v>2473</v>
      </c>
      <c r="G26" s="0" t="s">
        <v>1562</v>
      </c>
    </row>
    <row customHeight="1" ht="11.25">
      <c r="A27" s="0" t="s">
        <v>16</v>
      </c>
      <c r="B27" s="0" t="s">
        <v>2518</v>
      </c>
      <c r="C27" s="0" t="s">
        <v>2519</v>
      </c>
      <c r="D27" s="0" t="s">
        <v>2524</v>
      </c>
      <c r="E27" s="0" t="s">
        <v>2525</v>
      </c>
      <c r="F27" s="0" t="s">
        <v>2476</v>
      </c>
      <c r="G27" s="0" t="s">
        <v>1567</v>
      </c>
    </row>
    <row customHeight="1" ht="11.25">
      <c r="A28" s="0" t="s">
        <v>16</v>
      </c>
      <c r="B28" s="0" t="s">
        <v>2526</v>
      </c>
      <c r="C28" s="0" t="s">
        <v>2527</v>
      </c>
      <c r="D28" s="0" t="s">
        <v>2528</v>
      </c>
      <c r="E28" s="0" t="s">
        <v>2529</v>
      </c>
      <c r="F28" s="0" t="s">
        <v>2504</v>
      </c>
      <c r="G28" s="0" t="s">
        <v>1575</v>
      </c>
    </row>
    <row customHeight="1" ht="11.25">
      <c r="A29" s="0" t="s">
        <v>16</v>
      </c>
      <c r="B29" s="0" t="s">
        <v>2526</v>
      </c>
      <c r="C29" s="0" t="s">
        <v>2527</v>
      </c>
      <c r="D29" s="0" t="s">
        <v>2530</v>
      </c>
      <c r="E29" s="0" t="s">
        <v>2531</v>
      </c>
      <c r="F29" s="0" t="s">
        <v>2476</v>
      </c>
      <c r="G29" s="0" t="s">
        <v>1577</v>
      </c>
    </row>
    <row customHeight="1" ht="11.25">
      <c r="A30" s="0" t="s">
        <v>16</v>
      </c>
      <c r="B30" s="0" t="s">
        <v>2526</v>
      </c>
      <c r="C30" s="0" t="s">
        <v>2527</v>
      </c>
      <c r="D30" s="0" t="s">
        <v>2532</v>
      </c>
      <c r="E30" s="0" t="s">
        <v>2533</v>
      </c>
      <c r="F30" s="0" t="s">
        <v>2476</v>
      </c>
      <c r="G30" s="0" t="s">
        <v>1580</v>
      </c>
    </row>
    <row customHeight="1" ht="11.25">
      <c r="A31" s="0" t="s">
        <v>16</v>
      </c>
      <c r="B31" s="0" t="s">
        <v>2526</v>
      </c>
      <c r="C31" s="0" t="s">
        <v>2527</v>
      </c>
      <c r="D31" s="0" t="s">
        <v>2534</v>
      </c>
      <c r="E31" s="0" t="s">
        <v>2535</v>
      </c>
      <c r="F31" s="0" t="s">
        <v>2504</v>
      </c>
      <c r="G31" s="0" t="s">
        <v>1586</v>
      </c>
    </row>
    <row customHeight="1" ht="11.25">
      <c r="A32" s="0" t="s">
        <v>16</v>
      </c>
      <c r="B32" s="0" t="s">
        <v>2526</v>
      </c>
      <c r="C32" s="0" t="s">
        <v>2527</v>
      </c>
      <c r="D32" s="0" t="s">
        <v>2536</v>
      </c>
      <c r="E32" s="0" t="s">
        <v>2537</v>
      </c>
      <c r="F32" s="0" t="s">
        <v>2504</v>
      </c>
      <c r="G32" s="0" t="s">
        <v>1588</v>
      </c>
    </row>
    <row customHeight="1" ht="11.25">
      <c r="A33" s="0" t="s">
        <v>16</v>
      </c>
      <c r="B33" s="0" t="s">
        <v>2526</v>
      </c>
      <c r="C33" s="0" t="s">
        <v>2527</v>
      </c>
      <c r="D33" s="0" t="s">
        <v>2526</v>
      </c>
      <c r="E33" s="0" t="s">
        <v>2527</v>
      </c>
      <c r="F33" s="0" t="s">
        <v>2473</v>
      </c>
      <c r="G33" s="0" t="s">
        <v>1590</v>
      </c>
    </row>
    <row customHeight="1" ht="11.25">
      <c r="A34" s="0" t="s">
        <v>16</v>
      </c>
      <c r="B34" s="0" t="s">
        <v>2526</v>
      </c>
      <c r="C34" s="0" t="s">
        <v>2527</v>
      </c>
      <c r="D34" s="0" t="s">
        <v>2538</v>
      </c>
      <c r="E34" s="0" t="s">
        <v>2539</v>
      </c>
      <c r="F34" s="0" t="s">
        <v>2504</v>
      </c>
      <c r="G34" s="0" t="s">
        <v>1592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84599-5DA3-B8D2-23E7-50C948AE559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2586</v>
      </c>
      <c r="B1" s="837" t="s">
        <v>2587</v>
      </c>
      <c r="C1" s="837" t="s">
        <v>1171</v>
      </c>
    </row>
    <row customHeight="1" ht="11.25">
      <c r="A2" s="837">
        <v>4189678</v>
      </c>
      <c r="B2" s="837" t="s">
        <v>2588</v>
      </c>
      <c r="C2" s="837" t="s">
        <v>2589</v>
      </c>
    </row>
    <row customHeight="1" ht="11.25">
      <c r="A3" s="837">
        <v>4190415</v>
      </c>
      <c r="B3" s="837" t="s">
        <v>2590</v>
      </c>
      <c r="C3" s="837" t="s">
        <v>2589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EA247-BE1A-14FD-1FC8-EE02CA3AB5C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2591</v>
      </c>
      <c r="B1" s="165" t="s">
        <v>2592</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5055B-BFFD-156B-BA91-2B9CE66BBF5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2593</v>
      </c>
      <c r="B1" s="0" t="b">
        <v>1</v>
      </c>
    </row>
    <row customHeight="1" ht="11.25">
      <c r="A2" s="0" t="s">
        <v>2594</v>
      </c>
      <c r="B2" s="0" t="b">
        <v>0</v>
      </c>
    </row>
    <row customHeight="1" ht="11.25">
      <c r="A3" s="0" t="s">
        <v>2595</v>
      </c>
      <c r="B3" s="0" t="b">
        <v>1</v>
      </c>
    </row>
    <row customHeight="1" ht="11.25">
      <c r="A4" s="0" t="s">
        <v>2596</v>
      </c>
      <c r="B4" s="0" t="b">
        <v>0</v>
      </c>
    </row>
    <row customHeight="1" ht="11.25">
      <c r="A5" s="0" t="s">
        <v>2597</v>
      </c>
      <c r="B5" s="0" t="b">
        <v>0</v>
      </c>
    </row>
    <row customHeight="1" ht="11.25">
      <c r="A6" s="0" t="s">
        <v>2598</v>
      </c>
      <c r="B6" s="0" t="b">
        <v>0</v>
      </c>
    </row>
    <row customHeight="1" ht="11.25">
      <c r="A7" s="0" t="s">
        <v>2599</v>
      </c>
      <c r="B7" s="0" t="b">
        <v>0</v>
      </c>
    </row>
    <row customHeight="1" ht="11.25">
      <c r="A8" s="0" t="s">
        <v>2600</v>
      </c>
      <c r="B8" s="0" t="b">
        <v>0</v>
      </c>
    </row>
    <row customHeight="1" ht="11.25">
      <c r="A9" s="0" t="s">
        <v>2601</v>
      </c>
      <c r="B9" s="0" t="b">
        <v>0</v>
      </c>
    </row>
    <row customHeight="1" ht="11.25">
      <c r="A10" s="0" t="s">
        <v>2602</v>
      </c>
      <c r="B10" s="0" t="b">
        <v>0</v>
      </c>
    </row>
    <row customHeight="1" ht="11.25">
      <c r="A11" s="0" t="s">
        <v>2603</v>
      </c>
      <c r="B11" s="0" t="b">
        <v>0</v>
      </c>
    </row>
    <row customHeight="1" ht="11.25">
      <c r="A12" s="0" t="s">
        <v>2604</v>
      </c>
      <c r="B12" s="0" t="b">
        <v>0</v>
      </c>
    </row>
    <row customHeight="1" ht="11.25">
      <c r="A13" s="0" t="s">
        <v>2605</v>
      </c>
      <c r="B13" s="0" t="b">
        <v>0</v>
      </c>
    </row>
    <row customHeight="1" ht="11.25">
      <c r="A14" s="0" t="s">
        <v>2606</v>
      </c>
      <c r="B14" s="0" t="b">
        <v>1</v>
      </c>
    </row>
    <row customHeight="1" ht="11.25">
      <c r="A15" s="0" t="s">
        <v>2607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D2B9E-C467-6F0C-50E8-2769B26E4BD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AC34A-E712-1AFC-0B59-F0B2A2BB426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2608</v>
      </c>
      <c r="B1" s="69" t="s">
        <v>2609</v>
      </c>
    </row>
    <row customHeight="1" ht="11.25">
      <c r="A2" s="66" t="s">
        <v>2610</v>
      </c>
      <c r="B2" s="66" t="s">
        <v>2611</v>
      </c>
    </row>
    <row customHeight="1" ht="11.25">
      <c r="A3" s="66" t="s">
        <v>2612</v>
      </c>
      <c r="B3" s="66" t="s">
        <v>2613</v>
      </c>
    </row>
    <row customHeight="1" ht="11.25">
      <c r="A4" s="66" t="s">
        <v>2614</v>
      </c>
      <c r="B4" s="66" t="s">
        <v>2615</v>
      </c>
    </row>
    <row customHeight="1" ht="11.25">
      <c r="A5" s="66" t="s">
        <v>2616</v>
      </c>
      <c r="B5" s="66" t="s">
        <v>2617</v>
      </c>
    </row>
    <row customHeight="1" ht="11.25">
      <c r="A6" s="66" t="s">
        <v>2618</v>
      </c>
      <c r="B6" s="66" t="s">
        <v>2619</v>
      </c>
    </row>
    <row customHeight="1" ht="11.25">
      <c r="A7" s="66" t="s">
        <v>2620</v>
      </c>
      <c r="B7" s="66" t="s">
        <v>2621</v>
      </c>
    </row>
    <row customHeight="1" ht="11.25">
      <c r="A8" s="66" t="s">
        <v>2622</v>
      </c>
      <c r="B8" s="66" t="s">
        <v>2623</v>
      </c>
    </row>
    <row customHeight="1" ht="11.25">
      <c r="A9" s="66" t="s">
        <v>2624</v>
      </c>
      <c r="B9" s="66" t="s">
        <v>2625</v>
      </c>
    </row>
    <row customHeight="1" ht="11.25">
      <c r="A10" s="66" t="s">
        <v>2626</v>
      </c>
      <c r="B10" s="66" t="s">
        <v>2627</v>
      </c>
    </row>
    <row customHeight="1" ht="11.25">
      <c r="A11" s="66" t="s">
        <v>2628</v>
      </c>
      <c r="B11" s="66" t="s">
        <v>2629</v>
      </c>
    </row>
    <row customHeight="1" ht="11.25">
      <c r="A12" s="66" t="s">
        <v>2630</v>
      </c>
      <c r="B12" s="66" t="s">
        <v>2631</v>
      </c>
    </row>
    <row customHeight="1" ht="11.25">
      <c r="A13" s="66" t="s">
        <v>2632</v>
      </c>
      <c r="B13" s="66" t="s">
        <v>2633</v>
      </c>
    </row>
    <row customHeight="1" ht="11.25">
      <c r="A14" s="66" t="s">
        <v>2634</v>
      </c>
      <c r="B14" s="66" t="s">
        <v>2635</v>
      </c>
    </row>
    <row customHeight="1" ht="11.25">
      <c r="A15" s="66" t="s">
        <v>2636</v>
      </c>
      <c r="B15" s="66" t="s">
        <v>2637</v>
      </c>
    </row>
    <row customHeight="1" ht="11.25">
      <c r="A16" s="66" t="s">
        <v>2638</v>
      </c>
      <c r="B16" s="66" t="s">
        <v>2639</v>
      </c>
    </row>
    <row customHeight="1" ht="11.25">
      <c r="A17" s="66" t="s">
        <v>2640</v>
      </c>
      <c r="B17" s="66" t="s">
        <v>2641</v>
      </c>
    </row>
    <row customHeight="1" ht="11.25">
      <c r="A18" s="66" t="s">
        <v>2642</v>
      </c>
      <c r="B18" s="66" t="s">
        <v>2643</v>
      </c>
    </row>
    <row customHeight="1" ht="11.25">
      <c r="A19" s="66" t="s">
        <v>2644</v>
      </c>
      <c r="B19" s="66" t="s">
        <v>2645</v>
      </c>
    </row>
    <row customHeight="1" ht="11.25">
      <c r="A20" s="66" t="s">
        <v>2646</v>
      </c>
      <c r="B20" s="66" t="s">
        <v>2647</v>
      </c>
    </row>
    <row customHeight="1" ht="11.25">
      <c r="A21" s="66" t="s">
        <v>2648</v>
      </c>
      <c r="B21" s="66" t="s">
        <v>2649</v>
      </c>
    </row>
    <row customHeight="1" ht="11.25">
      <c r="A22" s="66" t="s">
        <v>2650</v>
      </c>
      <c r="B22" s="66" t="s">
        <v>2651</v>
      </c>
    </row>
    <row customHeight="1" ht="11.25">
      <c r="A23" s="66" t="s">
        <v>2652</v>
      </c>
      <c r="B23" s="66" t="s">
        <v>2653</v>
      </c>
    </row>
    <row customHeight="1" ht="11.25">
      <c r="A24" s="66" t="s">
        <v>2654</v>
      </c>
      <c r="B24" s="66" t="s">
        <v>2655</v>
      </c>
    </row>
    <row customHeight="1" ht="11.25">
      <c r="A25" s="66" t="s">
        <v>2656</v>
      </c>
      <c r="B25" s="66" t="s">
        <v>2657</v>
      </c>
    </row>
    <row customHeight="1" ht="11.25">
      <c r="A26" s="66" t="s">
        <v>2658</v>
      </c>
      <c r="B26" s="66" t="s">
        <v>2659</v>
      </c>
    </row>
    <row customHeight="1" ht="11.25">
      <c r="A27" s="66" t="s">
        <v>2660</v>
      </c>
      <c r="B27" s="66" t="s">
        <v>2661</v>
      </c>
    </row>
    <row customHeight="1" ht="11.25">
      <c r="A28" s="66" t="s">
        <v>2662</v>
      </c>
      <c r="B28" s="66" t="s">
        <v>2663</v>
      </c>
    </row>
    <row customHeight="1" ht="11.25">
      <c r="A29" s="66" t="s">
        <v>2664</v>
      </c>
      <c r="B29" s="66" t="s">
        <v>2665</v>
      </c>
    </row>
    <row customHeight="1" ht="11.25">
      <c r="A30" s="66" t="s">
        <v>2666</v>
      </c>
      <c r="B30" s="66" t="s">
        <v>2667</v>
      </c>
    </row>
    <row customHeight="1" ht="11.25">
      <c r="A31" s="66" t="s">
        <v>2668</v>
      </c>
      <c r="B31" s="66" t="s">
        <v>2669</v>
      </c>
    </row>
    <row customHeight="1" ht="11.25">
      <c r="A32" s="66" t="s">
        <v>2670</v>
      </c>
      <c r="B32" s="66" t="s">
        <v>2671</v>
      </c>
    </row>
    <row customHeight="1" ht="11.25">
      <c r="A33" s="66" t="s">
        <v>2672</v>
      </c>
      <c r="B33" s="66" t="s">
        <v>2673</v>
      </c>
    </row>
    <row customHeight="1" ht="11.25">
      <c r="A34" s="66" t="s">
        <v>2674</v>
      </c>
      <c r="B34" s="66" t="s">
        <v>2675</v>
      </c>
    </row>
    <row customHeight="1" ht="11.25">
      <c r="A35" s="66" t="s">
        <v>2676</v>
      </c>
      <c r="B35" s="66" t="s">
        <v>2677</v>
      </c>
    </row>
    <row customHeight="1" ht="11.25">
      <c r="A36" s="66" t="s">
        <v>2678</v>
      </c>
      <c r="B36" s="66" t="s">
        <v>2679</v>
      </c>
    </row>
    <row customHeight="1" ht="11.25">
      <c r="A37" s="66" t="s">
        <v>2680</v>
      </c>
      <c r="B37" s="66" t="s">
        <v>2681</v>
      </c>
    </row>
    <row customHeight="1" ht="11.25">
      <c r="A38" s="66" t="s">
        <v>2682</v>
      </c>
      <c r="B38" s="66" t="s">
        <v>2683</v>
      </c>
    </row>
    <row customHeight="1" ht="11.25">
      <c r="A39" s="66" t="s">
        <v>2684</v>
      </c>
      <c r="B39" s="66" t="s">
        <v>2685</v>
      </c>
    </row>
    <row customHeight="1" ht="11.25">
      <c r="A40" s="66" t="s">
        <v>2686</v>
      </c>
      <c r="B40" s="66" t="s">
        <v>2687</v>
      </c>
    </row>
    <row customHeight="1" ht="11.25">
      <c r="A41" s="66" t="s">
        <v>2688</v>
      </c>
      <c r="B41" s="66" t="s">
        <v>2689</v>
      </c>
    </row>
    <row customHeight="1" ht="11.25">
      <c r="A42" s="66" t="s">
        <v>2690</v>
      </c>
      <c r="B42" s="66" t="s">
        <v>2691</v>
      </c>
    </row>
    <row customHeight="1" ht="11.25">
      <c r="A43" s="66" t="s">
        <v>2692</v>
      </c>
      <c r="B43" s="66" t="s">
        <v>2693</v>
      </c>
    </row>
    <row customHeight="1" ht="11.25">
      <c r="A44" s="66" t="s">
        <v>2694</v>
      </c>
      <c r="B44" s="66" t="s">
        <v>2695</v>
      </c>
    </row>
    <row customHeight="1" ht="11.25">
      <c r="A45" s="66" t="s">
        <v>2696</v>
      </c>
      <c r="B45" s="66" t="s">
        <v>2697</v>
      </c>
    </row>
    <row customHeight="1" ht="11.25">
      <c r="A46" s="66" t="s">
        <v>2698</v>
      </c>
      <c r="B46" s="66" t="s">
        <v>2699</v>
      </c>
    </row>
    <row customHeight="1" ht="11.25">
      <c r="A47" s="66" t="s">
        <v>2700</v>
      </c>
      <c r="B47" s="66" t="s">
        <v>2701</v>
      </c>
    </row>
    <row customHeight="1" ht="11.25">
      <c r="A48" s="66" t="s">
        <v>2702</v>
      </c>
      <c r="B48" s="66" t="s">
        <v>2703</v>
      </c>
    </row>
    <row customHeight="1" ht="11.25">
      <c r="A49" s="66" t="s">
        <v>2704</v>
      </c>
      <c r="B49" s="66" t="s">
        <v>2705</v>
      </c>
    </row>
    <row customHeight="1" ht="11.25">
      <c r="A50" s="66" t="s">
        <v>2706</v>
      </c>
      <c r="B50" s="66" t="s">
        <v>2707</v>
      </c>
    </row>
    <row customHeight="1" ht="11.25">
      <c r="A51" s="66" t="s">
        <v>2708</v>
      </c>
      <c r="B51" s="66" t="s">
        <v>2709</v>
      </c>
    </row>
    <row customHeight="1" ht="11.25">
      <c r="A52" s="66" t="s">
        <v>2710</v>
      </c>
      <c r="B52" s="66" t="s">
        <v>2711</v>
      </c>
    </row>
    <row customHeight="1" ht="11.25">
      <c r="A53" s="66" t="s">
        <v>2712</v>
      </c>
      <c r="B53" s="66" t="s">
        <v>2713</v>
      </c>
    </row>
    <row customHeight="1" ht="11.25">
      <c r="A54" s="66" t="s">
        <v>2714</v>
      </c>
      <c r="B54" s="66" t="s">
        <v>2715</v>
      </c>
    </row>
    <row customHeight="1" ht="11.25">
      <c r="A55" s="66" t="s">
        <v>2716</v>
      </c>
      <c r="B55" s="66" t="s">
        <v>2717</v>
      </c>
    </row>
    <row customHeight="1" ht="11.25">
      <c r="A56" s="66" t="s">
        <v>2718</v>
      </c>
      <c r="B56" s="66" t="s">
        <v>2719</v>
      </c>
    </row>
    <row customHeight="1" ht="11.25">
      <c r="A57" s="66" t="s">
        <v>2720</v>
      </c>
      <c r="B57" s="66" t="s">
        <v>2721</v>
      </c>
    </row>
    <row customHeight="1" ht="11.25">
      <c r="A58" s="66" t="s">
        <v>2722</v>
      </c>
      <c r="B58" s="66" t="s">
        <v>2723</v>
      </c>
    </row>
    <row customHeight="1" ht="11.25">
      <c r="A59" s="66" t="s">
        <v>2724</v>
      </c>
      <c r="B59" s="66" t="s">
        <v>2725</v>
      </c>
    </row>
    <row customHeight="1" ht="11.25">
      <c r="A60" s="66" t="s">
        <v>2726</v>
      </c>
      <c r="B60" s="66" t="s">
        <v>2727</v>
      </c>
    </row>
    <row customHeight="1" ht="11.25">
      <c r="A61" s="66"/>
      <c r="B61" s="66" t="s">
        <v>2728</v>
      </c>
    </row>
    <row customHeight="1" ht="11.25">
      <c r="A62" s="66"/>
      <c r="B62" s="66" t="s">
        <v>2729</v>
      </c>
    </row>
    <row customHeight="1" ht="11.25">
      <c r="A63" s="66"/>
      <c r="B63" s="66" t="s">
        <v>2730</v>
      </c>
    </row>
    <row customHeight="1" ht="11.25">
      <c r="A64" s="66"/>
      <c r="B64" s="66" t="s">
        <v>2731</v>
      </c>
    </row>
    <row customHeight="1" ht="11.25">
      <c r="A65" s="66"/>
      <c r="B65" s="66" t="s">
        <v>2732</v>
      </c>
    </row>
    <row customHeight="1" ht="11.25">
      <c r="A66" s="66"/>
      <c r="B66" s="66" t="s">
        <v>2733</v>
      </c>
    </row>
    <row customHeight="1" ht="11.25">
      <c r="A67" s="66"/>
      <c r="B67" s="66" t="s">
        <v>2734</v>
      </c>
    </row>
    <row customHeight="1" ht="11.25">
      <c r="A68" s="66"/>
      <c r="B68" s="66" t="s">
        <v>2735</v>
      </c>
    </row>
    <row customHeight="1" ht="11.25">
      <c r="A69" s="66"/>
      <c r="B69" s="66" t="s">
        <v>2736</v>
      </c>
    </row>
    <row customHeight="1" ht="11.25">
      <c r="A70" s="66"/>
      <c r="B70" s="66" t="s">
        <v>2737</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223E2-0218-A5A5-DC93-494431B2697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2738</v>
      </c>
    </row>
    <row customHeight="1" ht="90">
      <c r="B2" s="96" t="s">
        <v>2739</v>
      </c>
    </row>
    <row customHeight="1" ht="67.5">
      <c r="B3" s="96" t="s">
        <v>2740</v>
      </c>
    </row>
    <row customHeight="1" ht="33.75">
      <c r="B4" s="96" t="s">
        <v>2741</v>
      </c>
    </row>
    <row customHeight="1" ht="11.25">
      <c r="B5" s="96" t="s">
        <v>2742</v>
      </c>
    </row>
    <row customHeight="1" ht="22.5">
      <c r="B6" s="96" t="s">
        <v>2743</v>
      </c>
    </row>
    <row customHeight="1" ht="22.5">
      <c r="B7" s="96" t="s">
        <v>2744</v>
      </c>
    </row>
    <row customHeight="1" ht="22.5">
      <c r="B8" s="96" t="s">
        <v>2745</v>
      </c>
    </row>
    <row customHeight="1" ht="22.5">
      <c r="B9" s="96" t="s">
        <v>2746</v>
      </c>
    </row>
    <row customHeight="1" ht="56.25">
      <c r="B10" s="96" t="s">
        <v>2747</v>
      </c>
    </row>
    <row customHeight="1" ht="12.75">
      <c r="B11" s="161" t="s">
        <v>2748</v>
      </c>
    </row>
    <row customHeight="1" ht="11.25">
      <c r="B12" s="95" t="s">
        <v>2749</v>
      </c>
    </row>
    <row customHeight="1" ht="22.5">
      <c r="B13" s="96" t="s">
        <v>2750</v>
      </c>
    </row>
    <row customHeight="1" ht="67.5">
      <c r="B14" s="96" t="s">
        <v>2751</v>
      </c>
    </row>
    <row customHeight="1" ht="22.5">
      <c r="B15" s="96" t="s">
        <v>2752</v>
      </c>
    </row>
    <row customHeight="1" ht="11.25">
      <c r="B16" s="95" t="s">
        <v>2753</v>
      </c>
      <c r="D16" s="102"/>
    </row>
    <row customHeight="1" ht="33.75">
      <c r="B17" s="96" t="s">
        <v>2754</v>
      </c>
    </row>
    <row customHeight="1" ht="33.75">
      <c r="B18" s="96" t="s">
        <v>2755</v>
      </c>
    </row>
    <row customHeight="1" ht="11.25">
      <c r="B19" s="96" t="s">
        <v>2756</v>
      </c>
    </row>
    <row customHeight="1" ht="33.75">
      <c r="B20" s="96" t="s">
        <v>2757</v>
      </c>
    </row>
    <row customHeight="1" ht="11.25">
      <c r="B21" s="95" t="s">
        <v>2758</v>
      </c>
    </row>
    <row customHeight="1" ht="11.25">
      <c r="B22" s="96" t="s">
        <v>2759</v>
      </c>
    </row>
    <row r="24" customHeight="1" ht="22.5">
      <c r="B24" s="163" t="s">
        <v>2760</v>
      </c>
    </row>
    <row r="26" customHeight="1" ht="11.25">
      <c r="B26" s="95" t="s">
        <v>2761</v>
      </c>
    </row>
    <row customHeight="1" ht="22.5">
      <c r="B27" s="162" t="s">
        <v>400</v>
      </c>
    </row>
    <row customHeight="1" ht="56.25">
      <c r="B28" s="162" t="s">
        <v>2762</v>
      </c>
    </row>
    <row customHeight="1" ht="11.25">
      <c r="B29" s="212" t="s">
        <v>2763</v>
      </c>
    </row>
    <row customHeight="1" ht="22.5">
      <c r="B30" s="162" t="s">
        <v>2764</v>
      </c>
    </row>
    <row r="32" customHeight="1" ht="11.25">
      <c r="A32" s="190"/>
      <c r="B32" s="191" t="s">
        <v>2765</v>
      </c>
    </row>
    <row customHeight="1" ht="14.25">
      <c r="A33" s="192">
        <v>1</v>
      </c>
      <c r="B33" s="193" t="s">
        <v>2766</v>
      </c>
    </row>
    <row customHeight="1" ht="14.25">
      <c r="A34" s="192">
        <v>2</v>
      </c>
      <c r="B34" s="193" t="s">
        <v>2767</v>
      </c>
    </row>
    <row customHeight="1" ht="11.25">
      <c r="B35" s="191" t="s">
        <v>2768</v>
      </c>
    </row>
    <row customHeight="1" ht="11.25">
      <c r="B36" s="193" t="s">
        <v>2769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DFF18-36B6-E0F8-7054-1BE5EDD80E0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109</v>
      </c>
      <c r="E2" s="2237"/>
      <c r="F2" s="1627"/>
      <c r="G2" s="1622" t="s">
        <v>109</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АО "ДГК" СП "Биробиджанская ТЭЦ"</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88</v>
      </c>
      <c r="E11" s="2225" t="s">
        <v>105</v>
      </c>
      <c r="F11" s="2194" t="s">
        <v>88</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