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АРМы\Пятилетка 2010-2023\Планы отчеты для Минэнерго\2023\Отчет 4 квартал 2023 г\Папка 1_Отчетность АО ДГК за 12 месяцев 2023 года\"/>
    </mc:Choice>
  </mc:AlternateContent>
  <bookViews>
    <workbookView xWindow="0" yWindow="0" windowWidth="38400" windowHeight="17400"/>
  </bookViews>
  <sheets>
    <sheet name="10 Кв ф" sheetId="1" r:id="rId1"/>
  </sheets>
  <definedNames>
    <definedName name="_xlnm._FilterDatabase" localSheetId="0" hidden="1">'10 Кв ф'!$A$18:$AO$915</definedName>
    <definedName name="Z_0166F564_6860_4A4D_BCAA_7E652E2AE38D_.wvu.FilterData" localSheetId="0" hidden="1">'10 Кв ф'!$A$18:$T$883</definedName>
    <definedName name="Z_06A3F353_51B3_4A72_AD0A_D70EC1B6E0CE_.wvu.FilterData" localSheetId="0" hidden="1">'10 Кв ф'!$A$19:$T$883</definedName>
    <definedName name="Z_0A56C8BB_F57D_4E95_9156_3312F9525C5E_.wvu.FilterData" localSheetId="0" hidden="1">'10 Кв ф'!$A$19:$T$883</definedName>
    <definedName name="Z_0D2A7B5C_0C40_4E6D_963D_52EC84514A68_.wvu.FilterData" localSheetId="0" hidden="1">'10 Кв ф'!$A$19:$T$883</definedName>
    <definedName name="Z_0D93C89F_D6DE_45E3_8D65_4852C654EFF1_.wvu.FilterData" localSheetId="0" hidden="1">'10 Кв ф'!$A$18:$T$912</definedName>
    <definedName name="Z_0D93C89F_D6DE_45E3_8D65_4852C654EFF1_.wvu.PrintArea" localSheetId="0" hidden="1">'10 Кв ф'!$A$1:$T$912</definedName>
    <definedName name="Z_0D93C89F_D6DE_45E3_8D65_4852C654EFF1_.wvu.Rows" localSheetId="0" hidden="1">'10 Кв ф'!$2:$13</definedName>
    <definedName name="Z_1017E5F6_993F_45C9_9841_6CF924CF1200_.wvu.FilterData" localSheetId="0" hidden="1">'10 Кв ф'!$A$18:$T$883</definedName>
    <definedName name="Z_12DE1D8C_2E36_443D_8681_573806BBC37D_.wvu.FilterData" localSheetId="0" hidden="1">'10 Кв ф'!$A$18:$T$882</definedName>
    <definedName name="Z_1470A267_A675_4CA9_A66C_50B69FF85DA3_.wvu.FilterData" localSheetId="0" hidden="1">'10 Кв ф'!$A$18:$T$883</definedName>
    <definedName name="Z_17749444_678E_426F_BD89_F71E60B050A4_.wvu.FilterData" localSheetId="0" hidden="1">'10 Кв ф'!$A$18:$T$883</definedName>
    <definedName name="Z_1E4EBB30_6787_4635_A1AD_11437E13556E_.wvu.FilterData" localSheetId="0" hidden="1">'10 Кв ф'!$A$18:$T$883</definedName>
    <definedName name="Z_27831D98_248D_4C5D_8651_2FCE3375DCF3_.wvu.FilterData" localSheetId="0" hidden="1">'10 Кв ф'!$A$18:$T$18</definedName>
    <definedName name="Z_3D41F91B_9A2B_4030_8403_A8DDF01EAA7A_.wvu.FilterData" localSheetId="0" hidden="1">'10 Кв ф'!$A$18:$T$883</definedName>
    <definedName name="Z_3D6FFAC9_26ED_4EAD_9DCA_78A482DA12FA_.wvu.FilterData" localSheetId="0" hidden="1">'10 Кв ф'!$A$18:$T$912</definedName>
    <definedName name="Z_3E520E1B_F34B_498F_8FF1_F06CA90FBFAA_.wvu.FilterData" localSheetId="0" hidden="1">'10 Кв ф'!$A$18:$T$882</definedName>
    <definedName name="Z_4350EDF1_8F1B_4807_8541_0DE3B02DBABA_.wvu.FilterData" localSheetId="0" hidden="1">'10 Кв ф'!#REF!</definedName>
    <definedName name="Z_4364DD0C_60A9_4939_80C2_42978509A381_.wvu.FilterData" localSheetId="0" hidden="1">'10 Кв ф'!$A$18:$T$912</definedName>
    <definedName name="Z_57B90536_E403_481F_B537_76A8A1190347_.wvu.FilterData" localSheetId="0" hidden="1">'10 Кв ф'!$A$18:$T$912</definedName>
    <definedName name="Z_57B90536_E403_481F_B537_76A8A1190347_.wvu.PrintArea" localSheetId="0" hidden="1">'10 Кв ф'!$A$1:$T$912</definedName>
    <definedName name="Z_584ABB53_32FF_4B7B_98BB_CA3B2584A02E_.wvu.FilterData" localSheetId="0" hidden="1">'10 Кв ф'!$A$18:$T$912</definedName>
    <definedName name="Z_58D64E48_2FAA_4C54_85F8_4917CD959A23_.wvu.FilterData" localSheetId="0" hidden="1">'10 Кв ф'!$A$19:$T$883</definedName>
    <definedName name="Z_5D814110_5DA2_4133_93D9_99EF1B49B17B_.wvu.FilterData" localSheetId="0" hidden="1">'10 Кв ф'!$A$18:$T$18</definedName>
    <definedName name="Z_6356004F_9CC1_40CF_B0B2_A9FB11BA61A7_.wvu.FilterData" localSheetId="0" hidden="1">'10 Кв ф'!#REF!</definedName>
    <definedName name="Z_64C82260_6A7F_4E26_A3BE_B3CFD5C1C1BF_.wvu.FilterData" localSheetId="0" hidden="1">'10 Кв ф'!$A$18:$T$883</definedName>
    <definedName name="Z_655DFEB5_C371_40DD_82FC_2F6B360E2859_.wvu.FilterData" localSheetId="0" hidden="1">'10 Кв ф'!$A$18:$T$883</definedName>
    <definedName name="Z_66D403AB_EA89_4957_AA3A_9374DB17FF5F_.wvu.FilterData" localSheetId="0" hidden="1">'10 Кв ф'!$A$18:$T$883</definedName>
    <definedName name="Z_693252B3_5FB1_4BEE_8319_9F410CBC9A6D_.wvu.FilterData" localSheetId="0" hidden="1">'10 Кв ф'!#REF!</definedName>
    <definedName name="Z_69A29897_1D67_46B2_9C0C_AA0ADAC9AB8C_.wvu.FilterData" localSheetId="0" hidden="1">'10 Кв ф'!$A$18:$T$883</definedName>
    <definedName name="Z_6F5C25E3_FA9C_4839_AF94_DEE882837079_.wvu.FilterData" localSheetId="0" hidden="1">'10 Кв ф'!$A$18:$T$883</definedName>
    <definedName name="Z_6FC8CDDA_2F22_43F0_A6F6_3C1F10ECFB0A_.wvu.FilterData" localSheetId="0" hidden="1">'10 Кв ф'!$A$18:$T$882</definedName>
    <definedName name="Z_71843E8E_FECF_48AE_A09C_6820DB9CAE0B_.wvu.FilterData" localSheetId="0" hidden="1">'10 Кв ф'!$A$18:$T$912</definedName>
    <definedName name="Z_7694D342_12FA_4800_9B2F_894DCECAE7B4_.wvu.FilterData" localSheetId="0" hidden="1">'10 Кв ф'!$A$18:$T$883</definedName>
    <definedName name="Z_78D53BCC_1172_4F12_88DD_9A2C70FA2088_.wvu.FilterData" localSheetId="0" hidden="1">'10 Кв ф'!$A$18:$T$912</definedName>
    <definedName name="Z_84623340_CF58_4BC5_A988_3823C261B227_.wvu.FilterData" localSheetId="0" hidden="1">'10 Кв ф'!$A$18:$T$912</definedName>
    <definedName name="Z_84623340_CF58_4BC5_A988_3823C261B227_.wvu.PrintArea" localSheetId="0" hidden="1">'10 Кв ф'!$A$1:$T$912</definedName>
    <definedName name="Z_84623340_CF58_4BC5_A988_3823C261B227_.wvu.Rows" localSheetId="0" hidden="1">'10 Кв ф'!$2:$13</definedName>
    <definedName name="Z_8B154DE0_53DB_4AF6_B1C2_32179B4E88BC_.wvu.FilterData" localSheetId="0" hidden="1">'10 Кв ф'!$A$18:$T$883</definedName>
    <definedName name="Z_8DFE875F_0C3F_4914_B6AA_FBE17C23D7D2_.wvu.FilterData" localSheetId="0" hidden="1">'10 Кв ф'!$A$19:$T$883</definedName>
    <definedName name="Z_93C4A63C_004C_41C7_AAD5_33C242984D35_.wvu.FilterData" localSheetId="0" hidden="1">'10 Кв ф'!$A$18:$T$18</definedName>
    <definedName name="Z_963A1F4E_14C6_4BB5_A521_D0FE868E7D37_.wvu.FilterData" localSheetId="0" hidden="1">'10 Кв ф'!$A$18:$T$18</definedName>
    <definedName name="Z_9B430562_8070_4258_8703_BFAE6EBDC58C_.wvu.FilterData" localSheetId="0" hidden="1">'10 Кв ф'!$A$18:$T$883</definedName>
    <definedName name="Z_A77A5C65_3B6D_434F_8258_50CC036FD700_.wvu.FilterData" localSheetId="0" hidden="1">'10 Кв ф'!$A$18:$T$912</definedName>
    <definedName name="Z_A828C0E4_02B6_47D2_81F6_4D00B4CDDD76_.wvu.FilterData" localSheetId="0" hidden="1">'10 Кв ф'!$A$18:$T$912</definedName>
    <definedName name="Z_A828C0E4_02B6_47D2_81F6_4D00B4CDDD76_.wvu.PrintArea" localSheetId="0" hidden="1">'10 Кв ф'!$A$1:$T$912</definedName>
    <definedName name="Z_A828C0E4_02B6_47D2_81F6_4D00B4CDDD76_.wvu.Rows" localSheetId="0" hidden="1">'10 Кв ф'!$12:$13</definedName>
    <definedName name="Z_AC71B388_5FE0_4A9D_8A8E_E18D1F00B0E3_.wvu.FilterData" localSheetId="0" hidden="1">'10 Кв ф'!$A$18:$T$883</definedName>
    <definedName name="Z_C15C57B9_037F_4445_B888_4EC853978147_.wvu.FilterData" localSheetId="0" hidden="1">'10 Кв ф'!$A$18:$T$882</definedName>
    <definedName name="Z_C60D55EC_865E_4D38_AE27_9E8AD04058A4_.wvu.FilterData" localSheetId="0" hidden="1">'10 Кв ф'!$A$18:$T$883</definedName>
    <definedName name="Z_C8834271_1CC2_459D_BFED_D8003474F42A_.wvu.FilterData" localSheetId="0" hidden="1">'10 Кв ф'!$A$18:$T$883</definedName>
    <definedName name="Z_CD577179_AC97_47E1_BD55_34C9FD4F7788_.wvu.FilterData" localSheetId="0" hidden="1">'10 Кв ф'!$A$18:$T$883</definedName>
    <definedName name="Z_CE1E033E_FF00_49FF_86F8_A53BE3AEB0CB_.wvu.FilterData" localSheetId="0" hidden="1">'10 Кв ф'!$A$18:$T$912</definedName>
    <definedName name="Z_CE1E033E_FF00_49FF_86F8_A53BE3AEB0CB_.wvu.PrintArea" localSheetId="0" hidden="1">'10 Кв ф'!$A$1:$T$912</definedName>
    <definedName name="Z_CE1E033E_FF00_49FF_86F8_A53BE3AEB0CB_.wvu.Rows" localSheetId="0" hidden="1">'10 Кв ф'!$12:$13</definedName>
    <definedName name="Z_D2373A93_A74A_4F74_898B_4F2E2B0E4C0B_.wvu.FilterData" localSheetId="0" hidden="1">'10 Кв ф'!$A$18:$T$912</definedName>
    <definedName name="Z_D2CBDC49_B9AD_49DF_A2DD_0C0CEC3CCF43_.wvu.FilterData" localSheetId="0" hidden="1">'10 Кв ф'!$A$18:$T$883</definedName>
    <definedName name="Z_D65DB3B3_D583_4A50_96A0_49F0BFBC42FA_.wvu.FilterData" localSheetId="0" hidden="1">'10 Кв ф'!$A$18:$T$912</definedName>
    <definedName name="Z_D6D9C024_8179_4E41_8196_D59861ADD944_.wvu.FilterData" localSheetId="0" hidden="1">'10 Кв ф'!$A$18:$T$912</definedName>
    <definedName name="Z_D8A1492F_0E32_4C4E_B90C_4EE6AF3DB003_.wvu.FilterData" localSheetId="0" hidden="1">'10 Кв ф'!$A$18:$T$18</definedName>
    <definedName name="Z_DC64EED4_A191_4298_87E4_64E85FD8D110_.wvu.FilterData" localSheetId="0" hidden="1">'10 Кв ф'!$A$18:$T$883</definedName>
    <definedName name="Z_DD79EF37_1308_44D2_981A_C28745460F44_.wvu.FilterData" localSheetId="0" hidden="1">'10 Кв ф'!$A$18:$T$883</definedName>
    <definedName name="Z_DDAC970E_030F_4B51_AB9C_405787409F8D_.wvu.FilterData" localSheetId="0" hidden="1">'10 Кв ф'!$A$18:$T$18</definedName>
    <definedName name="Z_E104860A_A3B7_4FDF_8BAB_6F219D9D3E8F_.wvu.FilterData" localSheetId="0" hidden="1">'10 Кв ф'!$A$18:$T$912</definedName>
    <definedName name="Z_E104860A_A3B7_4FDF_8BAB_6F219D9D3E8F_.wvu.PrintArea" localSheetId="0" hidden="1">'10 Кв ф'!$A$1:$T$912</definedName>
    <definedName name="Z_E104860A_A3B7_4FDF_8BAB_6F219D9D3E8F_.wvu.Rows" localSheetId="0" hidden="1">'10 Кв ф'!$12:$13</definedName>
    <definedName name="Z_E411A018_3262_426B_992B_D639BDC47809_.wvu.FilterData" localSheetId="0" hidden="1">'10 Кв ф'!$A$18:$T$883</definedName>
    <definedName name="Z_E65E1C7B_B53B_4B88_8602_A3F4B4E3D382_.wvu.FilterData" localSheetId="0" hidden="1">'10 Кв ф'!$A$18:$T$912</definedName>
    <definedName name="Z_E8944C33_CF35_4790_9FEB_7204E02DE563_.wvu.FilterData" localSheetId="0" hidden="1">'10 Кв ф'!$A$18:$T$912</definedName>
    <definedName name="Z_E8944C33_CF35_4790_9FEB_7204E02DE563_.wvu.PrintArea" localSheetId="0" hidden="1">'10 Кв ф'!$A$1:$T$912</definedName>
    <definedName name="Z_EBE17BEF_ADE5_48A1_B3B0_13D095BC5397_.wvu.FilterData" localSheetId="0" hidden="1">'10 Кв ф'!$A$18:$T$883</definedName>
    <definedName name="Z_EF664B56_5069_481F_BF03_744F9121EDA1_.wvu.FilterData" localSheetId="0" hidden="1">'10 Кв ф'!$A$19:$T$883</definedName>
    <definedName name="Z_F5250458_B3DA_4BC9_8608_3E38DAC94C38_.wvu.FilterData" localSheetId="0" hidden="1">'10 Кв ф'!$A$18:$T$883</definedName>
    <definedName name="Z_F542FC93_15B6_4F75_8CE6_13289B723FF3_.wvu.FilterData" localSheetId="0" hidden="1">'10 Кв ф'!$A$18:$T$882</definedName>
    <definedName name="Z_FF811F01_18A2_472F_A2B1_C8CB4F7C4144_.wvu.FilterData" localSheetId="0" hidden="1">'10 Кв ф'!$A$18:$T$882</definedName>
    <definedName name="Z_FFD7E54C_3584_445D_916C_CB13835F8BCF_.wvu.FilterData" localSheetId="0" hidden="1">'10 Кв ф'!$A$18:$T$883</definedName>
    <definedName name="_xlnm.Print_Area" localSheetId="0">'10 Кв ф'!$A$1:$T$912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15" i="1" l="1"/>
  <c r="H914" i="1"/>
  <c r="H913" i="1"/>
  <c r="R912" i="1"/>
  <c r="S912" i="1" s="1"/>
  <c r="H912" i="1"/>
  <c r="G912" i="1"/>
  <c r="F912" i="1"/>
  <c r="Q912" i="1" s="1"/>
  <c r="R911" i="1"/>
  <c r="S911" i="1" s="1"/>
  <c r="Q911" i="1"/>
  <c r="H911" i="1"/>
  <c r="G911" i="1"/>
  <c r="F911" i="1"/>
  <c r="R910" i="1"/>
  <c r="S910" i="1" s="1"/>
  <c r="H910" i="1"/>
  <c r="G910" i="1"/>
  <c r="F910" i="1"/>
  <c r="Q910" i="1" s="1"/>
  <c r="R909" i="1"/>
  <c r="S909" i="1" s="1"/>
  <c r="Q909" i="1"/>
  <c r="H909" i="1"/>
  <c r="G909" i="1"/>
  <c r="F909" i="1"/>
  <c r="R908" i="1"/>
  <c r="H908" i="1"/>
  <c r="G908" i="1"/>
  <c r="F908" i="1"/>
  <c r="P907" i="1"/>
  <c r="O907" i="1"/>
  <c r="N907" i="1"/>
  <c r="M907" i="1"/>
  <c r="L907" i="1"/>
  <c r="K907" i="1"/>
  <c r="J907" i="1"/>
  <c r="I907" i="1"/>
  <c r="G907" i="1"/>
  <c r="E907" i="1"/>
  <c r="D907" i="1"/>
  <c r="R905" i="1"/>
  <c r="S905" i="1" s="1"/>
  <c r="H905" i="1"/>
  <c r="G905" i="1"/>
  <c r="F905" i="1"/>
  <c r="R904" i="1"/>
  <c r="P904" i="1"/>
  <c r="O904" i="1"/>
  <c r="N904" i="1"/>
  <c r="N900" i="1" s="1"/>
  <c r="M904" i="1"/>
  <c r="M900" i="1" s="1"/>
  <c r="L904" i="1"/>
  <c r="K904" i="1"/>
  <c r="J904" i="1"/>
  <c r="J900" i="1" s="1"/>
  <c r="I904" i="1"/>
  <c r="I900" i="1" s="1"/>
  <c r="H904" i="1"/>
  <c r="G904" i="1"/>
  <c r="E904" i="1"/>
  <c r="D904" i="1"/>
  <c r="P900" i="1"/>
  <c r="O900" i="1"/>
  <c r="L900" i="1"/>
  <c r="K900" i="1"/>
  <c r="H900" i="1"/>
  <c r="G900" i="1"/>
  <c r="E900" i="1"/>
  <c r="D900" i="1"/>
  <c r="R897" i="1"/>
  <c r="Q897" i="1"/>
  <c r="P897" i="1"/>
  <c r="O897" i="1"/>
  <c r="N897" i="1"/>
  <c r="M897" i="1"/>
  <c r="L897" i="1"/>
  <c r="K897" i="1"/>
  <c r="J897" i="1"/>
  <c r="I897" i="1"/>
  <c r="H897" i="1"/>
  <c r="G897" i="1"/>
  <c r="F897" i="1"/>
  <c r="E897" i="1"/>
  <c r="D897" i="1"/>
  <c r="R894" i="1"/>
  <c r="Q894" i="1"/>
  <c r="P894" i="1"/>
  <c r="P893" i="1" s="1"/>
  <c r="O894" i="1"/>
  <c r="O893" i="1" s="1"/>
  <c r="N894" i="1"/>
  <c r="M894" i="1"/>
  <c r="L894" i="1"/>
  <c r="L893" i="1" s="1"/>
  <c r="L862" i="1" s="1"/>
  <c r="K894" i="1"/>
  <c r="K893" i="1" s="1"/>
  <c r="J894" i="1"/>
  <c r="I894" i="1"/>
  <c r="H894" i="1"/>
  <c r="G894" i="1"/>
  <c r="G893" i="1" s="1"/>
  <c r="F894" i="1"/>
  <c r="E894" i="1"/>
  <c r="D894" i="1"/>
  <c r="D893" i="1" s="1"/>
  <c r="D862" i="1" s="1"/>
  <c r="R893" i="1"/>
  <c r="Q893" i="1"/>
  <c r="N893" i="1"/>
  <c r="M893" i="1"/>
  <c r="J893" i="1"/>
  <c r="I893" i="1"/>
  <c r="F893" i="1"/>
  <c r="E893" i="1"/>
  <c r="R892" i="1"/>
  <c r="H892" i="1"/>
  <c r="G892" i="1"/>
  <c r="F892" i="1"/>
  <c r="Q892" i="1" s="1"/>
  <c r="R891" i="1"/>
  <c r="S891" i="1" s="1"/>
  <c r="H891" i="1"/>
  <c r="G891" i="1"/>
  <c r="F891" i="1"/>
  <c r="Q891" i="1" s="1"/>
  <c r="R890" i="1"/>
  <c r="S890" i="1" s="1"/>
  <c r="H890" i="1"/>
  <c r="G890" i="1"/>
  <c r="F890" i="1"/>
  <c r="Q890" i="1" s="1"/>
  <c r="R889" i="1"/>
  <c r="S889" i="1" s="1"/>
  <c r="H889" i="1"/>
  <c r="G889" i="1"/>
  <c r="F889" i="1"/>
  <c r="Q889" i="1" s="1"/>
  <c r="R888" i="1"/>
  <c r="S888" i="1" s="1"/>
  <c r="H888" i="1"/>
  <c r="G888" i="1"/>
  <c r="F888" i="1"/>
  <c r="P887" i="1"/>
  <c r="O887" i="1"/>
  <c r="N887" i="1"/>
  <c r="N883" i="1" s="1"/>
  <c r="M887" i="1"/>
  <c r="L887" i="1"/>
  <c r="K887" i="1"/>
  <c r="J887" i="1"/>
  <c r="J883" i="1" s="1"/>
  <c r="I887" i="1"/>
  <c r="H887" i="1"/>
  <c r="E887" i="1"/>
  <c r="D887" i="1"/>
  <c r="P883" i="1"/>
  <c r="O883" i="1"/>
  <c r="M883" i="1"/>
  <c r="L883" i="1"/>
  <c r="K883" i="1"/>
  <c r="I883" i="1"/>
  <c r="H883" i="1"/>
  <c r="E883" i="1"/>
  <c r="D883" i="1"/>
  <c r="R878" i="1"/>
  <c r="Q878" i="1"/>
  <c r="P878" i="1"/>
  <c r="O878" i="1"/>
  <c r="N878" i="1"/>
  <c r="M878" i="1"/>
  <c r="L878" i="1"/>
  <c r="K878" i="1"/>
  <c r="J878" i="1"/>
  <c r="I878" i="1"/>
  <c r="H878" i="1"/>
  <c r="G878" i="1"/>
  <c r="F878" i="1"/>
  <c r="E878" i="1"/>
  <c r="D878" i="1"/>
  <c r="H876" i="1"/>
  <c r="G876" i="1"/>
  <c r="F876" i="1"/>
  <c r="P875" i="1"/>
  <c r="P870" i="1" s="1"/>
  <c r="O875" i="1"/>
  <c r="O870" i="1" s="1"/>
  <c r="N875" i="1"/>
  <c r="M875" i="1"/>
  <c r="L875" i="1"/>
  <c r="L870" i="1" s="1"/>
  <c r="K875" i="1"/>
  <c r="K870" i="1" s="1"/>
  <c r="J875" i="1"/>
  <c r="I875" i="1"/>
  <c r="G875" i="1"/>
  <c r="G870" i="1" s="1"/>
  <c r="F875" i="1"/>
  <c r="E875" i="1"/>
  <c r="D875" i="1"/>
  <c r="D870" i="1" s="1"/>
  <c r="N870" i="1"/>
  <c r="M870" i="1"/>
  <c r="J870" i="1"/>
  <c r="I870" i="1"/>
  <c r="I863" i="1" s="1"/>
  <c r="F870" i="1"/>
  <c r="E870" i="1"/>
  <c r="R867" i="1"/>
  <c r="Q867" i="1"/>
  <c r="P867" i="1"/>
  <c r="O867" i="1"/>
  <c r="N867" i="1"/>
  <c r="N863" i="1" s="1"/>
  <c r="M867" i="1"/>
  <c r="L867" i="1"/>
  <c r="K867" i="1"/>
  <c r="J867" i="1"/>
  <c r="I867" i="1"/>
  <c r="H867" i="1"/>
  <c r="G867" i="1"/>
  <c r="F867" i="1"/>
  <c r="F863" i="1" s="1"/>
  <c r="E867" i="1"/>
  <c r="D867" i="1"/>
  <c r="R864" i="1"/>
  <c r="Q864" i="1"/>
  <c r="P864" i="1"/>
  <c r="P863" i="1" s="1"/>
  <c r="O864" i="1"/>
  <c r="O863" i="1" s="1"/>
  <c r="O862" i="1" s="1"/>
  <c r="N864" i="1"/>
  <c r="M864" i="1"/>
  <c r="L864" i="1"/>
  <c r="L863" i="1" s="1"/>
  <c r="K864" i="1"/>
  <c r="K863" i="1" s="1"/>
  <c r="K862" i="1" s="1"/>
  <c r="J864" i="1"/>
  <c r="I864" i="1"/>
  <c r="H864" i="1"/>
  <c r="G864" i="1"/>
  <c r="G863" i="1" s="1"/>
  <c r="F864" i="1"/>
  <c r="E864" i="1"/>
  <c r="D864" i="1"/>
  <c r="D863" i="1" s="1"/>
  <c r="M863" i="1"/>
  <c r="E863" i="1"/>
  <c r="H861" i="1"/>
  <c r="H860" i="1"/>
  <c r="H859" i="1"/>
  <c r="H858" i="1"/>
  <c r="H857" i="1"/>
  <c r="H856" i="1"/>
  <c r="H855" i="1"/>
  <c r="G855" i="1"/>
  <c r="F855" i="1"/>
  <c r="H854" i="1"/>
  <c r="G854" i="1"/>
  <c r="F854" i="1"/>
  <c r="H853" i="1"/>
  <c r="G853" i="1"/>
  <c r="F853" i="1"/>
  <c r="H852" i="1"/>
  <c r="G852" i="1"/>
  <c r="F852" i="1"/>
  <c r="H851" i="1"/>
  <c r="G851" i="1"/>
  <c r="F851" i="1"/>
  <c r="H850" i="1"/>
  <c r="G850" i="1"/>
  <c r="F850" i="1"/>
  <c r="H849" i="1"/>
  <c r="G849" i="1"/>
  <c r="F849" i="1"/>
  <c r="H848" i="1"/>
  <c r="G848" i="1"/>
  <c r="F848" i="1"/>
  <c r="H847" i="1"/>
  <c r="G847" i="1"/>
  <c r="F847" i="1"/>
  <c r="H846" i="1"/>
  <c r="G846" i="1"/>
  <c r="F846" i="1"/>
  <c r="H845" i="1"/>
  <c r="G845" i="1"/>
  <c r="F845" i="1"/>
  <c r="H844" i="1"/>
  <c r="G844" i="1"/>
  <c r="F844" i="1"/>
  <c r="H843" i="1"/>
  <c r="G843" i="1"/>
  <c r="F843" i="1"/>
  <c r="H842" i="1"/>
  <c r="G842" i="1"/>
  <c r="F842" i="1"/>
  <c r="H841" i="1"/>
  <c r="G841" i="1"/>
  <c r="F841" i="1"/>
  <c r="H840" i="1"/>
  <c r="G840" i="1"/>
  <c r="F840" i="1"/>
  <c r="H839" i="1"/>
  <c r="G839" i="1"/>
  <c r="F839" i="1"/>
  <c r="H838" i="1"/>
  <c r="G838" i="1"/>
  <c r="F838" i="1"/>
  <c r="H837" i="1"/>
  <c r="G837" i="1"/>
  <c r="F837" i="1"/>
  <c r="S836" i="1"/>
  <c r="Q836" i="1"/>
  <c r="H836" i="1"/>
  <c r="R836" i="1" s="1"/>
  <c r="G836" i="1"/>
  <c r="F836" i="1"/>
  <c r="H835" i="1"/>
  <c r="G835" i="1"/>
  <c r="F835" i="1"/>
  <c r="H834" i="1"/>
  <c r="G834" i="1"/>
  <c r="F834" i="1"/>
  <c r="S833" i="1"/>
  <c r="H833" i="1"/>
  <c r="R833" i="1" s="1"/>
  <c r="G833" i="1"/>
  <c r="F833" i="1"/>
  <c r="S832" i="1"/>
  <c r="Q832" i="1"/>
  <c r="H832" i="1"/>
  <c r="R832" i="1" s="1"/>
  <c r="G832" i="1"/>
  <c r="F832" i="1"/>
  <c r="H831" i="1"/>
  <c r="G831" i="1"/>
  <c r="F831" i="1"/>
  <c r="H830" i="1"/>
  <c r="G830" i="1"/>
  <c r="F830" i="1"/>
  <c r="S829" i="1"/>
  <c r="H829" i="1"/>
  <c r="R829" i="1" s="1"/>
  <c r="G829" i="1"/>
  <c r="F829" i="1"/>
  <c r="S828" i="1"/>
  <c r="Q828" i="1"/>
  <c r="H828" i="1"/>
  <c r="R828" i="1" s="1"/>
  <c r="G828" i="1"/>
  <c r="F828" i="1"/>
  <c r="Q827" i="1"/>
  <c r="H827" i="1"/>
  <c r="G827" i="1"/>
  <c r="F827" i="1"/>
  <c r="H826" i="1"/>
  <c r="G826" i="1"/>
  <c r="F826" i="1"/>
  <c r="S825" i="1"/>
  <c r="H825" i="1"/>
  <c r="R825" i="1" s="1"/>
  <c r="G825" i="1"/>
  <c r="F825" i="1"/>
  <c r="S824" i="1"/>
  <c r="Q824" i="1"/>
  <c r="H824" i="1"/>
  <c r="R824" i="1" s="1"/>
  <c r="G824" i="1"/>
  <c r="F824" i="1"/>
  <c r="Q823" i="1"/>
  <c r="H823" i="1"/>
  <c r="G823" i="1"/>
  <c r="F823" i="1"/>
  <c r="H822" i="1"/>
  <c r="G822" i="1"/>
  <c r="F822" i="1"/>
  <c r="S821" i="1"/>
  <c r="H821" i="1"/>
  <c r="R821" i="1" s="1"/>
  <c r="G821" i="1"/>
  <c r="G818" i="1" s="1"/>
  <c r="F821" i="1"/>
  <c r="S820" i="1"/>
  <c r="Q820" i="1"/>
  <c r="H820" i="1"/>
  <c r="R820" i="1" s="1"/>
  <c r="G820" i="1"/>
  <c r="F820" i="1"/>
  <c r="H819" i="1"/>
  <c r="G819" i="1"/>
  <c r="F819" i="1"/>
  <c r="P818" i="1"/>
  <c r="O818" i="1"/>
  <c r="N818" i="1"/>
  <c r="M818" i="1"/>
  <c r="L818" i="1"/>
  <c r="K818" i="1"/>
  <c r="J818" i="1"/>
  <c r="I818" i="1"/>
  <c r="F818" i="1"/>
  <c r="E818" i="1"/>
  <c r="D818" i="1"/>
  <c r="S816" i="1"/>
  <c r="H816" i="1"/>
  <c r="R816" i="1" s="1"/>
  <c r="R815" i="1" s="1"/>
  <c r="R811" i="1" s="1"/>
  <c r="G816" i="1"/>
  <c r="G815" i="1" s="1"/>
  <c r="G811" i="1" s="1"/>
  <c r="F816" i="1"/>
  <c r="P815" i="1"/>
  <c r="O815" i="1"/>
  <c r="O811" i="1" s="1"/>
  <c r="N815" i="1"/>
  <c r="M815" i="1"/>
  <c r="L815" i="1"/>
  <c r="K815" i="1"/>
  <c r="K811" i="1" s="1"/>
  <c r="J815" i="1"/>
  <c r="I815" i="1"/>
  <c r="S815" i="1" s="1"/>
  <c r="F815" i="1"/>
  <c r="E815" i="1"/>
  <c r="E811" i="1" s="1"/>
  <c r="D815" i="1"/>
  <c r="P811" i="1"/>
  <c r="N811" i="1"/>
  <c r="M811" i="1"/>
  <c r="L811" i="1"/>
  <c r="J811" i="1"/>
  <c r="F811" i="1"/>
  <c r="D811" i="1"/>
  <c r="R808" i="1"/>
  <c r="Q808" i="1"/>
  <c r="P808" i="1"/>
  <c r="O808" i="1"/>
  <c r="N808" i="1"/>
  <c r="M808" i="1"/>
  <c r="L808" i="1"/>
  <c r="K808" i="1"/>
  <c r="J808" i="1"/>
  <c r="I808" i="1"/>
  <c r="H808" i="1"/>
  <c r="G808" i="1"/>
  <c r="F808" i="1"/>
  <c r="E808" i="1"/>
  <c r="D808" i="1"/>
  <c r="R805" i="1"/>
  <c r="Q805" i="1"/>
  <c r="Q804" i="1" s="1"/>
  <c r="P805" i="1"/>
  <c r="O805" i="1"/>
  <c r="N805" i="1"/>
  <c r="N804" i="1" s="1"/>
  <c r="M805" i="1"/>
  <c r="M804" i="1" s="1"/>
  <c r="L805" i="1"/>
  <c r="K805" i="1"/>
  <c r="K804" i="1" s="1"/>
  <c r="J805" i="1"/>
  <c r="J804" i="1" s="1"/>
  <c r="I805" i="1"/>
  <c r="I804" i="1" s="1"/>
  <c r="H805" i="1"/>
  <c r="G805" i="1"/>
  <c r="F805" i="1"/>
  <c r="F804" i="1" s="1"/>
  <c r="E805" i="1"/>
  <c r="E804" i="1" s="1"/>
  <c r="D805" i="1"/>
  <c r="R804" i="1"/>
  <c r="P804" i="1"/>
  <c r="O804" i="1"/>
  <c r="L804" i="1"/>
  <c r="H804" i="1"/>
  <c r="G804" i="1"/>
  <c r="D804" i="1"/>
  <c r="H803" i="1"/>
  <c r="G803" i="1"/>
  <c r="F803" i="1"/>
  <c r="H802" i="1"/>
  <c r="G802" i="1"/>
  <c r="F802" i="1"/>
  <c r="S801" i="1"/>
  <c r="H801" i="1"/>
  <c r="R801" i="1" s="1"/>
  <c r="G801" i="1"/>
  <c r="F801" i="1"/>
  <c r="S800" i="1"/>
  <c r="Q800" i="1"/>
  <c r="H800" i="1"/>
  <c r="R800" i="1" s="1"/>
  <c r="G800" i="1"/>
  <c r="F800" i="1"/>
  <c r="H799" i="1"/>
  <c r="G799" i="1"/>
  <c r="F799" i="1"/>
  <c r="H798" i="1"/>
  <c r="G798" i="1"/>
  <c r="F798" i="1"/>
  <c r="S797" i="1"/>
  <c r="H797" i="1"/>
  <c r="R797" i="1" s="1"/>
  <c r="G797" i="1"/>
  <c r="F797" i="1"/>
  <c r="R796" i="1"/>
  <c r="H796" i="1"/>
  <c r="G796" i="1"/>
  <c r="F796" i="1"/>
  <c r="H795" i="1"/>
  <c r="G795" i="1"/>
  <c r="F795" i="1"/>
  <c r="Q795" i="1" s="1"/>
  <c r="H794" i="1"/>
  <c r="G794" i="1"/>
  <c r="F794" i="1"/>
  <c r="H793" i="1"/>
  <c r="G793" i="1"/>
  <c r="F793" i="1"/>
  <c r="Q793" i="1" s="1"/>
  <c r="R792" i="1"/>
  <c r="S792" i="1" s="1"/>
  <c r="H792" i="1"/>
  <c r="G792" i="1"/>
  <c r="F792" i="1"/>
  <c r="H791" i="1"/>
  <c r="G791" i="1"/>
  <c r="F791" i="1"/>
  <c r="Q791" i="1" s="1"/>
  <c r="R790" i="1"/>
  <c r="S790" i="1" s="1"/>
  <c r="H790" i="1"/>
  <c r="G790" i="1"/>
  <c r="F790" i="1"/>
  <c r="H789" i="1"/>
  <c r="G789" i="1"/>
  <c r="F789" i="1"/>
  <c r="Q789" i="1" s="1"/>
  <c r="R788" i="1"/>
  <c r="S788" i="1" s="1"/>
  <c r="H788" i="1"/>
  <c r="G788" i="1"/>
  <c r="F788" i="1"/>
  <c r="H787" i="1"/>
  <c r="G787" i="1"/>
  <c r="F787" i="1"/>
  <c r="H786" i="1"/>
  <c r="G786" i="1"/>
  <c r="F786" i="1"/>
  <c r="H785" i="1"/>
  <c r="G785" i="1"/>
  <c r="F785" i="1"/>
  <c r="H784" i="1"/>
  <c r="G784" i="1"/>
  <c r="F784" i="1"/>
  <c r="P783" i="1"/>
  <c r="P772" i="1" s="1"/>
  <c r="O783" i="1"/>
  <c r="N783" i="1"/>
  <c r="M783" i="1"/>
  <c r="L783" i="1"/>
  <c r="K783" i="1"/>
  <c r="K772" i="1" s="1"/>
  <c r="J783" i="1"/>
  <c r="I783" i="1"/>
  <c r="G783" i="1"/>
  <c r="G772" i="1" s="1"/>
  <c r="E783" i="1"/>
  <c r="D783" i="1"/>
  <c r="R782" i="1"/>
  <c r="S782" i="1" s="1"/>
  <c r="H782" i="1"/>
  <c r="G782" i="1"/>
  <c r="F782" i="1"/>
  <c r="Q782" i="1" s="1"/>
  <c r="Q781" i="1" s="1"/>
  <c r="R781" i="1"/>
  <c r="S781" i="1" s="1"/>
  <c r="P781" i="1"/>
  <c r="O781" i="1"/>
  <c r="N781" i="1"/>
  <c r="M781" i="1"/>
  <c r="L781" i="1"/>
  <c r="K781" i="1"/>
  <c r="J781" i="1"/>
  <c r="I781" i="1"/>
  <c r="H781" i="1"/>
  <c r="G781" i="1"/>
  <c r="F781" i="1"/>
  <c r="E781" i="1"/>
  <c r="D781" i="1"/>
  <c r="R779" i="1"/>
  <c r="S779" i="1" s="1"/>
  <c r="H779" i="1"/>
  <c r="G779" i="1"/>
  <c r="F779" i="1"/>
  <c r="Q779" i="1" s="1"/>
  <c r="R778" i="1"/>
  <c r="S778" i="1" s="1"/>
  <c r="Q778" i="1"/>
  <c r="H778" i="1"/>
  <c r="G778" i="1"/>
  <c r="F778" i="1"/>
  <c r="R777" i="1"/>
  <c r="S777" i="1" s="1"/>
  <c r="H777" i="1"/>
  <c r="G777" i="1"/>
  <c r="F777" i="1"/>
  <c r="Q777" i="1" s="1"/>
  <c r="R776" i="1"/>
  <c r="S776" i="1" s="1"/>
  <c r="H776" i="1"/>
  <c r="G776" i="1"/>
  <c r="F776" i="1"/>
  <c r="Q776" i="1" s="1"/>
  <c r="R775" i="1"/>
  <c r="Q775" i="1"/>
  <c r="H775" i="1"/>
  <c r="G775" i="1"/>
  <c r="F775" i="1"/>
  <c r="R774" i="1"/>
  <c r="S774" i="1" s="1"/>
  <c r="Q774" i="1"/>
  <c r="H774" i="1"/>
  <c r="G774" i="1"/>
  <c r="F774" i="1"/>
  <c r="P773" i="1"/>
  <c r="O773" i="1"/>
  <c r="N773" i="1"/>
  <c r="M773" i="1"/>
  <c r="L773" i="1"/>
  <c r="K773" i="1"/>
  <c r="J773" i="1"/>
  <c r="I773" i="1"/>
  <c r="H773" i="1"/>
  <c r="G773" i="1"/>
  <c r="E773" i="1"/>
  <c r="D773" i="1"/>
  <c r="O772" i="1"/>
  <c r="L772" i="1"/>
  <c r="D772" i="1"/>
  <c r="R771" i="1"/>
  <c r="Q771" i="1"/>
  <c r="Q770" i="1" s="1"/>
  <c r="H771" i="1"/>
  <c r="G771" i="1"/>
  <c r="F771" i="1"/>
  <c r="F770" i="1" s="1"/>
  <c r="F764" i="1" s="1"/>
  <c r="P770" i="1"/>
  <c r="O770" i="1"/>
  <c r="N770" i="1"/>
  <c r="M770" i="1"/>
  <c r="L770" i="1"/>
  <c r="K770" i="1"/>
  <c r="J770" i="1"/>
  <c r="I770" i="1"/>
  <c r="I764" i="1" s="1"/>
  <c r="H770" i="1"/>
  <c r="G770" i="1"/>
  <c r="E770" i="1"/>
  <c r="E764" i="1" s="1"/>
  <c r="D770" i="1"/>
  <c r="H769" i="1"/>
  <c r="G769" i="1"/>
  <c r="G768" i="1" s="1"/>
  <c r="F769" i="1"/>
  <c r="P768" i="1"/>
  <c r="O768" i="1"/>
  <c r="N768" i="1"/>
  <c r="M768" i="1"/>
  <c r="L768" i="1"/>
  <c r="K768" i="1"/>
  <c r="J768" i="1"/>
  <c r="I768" i="1"/>
  <c r="H768" i="1"/>
  <c r="F768" i="1"/>
  <c r="E768" i="1"/>
  <c r="D768" i="1"/>
  <c r="H766" i="1"/>
  <c r="H765" i="1" s="1"/>
  <c r="G766" i="1"/>
  <c r="F766" i="1"/>
  <c r="P765" i="1"/>
  <c r="O765" i="1"/>
  <c r="O764" i="1" s="1"/>
  <c r="N765" i="1"/>
  <c r="M765" i="1"/>
  <c r="L765" i="1"/>
  <c r="K765" i="1"/>
  <c r="K764" i="1" s="1"/>
  <c r="J765" i="1"/>
  <c r="I765" i="1"/>
  <c r="G765" i="1"/>
  <c r="F765" i="1"/>
  <c r="E765" i="1"/>
  <c r="D765" i="1"/>
  <c r="N764" i="1"/>
  <c r="M764" i="1"/>
  <c r="J764" i="1"/>
  <c r="R757" i="1"/>
  <c r="Q757" i="1"/>
  <c r="P757" i="1"/>
  <c r="O757" i="1"/>
  <c r="N757" i="1"/>
  <c r="M757" i="1"/>
  <c r="L757" i="1"/>
  <c r="K757" i="1"/>
  <c r="J757" i="1"/>
  <c r="I757" i="1"/>
  <c r="H757" i="1"/>
  <c r="G757" i="1"/>
  <c r="F757" i="1"/>
  <c r="E757" i="1"/>
  <c r="D757" i="1"/>
  <c r="R754" i="1"/>
  <c r="Q754" i="1"/>
  <c r="P754" i="1"/>
  <c r="P749" i="1" s="1"/>
  <c r="O754" i="1"/>
  <c r="O749" i="1" s="1"/>
  <c r="N754" i="1"/>
  <c r="M754" i="1"/>
  <c r="L754" i="1"/>
  <c r="K754" i="1"/>
  <c r="J754" i="1"/>
  <c r="I754" i="1"/>
  <c r="H754" i="1"/>
  <c r="G754" i="1"/>
  <c r="G749" i="1" s="1"/>
  <c r="F754" i="1"/>
  <c r="E754" i="1"/>
  <c r="D754" i="1"/>
  <c r="D749" i="1" s="1"/>
  <c r="R753" i="1"/>
  <c r="S753" i="1" s="1"/>
  <c r="Q753" i="1"/>
  <c r="Q752" i="1" s="1"/>
  <c r="Q750" i="1" s="1"/>
  <c r="Q749" i="1" s="1"/>
  <c r="H753" i="1"/>
  <c r="G753" i="1"/>
  <c r="F753" i="1"/>
  <c r="R752" i="1"/>
  <c r="S752" i="1" s="1"/>
  <c r="P752" i="1"/>
  <c r="O752" i="1"/>
  <c r="N752" i="1"/>
  <c r="M752" i="1"/>
  <c r="L752" i="1"/>
  <c r="K752" i="1"/>
  <c r="J752" i="1"/>
  <c r="I752" i="1"/>
  <c r="H752" i="1"/>
  <c r="G752" i="1"/>
  <c r="F752" i="1"/>
  <c r="E752" i="1"/>
  <c r="D752" i="1"/>
  <c r="R750" i="1"/>
  <c r="P750" i="1"/>
  <c r="O750" i="1"/>
  <c r="N750" i="1"/>
  <c r="N749" i="1" s="1"/>
  <c r="M750" i="1"/>
  <c r="M749" i="1" s="1"/>
  <c r="L750" i="1"/>
  <c r="K750" i="1"/>
  <c r="J750" i="1"/>
  <c r="J749" i="1" s="1"/>
  <c r="I750" i="1"/>
  <c r="I749" i="1" s="1"/>
  <c r="H750" i="1"/>
  <c r="G750" i="1"/>
  <c r="F750" i="1"/>
  <c r="F749" i="1" s="1"/>
  <c r="E750" i="1"/>
  <c r="E749" i="1" s="1"/>
  <c r="D750" i="1"/>
  <c r="L749" i="1"/>
  <c r="K749" i="1"/>
  <c r="K748" i="1" s="1"/>
  <c r="S747" i="1"/>
  <c r="Q747" i="1"/>
  <c r="H747" i="1"/>
  <c r="R747" i="1" s="1"/>
  <c r="G747" i="1"/>
  <c r="F747" i="1"/>
  <c r="S746" i="1"/>
  <c r="Q746" i="1"/>
  <c r="H746" i="1"/>
  <c r="R746" i="1" s="1"/>
  <c r="G746" i="1"/>
  <c r="F746" i="1"/>
  <c r="H745" i="1"/>
  <c r="G745" i="1"/>
  <c r="F745" i="1"/>
  <c r="H744" i="1"/>
  <c r="G744" i="1"/>
  <c r="F744" i="1"/>
  <c r="H743" i="1"/>
  <c r="H742" i="1"/>
  <c r="H741" i="1"/>
  <c r="H740" i="1"/>
  <c r="H739" i="1"/>
  <c r="H738" i="1"/>
  <c r="H737" i="1"/>
  <c r="H736" i="1"/>
  <c r="S735" i="1"/>
  <c r="Q735" i="1"/>
  <c r="H735" i="1"/>
  <c r="R735" i="1" s="1"/>
  <c r="G735" i="1"/>
  <c r="F735" i="1"/>
  <c r="S734" i="1"/>
  <c r="Q734" i="1"/>
  <c r="H734" i="1"/>
  <c r="R734" i="1" s="1"/>
  <c r="G734" i="1"/>
  <c r="F734" i="1"/>
  <c r="H733" i="1"/>
  <c r="G733" i="1"/>
  <c r="F733" i="1"/>
  <c r="H732" i="1"/>
  <c r="G732" i="1"/>
  <c r="F732" i="1"/>
  <c r="S731" i="1"/>
  <c r="Q731" i="1"/>
  <c r="H731" i="1"/>
  <c r="R731" i="1" s="1"/>
  <c r="G731" i="1"/>
  <c r="F731" i="1"/>
  <c r="S730" i="1"/>
  <c r="Q730" i="1"/>
  <c r="H730" i="1"/>
  <c r="R730" i="1" s="1"/>
  <c r="G730" i="1"/>
  <c r="F730" i="1"/>
  <c r="H729" i="1"/>
  <c r="G729" i="1"/>
  <c r="F729" i="1"/>
  <c r="H728" i="1"/>
  <c r="G728" i="1"/>
  <c r="F728" i="1"/>
  <c r="S727" i="1"/>
  <c r="Q727" i="1"/>
  <c r="H727" i="1"/>
  <c r="R727" i="1" s="1"/>
  <c r="G727" i="1"/>
  <c r="F727" i="1"/>
  <c r="S726" i="1"/>
  <c r="Q726" i="1"/>
  <c r="H726" i="1"/>
  <c r="R726" i="1" s="1"/>
  <c r="G726" i="1"/>
  <c r="F726" i="1"/>
  <c r="Q725" i="1"/>
  <c r="H725" i="1"/>
  <c r="G725" i="1"/>
  <c r="F725" i="1"/>
  <c r="H724" i="1"/>
  <c r="G724" i="1"/>
  <c r="F724" i="1"/>
  <c r="S723" i="1"/>
  <c r="Q723" i="1"/>
  <c r="H723" i="1"/>
  <c r="R723" i="1" s="1"/>
  <c r="G723" i="1"/>
  <c r="F723" i="1"/>
  <c r="S722" i="1"/>
  <c r="Q722" i="1"/>
  <c r="H722" i="1"/>
  <c r="R722" i="1" s="1"/>
  <c r="G722" i="1"/>
  <c r="F722" i="1"/>
  <c r="H721" i="1"/>
  <c r="G721" i="1"/>
  <c r="F721" i="1"/>
  <c r="H720" i="1"/>
  <c r="S719" i="1"/>
  <c r="R719" i="1"/>
  <c r="H719" i="1"/>
  <c r="G719" i="1"/>
  <c r="F719" i="1"/>
  <c r="Q719" i="1" s="1"/>
  <c r="H718" i="1"/>
  <c r="G718" i="1"/>
  <c r="F718" i="1"/>
  <c r="R717" i="1"/>
  <c r="S717" i="1" s="1"/>
  <c r="H717" i="1"/>
  <c r="G717" i="1"/>
  <c r="F717" i="1"/>
  <c r="Q717" i="1" s="1"/>
  <c r="H716" i="1"/>
  <c r="G716" i="1"/>
  <c r="F716" i="1"/>
  <c r="R715" i="1"/>
  <c r="S715" i="1" s="1"/>
  <c r="H715" i="1"/>
  <c r="G715" i="1"/>
  <c r="F715" i="1"/>
  <c r="Q715" i="1" s="1"/>
  <c r="H714" i="1"/>
  <c r="G714" i="1"/>
  <c r="F714" i="1"/>
  <c r="S713" i="1"/>
  <c r="R713" i="1"/>
  <c r="H713" i="1"/>
  <c r="G713" i="1"/>
  <c r="F713" i="1"/>
  <c r="Q713" i="1" s="1"/>
  <c r="R712" i="1"/>
  <c r="S712" i="1" s="1"/>
  <c r="H712" i="1"/>
  <c r="G712" i="1"/>
  <c r="F712" i="1"/>
  <c r="Q712" i="1" s="1"/>
  <c r="R711" i="1"/>
  <c r="S711" i="1" s="1"/>
  <c r="H711" i="1"/>
  <c r="G711" i="1"/>
  <c r="F711" i="1"/>
  <c r="Q711" i="1" s="1"/>
  <c r="S710" i="1"/>
  <c r="R710" i="1"/>
  <c r="H710" i="1"/>
  <c r="G710" i="1"/>
  <c r="F710" i="1"/>
  <c r="Q710" i="1" s="1"/>
  <c r="R709" i="1"/>
  <c r="S709" i="1" s="1"/>
  <c r="H709" i="1"/>
  <c r="G709" i="1"/>
  <c r="F709" i="1"/>
  <c r="Q709" i="1" s="1"/>
  <c r="R708" i="1"/>
  <c r="S708" i="1" s="1"/>
  <c r="H708" i="1"/>
  <c r="G708" i="1"/>
  <c r="F708" i="1"/>
  <c r="Q708" i="1" s="1"/>
  <c r="R707" i="1"/>
  <c r="S707" i="1" s="1"/>
  <c r="H707" i="1"/>
  <c r="G707" i="1"/>
  <c r="F707" i="1"/>
  <c r="Q707" i="1" s="1"/>
  <c r="S706" i="1"/>
  <c r="R706" i="1"/>
  <c r="H706" i="1"/>
  <c r="G706" i="1"/>
  <c r="F706" i="1"/>
  <c r="Q706" i="1" s="1"/>
  <c r="S705" i="1"/>
  <c r="R705" i="1"/>
  <c r="H705" i="1"/>
  <c r="G705" i="1"/>
  <c r="F705" i="1"/>
  <c r="Q705" i="1" s="1"/>
  <c r="R704" i="1"/>
  <c r="S704" i="1" s="1"/>
  <c r="H704" i="1"/>
  <c r="G704" i="1"/>
  <c r="F704" i="1"/>
  <c r="Q704" i="1" s="1"/>
  <c r="R703" i="1"/>
  <c r="S703" i="1" s="1"/>
  <c r="H703" i="1"/>
  <c r="G703" i="1"/>
  <c r="F703" i="1"/>
  <c r="Q703" i="1" s="1"/>
  <c r="S702" i="1"/>
  <c r="R702" i="1"/>
  <c r="H702" i="1"/>
  <c r="G702" i="1"/>
  <c r="F702" i="1"/>
  <c r="Q702" i="1" s="1"/>
  <c r="R701" i="1"/>
  <c r="S701" i="1" s="1"/>
  <c r="H701" i="1"/>
  <c r="G701" i="1"/>
  <c r="F701" i="1"/>
  <c r="Q701" i="1" s="1"/>
  <c r="R700" i="1"/>
  <c r="S700" i="1" s="1"/>
  <c r="H700" i="1"/>
  <c r="G700" i="1"/>
  <c r="F700" i="1"/>
  <c r="Q700" i="1" s="1"/>
  <c r="R699" i="1"/>
  <c r="S699" i="1" s="1"/>
  <c r="H699" i="1"/>
  <c r="G699" i="1"/>
  <c r="F699" i="1"/>
  <c r="Q699" i="1" s="1"/>
  <c r="S698" i="1"/>
  <c r="R698" i="1"/>
  <c r="H698" i="1"/>
  <c r="G698" i="1"/>
  <c r="F698" i="1"/>
  <c r="Q698" i="1" s="1"/>
  <c r="S697" i="1"/>
  <c r="R697" i="1"/>
  <c r="H697" i="1"/>
  <c r="G697" i="1"/>
  <c r="F697" i="1"/>
  <c r="Q697" i="1" s="1"/>
  <c r="R696" i="1"/>
  <c r="S696" i="1" s="1"/>
  <c r="H696" i="1"/>
  <c r="G696" i="1"/>
  <c r="F696" i="1"/>
  <c r="Q696" i="1" s="1"/>
  <c r="R695" i="1"/>
  <c r="S695" i="1" s="1"/>
  <c r="H695" i="1"/>
  <c r="G695" i="1"/>
  <c r="F695" i="1"/>
  <c r="Q695" i="1" s="1"/>
  <c r="S694" i="1"/>
  <c r="R694" i="1"/>
  <c r="H694" i="1"/>
  <c r="G694" i="1"/>
  <c r="F694" i="1"/>
  <c r="Q694" i="1" s="1"/>
  <c r="R693" i="1"/>
  <c r="S693" i="1" s="1"/>
  <c r="H693" i="1"/>
  <c r="G693" i="1"/>
  <c r="F693" i="1"/>
  <c r="Q693" i="1" s="1"/>
  <c r="R692" i="1"/>
  <c r="S692" i="1" s="1"/>
  <c r="H692" i="1"/>
  <c r="G692" i="1"/>
  <c r="F692" i="1"/>
  <c r="Q692" i="1" s="1"/>
  <c r="R691" i="1"/>
  <c r="S691" i="1" s="1"/>
  <c r="H691" i="1"/>
  <c r="G691" i="1"/>
  <c r="F691" i="1"/>
  <c r="Q691" i="1" s="1"/>
  <c r="S690" i="1"/>
  <c r="R690" i="1"/>
  <c r="H690" i="1"/>
  <c r="G690" i="1"/>
  <c r="F690" i="1"/>
  <c r="Q690" i="1" s="1"/>
  <c r="S689" i="1"/>
  <c r="R689" i="1"/>
  <c r="H689" i="1"/>
  <c r="G689" i="1"/>
  <c r="F689" i="1"/>
  <c r="Q689" i="1" s="1"/>
  <c r="R688" i="1"/>
  <c r="S688" i="1" s="1"/>
  <c r="H688" i="1"/>
  <c r="G688" i="1"/>
  <c r="F688" i="1"/>
  <c r="Q688" i="1" s="1"/>
  <c r="R687" i="1"/>
  <c r="S687" i="1" s="1"/>
  <c r="H687" i="1"/>
  <c r="G687" i="1"/>
  <c r="F687" i="1"/>
  <c r="Q687" i="1" s="1"/>
  <c r="S686" i="1"/>
  <c r="R686" i="1"/>
  <c r="H686" i="1"/>
  <c r="G686" i="1"/>
  <c r="F686" i="1"/>
  <c r="Q686" i="1" s="1"/>
  <c r="R685" i="1"/>
  <c r="S685" i="1" s="1"/>
  <c r="H685" i="1"/>
  <c r="G685" i="1"/>
  <c r="F685" i="1"/>
  <c r="Q685" i="1" s="1"/>
  <c r="R684" i="1"/>
  <c r="S684" i="1" s="1"/>
  <c r="H684" i="1"/>
  <c r="G684" i="1"/>
  <c r="F684" i="1"/>
  <c r="Q684" i="1" s="1"/>
  <c r="R683" i="1"/>
  <c r="S683" i="1" s="1"/>
  <c r="H683" i="1"/>
  <c r="G683" i="1"/>
  <c r="F683" i="1"/>
  <c r="Q683" i="1" s="1"/>
  <c r="S682" i="1"/>
  <c r="R682" i="1"/>
  <c r="H682" i="1"/>
  <c r="G682" i="1"/>
  <c r="F682" i="1"/>
  <c r="Q682" i="1" s="1"/>
  <c r="S681" i="1"/>
  <c r="R681" i="1"/>
  <c r="H681" i="1"/>
  <c r="G681" i="1"/>
  <c r="F681" i="1"/>
  <c r="Q681" i="1" s="1"/>
  <c r="R680" i="1"/>
  <c r="S680" i="1" s="1"/>
  <c r="H680" i="1"/>
  <c r="G680" i="1"/>
  <c r="F680" i="1"/>
  <c r="Q680" i="1" s="1"/>
  <c r="R679" i="1"/>
  <c r="S679" i="1" s="1"/>
  <c r="H679" i="1"/>
  <c r="G679" i="1"/>
  <c r="F679" i="1"/>
  <c r="Q679" i="1" s="1"/>
  <c r="S678" i="1"/>
  <c r="R678" i="1"/>
  <c r="H678" i="1"/>
  <c r="G678" i="1"/>
  <c r="F678" i="1"/>
  <c r="Q678" i="1" s="1"/>
  <c r="R677" i="1"/>
  <c r="S677" i="1" s="1"/>
  <c r="H677" i="1"/>
  <c r="G677" i="1"/>
  <c r="F677" i="1"/>
  <c r="Q677" i="1" s="1"/>
  <c r="R676" i="1"/>
  <c r="S676" i="1" s="1"/>
  <c r="H676" i="1"/>
  <c r="G676" i="1"/>
  <c r="F676" i="1"/>
  <c r="Q676" i="1" s="1"/>
  <c r="R675" i="1"/>
  <c r="S675" i="1" s="1"/>
  <c r="H675" i="1"/>
  <c r="G675" i="1"/>
  <c r="F675" i="1"/>
  <c r="Q675" i="1" s="1"/>
  <c r="S674" i="1"/>
  <c r="R674" i="1"/>
  <c r="H674" i="1"/>
  <c r="G674" i="1"/>
  <c r="F674" i="1"/>
  <c r="Q674" i="1" s="1"/>
  <c r="S673" i="1"/>
  <c r="R673" i="1"/>
  <c r="H673" i="1"/>
  <c r="G673" i="1"/>
  <c r="F673" i="1"/>
  <c r="Q673" i="1" s="1"/>
  <c r="R672" i="1"/>
  <c r="S672" i="1" s="1"/>
  <c r="H672" i="1"/>
  <c r="G672" i="1"/>
  <c r="F672" i="1"/>
  <c r="Q672" i="1" s="1"/>
  <c r="R671" i="1"/>
  <c r="S671" i="1" s="1"/>
  <c r="H671" i="1"/>
  <c r="G671" i="1"/>
  <c r="F671" i="1"/>
  <c r="Q671" i="1" s="1"/>
  <c r="S670" i="1"/>
  <c r="R670" i="1"/>
  <c r="H670" i="1"/>
  <c r="G670" i="1"/>
  <c r="F670" i="1"/>
  <c r="Q670" i="1" s="1"/>
  <c r="R669" i="1"/>
  <c r="S669" i="1" s="1"/>
  <c r="H669" i="1"/>
  <c r="G669" i="1"/>
  <c r="F669" i="1"/>
  <c r="Q669" i="1" s="1"/>
  <c r="R668" i="1"/>
  <c r="S668" i="1" s="1"/>
  <c r="H668" i="1"/>
  <c r="G668" i="1"/>
  <c r="F668" i="1"/>
  <c r="Q668" i="1" s="1"/>
  <c r="R667" i="1"/>
  <c r="S667" i="1" s="1"/>
  <c r="H667" i="1"/>
  <c r="G667" i="1"/>
  <c r="F667" i="1"/>
  <c r="Q667" i="1" s="1"/>
  <c r="S666" i="1"/>
  <c r="R666" i="1"/>
  <c r="H666" i="1"/>
  <c r="G666" i="1"/>
  <c r="F666" i="1"/>
  <c r="Q666" i="1" s="1"/>
  <c r="S665" i="1"/>
  <c r="R665" i="1"/>
  <c r="H665" i="1"/>
  <c r="G665" i="1"/>
  <c r="F665" i="1"/>
  <c r="Q665" i="1" s="1"/>
  <c r="R664" i="1"/>
  <c r="S664" i="1" s="1"/>
  <c r="H664" i="1"/>
  <c r="G664" i="1"/>
  <c r="F664" i="1"/>
  <c r="Q664" i="1" s="1"/>
  <c r="R663" i="1"/>
  <c r="S663" i="1" s="1"/>
  <c r="H663" i="1"/>
  <c r="G663" i="1"/>
  <c r="F663" i="1"/>
  <c r="Q663" i="1" s="1"/>
  <c r="R662" i="1"/>
  <c r="Q662" i="1"/>
  <c r="H662" i="1"/>
  <c r="G662" i="1"/>
  <c r="F662" i="1"/>
  <c r="R661" i="1"/>
  <c r="S661" i="1" s="1"/>
  <c r="Q661" i="1"/>
  <c r="H661" i="1"/>
  <c r="G661" i="1"/>
  <c r="F661" i="1"/>
  <c r="R660" i="1"/>
  <c r="S660" i="1" s="1"/>
  <c r="Q660" i="1"/>
  <c r="H660" i="1"/>
  <c r="G660" i="1"/>
  <c r="F660" i="1"/>
  <c r="R659" i="1"/>
  <c r="S659" i="1" s="1"/>
  <c r="H659" i="1"/>
  <c r="G659" i="1"/>
  <c r="F659" i="1"/>
  <c r="Q659" i="1" s="1"/>
  <c r="R658" i="1"/>
  <c r="S658" i="1" s="1"/>
  <c r="H658" i="1"/>
  <c r="G658" i="1"/>
  <c r="F658" i="1"/>
  <c r="Q658" i="1" s="1"/>
  <c r="H657" i="1"/>
  <c r="Q656" i="1"/>
  <c r="H656" i="1"/>
  <c r="G656" i="1"/>
  <c r="F656" i="1"/>
  <c r="Q655" i="1"/>
  <c r="H655" i="1"/>
  <c r="G655" i="1"/>
  <c r="F655" i="1"/>
  <c r="Q654" i="1"/>
  <c r="H654" i="1"/>
  <c r="G654" i="1"/>
  <c r="F654" i="1"/>
  <c r="P653" i="1"/>
  <c r="O653" i="1"/>
  <c r="N653" i="1"/>
  <c r="M653" i="1"/>
  <c r="L653" i="1"/>
  <c r="K653" i="1"/>
  <c r="J653" i="1"/>
  <c r="I653" i="1"/>
  <c r="E653" i="1"/>
  <c r="D653" i="1"/>
  <c r="Q651" i="1"/>
  <c r="Q650" i="1" s="1"/>
  <c r="Q646" i="1" s="1"/>
  <c r="H651" i="1"/>
  <c r="G651" i="1"/>
  <c r="F651" i="1"/>
  <c r="P650" i="1"/>
  <c r="P646" i="1" s="1"/>
  <c r="O650" i="1"/>
  <c r="N650" i="1"/>
  <c r="M650" i="1"/>
  <c r="L650" i="1"/>
  <c r="L646" i="1" s="1"/>
  <c r="K650" i="1"/>
  <c r="J650" i="1"/>
  <c r="I650" i="1"/>
  <c r="H650" i="1"/>
  <c r="G650" i="1"/>
  <c r="F650" i="1"/>
  <c r="E650" i="1"/>
  <c r="D650" i="1"/>
  <c r="D646" i="1" s="1"/>
  <c r="O646" i="1"/>
  <c r="N646" i="1"/>
  <c r="M646" i="1"/>
  <c r="K646" i="1"/>
  <c r="J646" i="1"/>
  <c r="I646" i="1"/>
  <c r="G646" i="1"/>
  <c r="F646" i="1"/>
  <c r="E646" i="1"/>
  <c r="R640" i="1"/>
  <c r="R639" i="1" s="1"/>
  <c r="Q640" i="1"/>
  <c r="P640" i="1"/>
  <c r="O640" i="1"/>
  <c r="O639" i="1" s="1"/>
  <c r="N640" i="1"/>
  <c r="N639" i="1" s="1"/>
  <c r="M640" i="1"/>
  <c r="L640" i="1"/>
  <c r="K640" i="1"/>
  <c r="K639" i="1" s="1"/>
  <c r="J640" i="1"/>
  <c r="J639" i="1" s="1"/>
  <c r="I640" i="1"/>
  <c r="H640" i="1"/>
  <c r="G640" i="1"/>
  <c r="G639" i="1" s="1"/>
  <c r="F640" i="1"/>
  <c r="F639" i="1" s="1"/>
  <c r="E640" i="1"/>
  <c r="D640" i="1"/>
  <c r="Q639" i="1"/>
  <c r="P639" i="1"/>
  <c r="M639" i="1"/>
  <c r="L639" i="1"/>
  <c r="I639" i="1"/>
  <c r="H639" i="1"/>
  <c r="E639" i="1"/>
  <c r="D639" i="1"/>
  <c r="R638" i="1"/>
  <c r="S638" i="1" s="1"/>
  <c r="H638" i="1"/>
  <c r="G638" i="1"/>
  <c r="F638" i="1"/>
  <c r="Q638" i="1" s="1"/>
  <c r="R637" i="1"/>
  <c r="S637" i="1" s="1"/>
  <c r="H637" i="1"/>
  <c r="G637" i="1"/>
  <c r="F637" i="1"/>
  <c r="Q637" i="1" s="1"/>
  <c r="S636" i="1"/>
  <c r="R636" i="1"/>
  <c r="H636" i="1"/>
  <c r="G636" i="1"/>
  <c r="F636" i="1"/>
  <c r="Q636" i="1" s="1"/>
  <c r="S635" i="1"/>
  <c r="R635" i="1"/>
  <c r="H635" i="1"/>
  <c r="G635" i="1"/>
  <c r="F635" i="1"/>
  <c r="Q635" i="1" s="1"/>
  <c r="R634" i="1"/>
  <c r="S634" i="1" s="1"/>
  <c r="H634" i="1"/>
  <c r="G634" i="1"/>
  <c r="F634" i="1"/>
  <c r="Q634" i="1" s="1"/>
  <c r="R633" i="1"/>
  <c r="S633" i="1" s="1"/>
  <c r="H633" i="1"/>
  <c r="G633" i="1"/>
  <c r="F633" i="1"/>
  <c r="Q633" i="1" s="1"/>
  <c r="S632" i="1"/>
  <c r="R632" i="1"/>
  <c r="Q632" i="1"/>
  <c r="H632" i="1"/>
  <c r="G632" i="1"/>
  <c r="F632" i="1"/>
  <c r="S631" i="1"/>
  <c r="R631" i="1"/>
  <c r="Q631" i="1"/>
  <c r="H631" i="1"/>
  <c r="G631" i="1"/>
  <c r="F631" i="1"/>
  <c r="S630" i="1"/>
  <c r="R630" i="1"/>
  <c r="Q630" i="1"/>
  <c r="H630" i="1"/>
  <c r="G630" i="1"/>
  <c r="F630" i="1"/>
  <c r="S629" i="1"/>
  <c r="R629" i="1"/>
  <c r="Q629" i="1"/>
  <c r="H629" i="1"/>
  <c r="G629" i="1"/>
  <c r="F629" i="1"/>
  <c r="S628" i="1"/>
  <c r="R628" i="1"/>
  <c r="Q628" i="1"/>
  <c r="H628" i="1"/>
  <c r="G628" i="1"/>
  <c r="F628" i="1"/>
  <c r="S627" i="1"/>
  <c r="R627" i="1"/>
  <c r="Q627" i="1"/>
  <c r="H627" i="1"/>
  <c r="G627" i="1"/>
  <c r="F627" i="1"/>
  <c r="S626" i="1"/>
  <c r="R626" i="1"/>
  <c r="Q626" i="1"/>
  <c r="H626" i="1"/>
  <c r="G626" i="1"/>
  <c r="F626" i="1"/>
  <c r="S625" i="1"/>
  <c r="R625" i="1"/>
  <c r="Q625" i="1"/>
  <c r="H625" i="1"/>
  <c r="G625" i="1"/>
  <c r="F625" i="1"/>
  <c r="S624" i="1"/>
  <c r="R624" i="1"/>
  <c r="Q624" i="1"/>
  <c r="H624" i="1"/>
  <c r="G624" i="1"/>
  <c r="F624" i="1"/>
  <c r="S623" i="1"/>
  <c r="R623" i="1"/>
  <c r="Q623" i="1"/>
  <c r="H623" i="1"/>
  <c r="G623" i="1"/>
  <c r="F623" i="1"/>
  <c r="S622" i="1"/>
  <c r="R622" i="1"/>
  <c r="Q622" i="1"/>
  <c r="H622" i="1"/>
  <c r="G622" i="1"/>
  <c r="F622" i="1"/>
  <c r="S621" i="1"/>
  <c r="R621" i="1"/>
  <c r="Q621" i="1"/>
  <c r="H621" i="1"/>
  <c r="G621" i="1"/>
  <c r="F621" i="1"/>
  <c r="S620" i="1"/>
  <c r="R620" i="1"/>
  <c r="Q620" i="1"/>
  <c r="H620" i="1"/>
  <c r="G620" i="1"/>
  <c r="F620" i="1"/>
  <c r="S619" i="1"/>
  <c r="R619" i="1"/>
  <c r="Q619" i="1"/>
  <c r="H619" i="1"/>
  <c r="G619" i="1"/>
  <c r="F619" i="1"/>
  <c r="H618" i="1"/>
  <c r="H617" i="1"/>
  <c r="H616" i="1"/>
  <c r="F616" i="1"/>
  <c r="Q616" i="1" s="1"/>
  <c r="H615" i="1"/>
  <c r="F615" i="1"/>
  <c r="Q615" i="1" s="1"/>
  <c r="R614" i="1"/>
  <c r="S614" i="1" s="1"/>
  <c r="Q614" i="1"/>
  <c r="H614" i="1"/>
  <c r="G614" i="1"/>
  <c r="F614" i="1"/>
  <c r="H613" i="1"/>
  <c r="F613" i="1"/>
  <c r="Q613" i="1" s="1"/>
  <c r="H612" i="1"/>
  <c r="G612" i="1"/>
  <c r="F612" i="1"/>
  <c r="R611" i="1"/>
  <c r="S611" i="1" s="1"/>
  <c r="H611" i="1"/>
  <c r="G611" i="1"/>
  <c r="F611" i="1"/>
  <c r="Q611" i="1" s="1"/>
  <c r="H610" i="1"/>
  <c r="G610" i="1"/>
  <c r="F610" i="1"/>
  <c r="S609" i="1"/>
  <c r="R609" i="1"/>
  <c r="H609" i="1"/>
  <c r="G609" i="1"/>
  <c r="F609" i="1"/>
  <c r="Q609" i="1" s="1"/>
  <c r="H608" i="1"/>
  <c r="G608" i="1"/>
  <c r="F608" i="1"/>
  <c r="S607" i="1"/>
  <c r="R607" i="1"/>
  <c r="H607" i="1"/>
  <c r="G607" i="1"/>
  <c r="F607" i="1"/>
  <c r="H606" i="1"/>
  <c r="G606" i="1"/>
  <c r="F606" i="1"/>
  <c r="H605" i="1"/>
  <c r="G605" i="1"/>
  <c r="F605" i="1"/>
  <c r="S604" i="1"/>
  <c r="H604" i="1"/>
  <c r="R604" i="1" s="1"/>
  <c r="G604" i="1"/>
  <c r="F604" i="1"/>
  <c r="S603" i="1"/>
  <c r="Q603" i="1"/>
  <c r="H603" i="1"/>
  <c r="R603" i="1" s="1"/>
  <c r="G603" i="1"/>
  <c r="F603" i="1"/>
  <c r="H602" i="1"/>
  <c r="G602" i="1"/>
  <c r="F602" i="1"/>
  <c r="H601" i="1"/>
  <c r="G601" i="1"/>
  <c r="F601" i="1"/>
  <c r="S600" i="1"/>
  <c r="H600" i="1"/>
  <c r="R600" i="1" s="1"/>
  <c r="G600" i="1"/>
  <c r="F600" i="1"/>
  <c r="S599" i="1"/>
  <c r="Q599" i="1"/>
  <c r="H599" i="1"/>
  <c r="R599" i="1" s="1"/>
  <c r="G599" i="1"/>
  <c r="F599" i="1"/>
  <c r="H598" i="1"/>
  <c r="G598" i="1"/>
  <c r="F598" i="1"/>
  <c r="H597" i="1"/>
  <c r="G597" i="1"/>
  <c r="F597" i="1"/>
  <c r="S596" i="1"/>
  <c r="H596" i="1"/>
  <c r="R596" i="1" s="1"/>
  <c r="G596" i="1"/>
  <c r="F596" i="1"/>
  <c r="P595" i="1"/>
  <c r="O595" i="1"/>
  <c r="N595" i="1"/>
  <c r="M595" i="1"/>
  <c r="L595" i="1"/>
  <c r="K595" i="1"/>
  <c r="J595" i="1"/>
  <c r="I595" i="1"/>
  <c r="E595" i="1"/>
  <c r="D595" i="1"/>
  <c r="D553" i="1" s="1"/>
  <c r="R594" i="1"/>
  <c r="S594" i="1" s="1"/>
  <c r="H594" i="1"/>
  <c r="G594" i="1"/>
  <c r="F594" i="1"/>
  <c r="Q594" i="1" s="1"/>
  <c r="Q593" i="1"/>
  <c r="H593" i="1"/>
  <c r="F593" i="1"/>
  <c r="S592" i="1"/>
  <c r="R592" i="1"/>
  <c r="H592" i="1"/>
  <c r="G592" i="1"/>
  <c r="F592" i="1"/>
  <c r="Q592" i="1" s="1"/>
  <c r="H591" i="1"/>
  <c r="G591" i="1"/>
  <c r="F591" i="1"/>
  <c r="R590" i="1"/>
  <c r="S590" i="1" s="1"/>
  <c r="H590" i="1"/>
  <c r="G590" i="1"/>
  <c r="F590" i="1"/>
  <c r="Q590" i="1" s="1"/>
  <c r="H589" i="1"/>
  <c r="G589" i="1"/>
  <c r="F589" i="1"/>
  <c r="R588" i="1"/>
  <c r="S588" i="1" s="1"/>
  <c r="H588" i="1"/>
  <c r="G588" i="1"/>
  <c r="F588" i="1"/>
  <c r="Q588" i="1" s="1"/>
  <c r="H587" i="1"/>
  <c r="G587" i="1"/>
  <c r="F587" i="1"/>
  <c r="S586" i="1"/>
  <c r="R586" i="1"/>
  <c r="H586" i="1"/>
  <c r="G586" i="1"/>
  <c r="F586" i="1"/>
  <c r="Q586" i="1" s="1"/>
  <c r="H585" i="1"/>
  <c r="G585" i="1"/>
  <c r="F585" i="1"/>
  <c r="S584" i="1"/>
  <c r="R584" i="1"/>
  <c r="H584" i="1"/>
  <c r="G584" i="1"/>
  <c r="F584" i="1"/>
  <c r="Q584" i="1" s="1"/>
  <c r="H583" i="1"/>
  <c r="G583" i="1"/>
  <c r="F583" i="1"/>
  <c r="R582" i="1"/>
  <c r="S582" i="1" s="1"/>
  <c r="H582" i="1"/>
  <c r="G582" i="1"/>
  <c r="F582" i="1"/>
  <c r="Q582" i="1" s="1"/>
  <c r="H581" i="1"/>
  <c r="G581" i="1"/>
  <c r="F581" i="1"/>
  <c r="H580" i="1"/>
  <c r="F580" i="1"/>
  <c r="S579" i="1"/>
  <c r="H579" i="1"/>
  <c r="R579" i="1" s="1"/>
  <c r="G579" i="1"/>
  <c r="F579" i="1"/>
  <c r="S578" i="1"/>
  <c r="Q578" i="1"/>
  <c r="H578" i="1"/>
  <c r="R578" i="1" s="1"/>
  <c r="G578" i="1"/>
  <c r="F578" i="1"/>
  <c r="H577" i="1"/>
  <c r="G577" i="1"/>
  <c r="F577" i="1"/>
  <c r="H576" i="1"/>
  <c r="G576" i="1"/>
  <c r="F576" i="1"/>
  <c r="S575" i="1"/>
  <c r="H575" i="1"/>
  <c r="R575" i="1" s="1"/>
  <c r="G575" i="1"/>
  <c r="F575" i="1"/>
  <c r="S574" i="1"/>
  <c r="Q574" i="1"/>
  <c r="H574" i="1"/>
  <c r="R574" i="1" s="1"/>
  <c r="G574" i="1"/>
  <c r="F574" i="1"/>
  <c r="H573" i="1"/>
  <c r="G573" i="1"/>
  <c r="F573" i="1"/>
  <c r="H572" i="1"/>
  <c r="G572" i="1"/>
  <c r="G567" i="1" s="1"/>
  <c r="F572" i="1"/>
  <c r="S571" i="1"/>
  <c r="H571" i="1"/>
  <c r="R571" i="1" s="1"/>
  <c r="G571" i="1"/>
  <c r="F571" i="1"/>
  <c r="S570" i="1"/>
  <c r="Q570" i="1"/>
  <c r="H570" i="1"/>
  <c r="R570" i="1" s="1"/>
  <c r="G570" i="1"/>
  <c r="F570" i="1"/>
  <c r="H569" i="1"/>
  <c r="G569" i="1"/>
  <c r="F569" i="1"/>
  <c r="H568" i="1"/>
  <c r="G568" i="1"/>
  <c r="F568" i="1"/>
  <c r="P567" i="1"/>
  <c r="O567" i="1"/>
  <c r="N567" i="1"/>
  <c r="M567" i="1"/>
  <c r="L567" i="1"/>
  <c r="K567" i="1"/>
  <c r="J567" i="1"/>
  <c r="I567" i="1"/>
  <c r="E567" i="1"/>
  <c r="D567" i="1"/>
  <c r="S566" i="1"/>
  <c r="R566" i="1"/>
  <c r="Q566" i="1"/>
  <c r="H566" i="1"/>
  <c r="G566" i="1"/>
  <c r="F566" i="1"/>
  <c r="S565" i="1"/>
  <c r="R565" i="1"/>
  <c r="Q565" i="1"/>
  <c r="H565" i="1"/>
  <c r="G565" i="1"/>
  <c r="F565" i="1"/>
  <c r="S564" i="1"/>
  <c r="R564" i="1"/>
  <c r="Q564" i="1"/>
  <c r="H564" i="1"/>
  <c r="G564" i="1"/>
  <c r="F564" i="1"/>
  <c r="R563" i="1"/>
  <c r="Q563" i="1"/>
  <c r="P563" i="1"/>
  <c r="O563" i="1"/>
  <c r="N563" i="1"/>
  <c r="M563" i="1"/>
  <c r="L563" i="1"/>
  <c r="K563" i="1"/>
  <c r="S563" i="1" s="1"/>
  <c r="J563" i="1"/>
  <c r="I563" i="1"/>
  <c r="H563" i="1"/>
  <c r="G563" i="1"/>
  <c r="F563" i="1"/>
  <c r="E563" i="1"/>
  <c r="D563" i="1"/>
  <c r="H562" i="1"/>
  <c r="H561" i="1"/>
  <c r="G561" i="1"/>
  <c r="F561" i="1"/>
  <c r="Q561" i="1" s="1"/>
  <c r="H560" i="1"/>
  <c r="F560" i="1"/>
  <c r="S559" i="1"/>
  <c r="Q559" i="1"/>
  <c r="H559" i="1"/>
  <c r="R559" i="1" s="1"/>
  <c r="G559" i="1"/>
  <c r="F559" i="1"/>
  <c r="Q558" i="1"/>
  <c r="H558" i="1"/>
  <c r="G558" i="1"/>
  <c r="F558" i="1"/>
  <c r="H557" i="1"/>
  <c r="G557" i="1"/>
  <c r="G554" i="1" s="1"/>
  <c r="F557" i="1"/>
  <c r="Q556" i="1"/>
  <c r="H556" i="1"/>
  <c r="F556" i="1"/>
  <c r="R555" i="1"/>
  <c r="H555" i="1"/>
  <c r="G555" i="1"/>
  <c r="F555" i="1"/>
  <c r="P554" i="1"/>
  <c r="P553" i="1" s="1"/>
  <c r="O554" i="1"/>
  <c r="N554" i="1"/>
  <c r="N553" i="1" s="1"/>
  <c r="M554" i="1"/>
  <c r="M553" i="1" s="1"/>
  <c r="L554" i="1"/>
  <c r="L553" i="1" s="1"/>
  <c r="K554" i="1"/>
  <c r="J554" i="1"/>
  <c r="I554" i="1"/>
  <c r="I553" i="1" s="1"/>
  <c r="E554" i="1"/>
  <c r="D554" i="1"/>
  <c r="O553" i="1"/>
  <c r="K553" i="1"/>
  <c r="J553" i="1"/>
  <c r="Q552" i="1"/>
  <c r="H552" i="1"/>
  <c r="G552" i="1"/>
  <c r="F552" i="1"/>
  <c r="H551" i="1"/>
  <c r="G551" i="1"/>
  <c r="F551" i="1"/>
  <c r="H550" i="1"/>
  <c r="G550" i="1"/>
  <c r="F550" i="1"/>
  <c r="H549" i="1"/>
  <c r="F549" i="1"/>
  <c r="Q549" i="1" s="1"/>
  <c r="R548" i="1"/>
  <c r="H548" i="1"/>
  <c r="G548" i="1"/>
  <c r="F548" i="1"/>
  <c r="P547" i="1"/>
  <c r="O547" i="1"/>
  <c r="N547" i="1"/>
  <c r="M547" i="1"/>
  <c r="L547" i="1"/>
  <c r="K547" i="1"/>
  <c r="J547" i="1"/>
  <c r="I547" i="1"/>
  <c r="I542" i="1" s="1"/>
  <c r="G547" i="1"/>
  <c r="E547" i="1"/>
  <c r="D547" i="1"/>
  <c r="H544" i="1"/>
  <c r="G544" i="1"/>
  <c r="F544" i="1"/>
  <c r="P543" i="1"/>
  <c r="P542" i="1" s="1"/>
  <c r="O543" i="1"/>
  <c r="O542" i="1" s="1"/>
  <c r="N543" i="1"/>
  <c r="M543" i="1"/>
  <c r="L543" i="1"/>
  <c r="L542" i="1" s="1"/>
  <c r="K543" i="1"/>
  <c r="K542" i="1" s="1"/>
  <c r="J543" i="1"/>
  <c r="I543" i="1"/>
  <c r="H543" i="1"/>
  <c r="G543" i="1"/>
  <c r="G542" i="1" s="1"/>
  <c r="F543" i="1"/>
  <c r="E543" i="1"/>
  <c r="D543" i="1"/>
  <c r="D542" i="1" s="1"/>
  <c r="N542" i="1"/>
  <c r="M542" i="1"/>
  <c r="J542" i="1"/>
  <c r="E542" i="1"/>
  <c r="R540" i="1"/>
  <c r="S540" i="1" s="1"/>
  <c r="H540" i="1"/>
  <c r="G540" i="1"/>
  <c r="F540" i="1"/>
  <c r="Q540" i="1" s="1"/>
  <c r="R539" i="1"/>
  <c r="S539" i="1" s="1"/>
  <c r="H539" i="1"/>
  <c r="G539" i="1"/>
  <c r="F539" i="1"/>
  <c r="Q539" i="1" s="1"/>
  <c r="R538" i="1"/>
  <c r="S538" i="1" s="1"/>
  <c r="Q538" i="1"/>
  <c r="H538" i="1"/>
  <c r="G538" i="1"/>
  <c r="F538" i="1"/>
  <c r="F536" i="1" s="1"/>
  <c r="R537" i="1"/>
  <c r="S537" i="1" s="1"/>
  <c r="Q537" i="1"/>
  <c r="Q536" i="1" s="1"/>
  <c r="H537" i="1"/>
  <c r="G537" i="1"/>
  <c r="F537" i="1"/>
  <c r="P536" i="1"/>
  <c r="O536" i="1"/>
  <c r="N536" i="1"/>
  <c r="M536" i="1"/>
  <c r="L536" i="1"/>
  <c r="K536" i="1"/>
  <c r="J536" i="1"/>
  <c r="I536" i="1"/>
  <c r="H536" i="1"/>
  <c r="G536" i="1"/>
  <c r="E536" i="1"/>
  <c r="D536" i="1"/>
  <c r="H535" i="1"/>
  <c r="G535" i="1"/>
  <c r="F535" i="1"/>
  <c r="P534" i="1"/>
  <c r="O534" i="1"/>
  <c r="O508" i="1" s="1"/>
  <c r="O501" i="1" s="1"/>
  <c r="N534" i="1"/>
  <c r="M534" i="1"/>
  <c r="L534" i="1"/>
  <c r="K534" i="1"/>
  <c r="K508" i="1" s="1"/>
  <c r="K501" i="1" s="1"/>
  <c r="J534" i="1"/>
  <c r="I534" i="1"/>
  <c r="H534" i="1"/>
  <c r="G534" i="1"/>
  <c r="F534" i="1"/>
  <c r="E534" i="1"/>
  <c r="D534" i="1"/>
  <c r="R533" i="1"/>
  <c r="S533" i="1" s="1"/>
  <c r="Q533" i="1"/>
  <c r="H533" i="1"/>
  <c r="G533" i="1"/>
  <c r="F533" i="1"/>
  <c r="R532" i="1"/>
  <c r="S532" i="1" s="1"/>
  <c r="H532" i="1"/>
  <c r="G532" i="1"/>
  <c r="F532" i="1"/>
  <c r="Q532" i="1" s="1"/>
  <c r="R531" i="1"/>
  <c r="S531" i="1" s="1"/>
  <c r="H531" i="1"/>
  <c r="G531" i="1"/>
  <c r="F531" i="1"/>
  <c r="Q531" i="1" s="1"/>
  <c r="R530" i="1"/>
  <c r="S530" i="1" s="1"/>
  <c r="Q530" i="1"/>
  <c r="H530" i="1"/>
  <c r="G530" i="1"/>
  <c r="G516" i="1" s="1"/>
  <c r="F530" i="1"/>
  <c r="H529" i="1"/>
  <c r="H528" i="1"/>
  <c r="G528" i="1"/>
  <c r="F528" i="1"/>
  <c r="Q527" i="1"/>
  <c r="H527" i="1"/>
  <c r="G527" i="1"/>
  <c r="F527" i="1"/>
  <c r="Q526" i="1"/>
  <c r="H526" i="1"/>
  <c r="G526" i="1"/>
  <c r="F526" i="1"/>
  <c r="H525" i="1"/>
  <c r="G525" i="1"/>
  <c r="F525" i="1"/>
  <c r="H524" i="1"/>
  <c r="G524" i="1"/>
  <c r="F524" i="1"/>
  <c r="Q523" i="1"/>
  <c r="H523" i="1"/>
  <c r="G523" i="1"/>
  <c r="F523" i="1"/>
  <c r="Q522" i="1"/>
  <c r="H522" i="1"/>
  <c r="G522" i="1"/>
  <c r="F522" i="1"/>
  <c r="H521" i="1"/>
  <c r="G521" i="1"/>
  <c r="F521" i="1"/>
  <c r="H520" i="1"/>
  <c r="G520" i="1"/>
  <c r="F520" i="1"/>
  <c r="R519" i="1"/>
  <c r="S519" i="1" s="1"/>
  <c r="H519" i="1"/>
  <c r="G519" i="1"/>
  <c r="F519" i="1"/>
  <c r="Q519" i="1" s="1"/>
  <c r="H518" i="1"/>
  <c r="G518" i="1"/>
  <c r="F518" i="1"/>
  <c r="R517" i="1"/>
  <c r="H517" i="1"/>
  <c r="G517" i="1"/>
  <c r="F517" i="1"/>
  <c r="P516" i="1"/>
  <c r="P508" i="1" s="1"/>
  <c r="P501" i="1" s="1"/>
  <c r="O516" i="1"/>
  <c r="N516" i="1"/>
  <c r="M516" i="1"/>
  <c r="L516" i="1"/>
  <c r="K516" i="1"/>
  <c r="J516" i="1"/>
  <c r="I516" i="1"/>
  <c r="H516" i="1"/>
  <c r="E516" i="1"/>
  <c r="D516" i="1"/>
  <c r="H515" i="1"/>
  <c r="G515" i="1"/>
  <c r="G514" i="1" s="1"/>
  <c r="F515" i="1"/>
  <c r="P514" i="1"/>
  <c r="O514" i="1"/>
  <c r="N514" i="1"/>
  <c r="M514" i="1"/>
  <c r="L514" i="1"/>
  <c r="K514" i="1"/>
  <c r="J514" i="1"/>
  <c r="I514" i="1"/>
  <c r="F514" i="1"/>
  <c r="E514" i="1"/>
  <c r="D514" i="1"/>
  <c r="R513" i="1"/>
  <c r="S513" i="1" s="1"/>
  <c r="Q513" i="1"/>
  <c r="H513" i="1"/>
  <c r="G513" i="1"/>
  <c r="F513" i="1"/>
  <c r="H512" i="1"/>
  <c r="G512" i="1"/>
  <c r="F512" i="1"/>
  <c r="R511" i="1"/>
  <c r="S511" i="1" s="1"/>
  <c r="Q511" i="1"/>
  <c r="H511" i="1"/>
  <c r="G511" i="1"/>
  <c r="F511" i="1"/>
  <c r="H510" i="1"/>
  <c r="G510" i="1"/>
  <c r="F510" i="1"/>
  <c r="Q510" i="1" s="1"/>
  <c r="P509" i="1"/>
  <c r="O509" i="1"/>
  <c r="N509" i="1"/>
  <c r="M509" i="1"/>
  <c r="M508" i="1" s="1"/>
  <c r="M501" i="1" s="1"/>
  <c r="M500" i="1" s="1"/>
  <c r="L509" i="1"/>
  <c r="K509" i="1"/>
  <c r="J509" i="1"/>
  <c r="J508" i="1" s="1"/>
  <c r="J501" i="1" s="1"/>
  <c r="J500" i="1" s="1"/>
  <c r="I509" i="1"/>
  <c r="I508" i="1" s="1"/>
  <c r="I501" i="1" s="1"/>
  <c r="I500" i="1" s="1"/>
  <c r="G509" i="1"/>
  <c r="F509" i="1"/>
  <c r="E509" i="1"/>
  <c r="E508" i="1" s="1"/>
  <c r="E501" i="1" s="1"/>
  <c r="D509" i="1"/>
  <c r="D508" i="1" s="1"/>
  <c r="D501" i="1" s="1"/>
  <c r="N508" i="1"/>
  <c r="L508" i="1"/>
  <c r="L501" i="1" s="1"/>
  <c r="G508" i="1"/>
  <c r="G501" i="1" s="1"/>
  <c r="N501" i="1"/>
  <c r="N500" i="1" s="1"/>
  <c r="O500" i="1"/>
  <c r="K500" i="1"/>
  <c r="H499" i="1"/>
  <c r="H498" i="1"/>
  <c r="G498" i="1"/>
  <c r="F498" i="1"/>
  <c r="H497" i="1"/>
  <c r="H496" i="1"/>
  <c r="H495" i="1"/>
  <c r="H494" i="1"/>
  <c r="H493" i="1"/>
  <c r="H492" i="1"/>
  <c r="H491" i="1"/>
  <c r="H490" i="1"/>
  <c r="H489" i="1"/>
  <c r="H488" i="1"/>
  <c r="R488" i="1" s="1"/>
  <c r="S488" i="1" s="1"/>
  <c r="G488" i="1"/>
  <c r="F488" i="1"/>
  <c r="S487" i="1"/>
  <c r="H487" i="1"/>
  <c r="R487" i="1" s="1"/>
  <c r="G487" i="1"/>
  <c r="F487" i="1"/>
  <c r="H486" i="1"/>
  <c r="R486" i="1" s="1"/>
  <c r="S486" i="1" s="1"/>
  <c r="G486" i="1"/>
  <c r="F486" i="1"/>
  <c r="S485" i="1"/>
  <c r="H485" i="1"/>
  <c r="R485" i="1" s="1"/>
  <c r="G485" i="1"/>
  <c r="F485" i="1"/>
  <c r="H484" i="1"/>
  <c r="R484" i="1" s="1"/>
  <c r="S484" i="1" s="1"/>
  <c r="G484" i="1"/>
  <c r="F484" i="1"/>
  <c r="S483" i="1"/>
  <c r="H483" i="1"/>
  <c r="R483" i="1" s="1"/>
  <c r="G483" i="1"/>
  <c r="F483" i="1"/>
  <c r="H482" i="1"/>
  <c r="R482" i="1" s="1"/>
  <c r="S482" i="1" s="1"/>
  <c r="G482" i="1"/>
  <c r="F482" i="1"/>
  <c r="S481" i="1"/>
  <c r="H481" i="1"/>
  <c r="R481" i="1" s="1"/>
  <c r="G481" i="1"/>
  <c r="F481" i="1"/>
  <c r="H480" i="1"/>
  <c r="R480" i="1" s="1"/>
  <c r="S480" i="1" s="1"/>
  <c r="G480" i="1"/>
  <c r="F480" i="1"/>
  <c r="S479" i="1"/>
  <c r="H479" i="1"/>
  <c r="R479" i="1" s="1"/>
  <c r="G479" i="1"/>
  <c r="F479" i="1"/>
  <c r="H478" i="1"/>
  <c r="R478" i="1" s="1"/>
  <c r="S478" i="1" s="1"/>
  <c r="G478" i="1"/>
  <c r="F478" i="1"/>
  <c r="S477" i="1"/>
  <c r="H477" i="1"/>
  <c r="R477" i="1" s="1"/>
  <c r="G477" i="1"/>
  <c r="F477" i="1"/>
  <c r="H476" i="1"/>
  <c r="R476" i="1" s="1"/>
  <c r="S476" i="1" s="1"/>
  <c r="G476" i="1"/>
  <c r="F476" i="1"/>
  <c r="S475" i="1"/>
  <c r="H475" i="1"/>
  <c r="R475" i="1" s="1"/>
  <c r="G475" i="1"/>
  <c r="F475" i="1"/>
  <c r="H474" i="1"/>
  <c r="R474" i="1" s="1"/>
  <c r="S474" i="1" s="1"/>
  <c r="G474" i="1"/>
  <c r="F474" i="1"/>
  <c r="S473" i="1"/>
  <c r="H473" i="1"/>
  <c r="R473" i="1" s="1"/>
  <c r="G473" i="1"/>
  <c r="F473" i="1"/>
  <c r="H472" i="1"/>
  <c r="R472" i="1" s="1"/>
  <c r="G472" i="1"/>
  <c r="F472" i="1"/>
  <c r="P471" i="1"/>
  <c r="O471" i="1"/>
  <c r="N471" i="1"/>
  <c r="M471" i="1"/>
  <c r="L471" i="1"/>
  <c r="K471" i="1"/>
  <c r="J471" i="1"/>
  <c r="I471" i="1"/>
  <c r="F471" i="1"/>
  <c r="E471" i="1"/>
  <c r="D471" i="1"/>
  <c r="H469" i="1"/>
  <c r="R469" i="1" s="1"/>
  <c r="R468" i="1" s="1"/>
  <c r="G469" i="1"/>
  <c r="G468" i="1" s="1"/>
  <c r="G463" i="1" s="1"/>
  <c r="F469" i="1"/>
  <c r="S468" i="1"/>
  <c r="P468" i="1"/>
  <c r="O468" i="1"/>
  <c r="N468" i="1"/>
  <c r="M468" i="1"/>
  <c r="L468" i="1"/>
  <c r="K468" i="1"/>
  <c r="J468" i="1"/>
  <c r="I468" i="1"/>
  <c r="H468" i="1"/>
  <c r="F468" i="1"/>
  <c r="E468" i="1"/>
  <c r="D468" i="1"/>
  <c r="R467" i="1"/>
  <c r="S467" i="1" s="1"/>
  <c r="Q467" i="1"/>
  <c r="Q466" i="1" s="1"/>
  <c r="H467" i="1"/>
  <c r="G467" i="1"/>
  <c r="F467" i="1"/>
  <c r="R466" i="1"/>
  <c r="P466" i="1"/>
  <c r="O466" i="1"/>
  <c r="N466" i="1"/>
  <c r="N463" i="1" s="1"/>
  <c r="M466" i="1"/>
  <c r="M463" i="1" s="1"/>
  <c r="L466" i="1"/>
  <c r="K466" i="1"/>
  <c r="J466" i="1"/>
  <c r="J463" i="1" s="1"/>
  <c r="I466" i="1"/>
  <c r="I463" i="1" s="1"/>
  <c r="H466" i="1"/>
  <c r="G466" i="1"/>
  <c r="F466" i="1"/>
  <c r="F463" i="1" s="1"/>
  <c r="E466" i="1"/>
  <c r="E463" i="1" s="1"/>
  <c r="D466" i="1"/>
  <c r="P463" i="1"/>
  <c r="O463" i="1"/>
  <c r="L463" i="1"/>
  <c r="K463" i="1"/>
  <c r="H463" i="1"/>
  <c r="D463" i="1"/>
  <c r="R460" i="1"/>
  <c r="Q460" i="1"/>
  <c r="P460" i="1"/>
  <c r="O460" i="1"/>
  <c r="N460" i="1"/>
  <c r="M460" i="1"/>
  <c r="L460" i="1"/>
  <c r="K460" i="1"/>
  <c r="J460" i="1"/>
  <c r="I460" i="1"/>
  <c r="H460" i="1"/>
  <c r="G460" i="1"/>
  <c r="F460" i="1"/>
  <c r="E460" i="1"/>
  <c r="D460" i="1"/>
  <c r="R459" i="1"/>
  <c r="S459" i="1" s="1"/>
  <c r="H459" i="1"/>
  <c r="G459" i="1"/>
  <c r="F459" i="1"/>
  <c r="Q459" i="1" s="1"/>
  <c r="Q458" i="1" s="1"/>
  <c r="Q456" i="1" s="1"/>
  <c r="R458" i="1"/>
  <c r="P458" i="1"/>
  <c r="O458" i="1"/>
  <c r="N458" i="1"/>
  <c r="M458" i="1"/>
  <c r="L458" i="1"/>
  <c r="K458" i="1"/>
  <c r="J458" i="1"/>
  <c r="I458" i="1"/>
  <c r="H458" i="1"/>
  <c r="G458" i="1"/>
  <c r="F458" i="1"/>
  <c r="E458" i="1"/>
  <c r="D458" i="1"/>
  <c r="P456" i="1"/>
  <c r="O456" i="1"/>
  <c r="N456" i="1"/>
  <c r="N450" i="1" s="1"/>
  <c r="M456" i="1"/>
  <c r="L456" i="1"/>
  <c r="K456" i="1"/>
  <c r="J456" i="1"/>
  <c r="J450" i="1" s="1"/>
  <c r="I456" i="1"/>
  <c r="H456" i="1"/>
  <c r="G456" i="1"/>
  <c r="F456" i="1"/>
  <c r="F450" i="1" s="1"/>
  <c r="E456" i="1"/>
  <c r="D456" i="1"/>
  <c r="H455" i="1"/>
  <c r="G455" i="1"/>
  <c r="F455" i="1"/>
  <c r="H454" i="1"/>
  <c r="G454" i="1"/>
  <c r="F454" i="1"/>
  <c r="P453" i="1"/>
  <c r="O453" i="1"/>
  <c r="N453" i="1"/>
  <c r="M453" i="1"/>
  <c r="L453" i="1"/>
  <c r="K453" i="1"/>
  <c r="J453" i="1"/>
  <c r="I453" i="1"/>
  <c r="G453" i="1"/>
  <c r="F453" i="1"/>
  <c r="E453" i="1"/>
  <c r="D453" i="1"/>
  <c r="P451" i="1"/>
  <c r="P450" i="1" s="1"/>
  <c r="O451" i="1"/>
  <c r="N451" i="1"/>
  <c r="M451" i="1"/>
  <c r="M450" i="1" s="1"/>
  <c r="L451" i="1"/>
  <c r="L450" i="1" s="1"/>
  <c r="K451" i="1"/>
  <c r="J451" i="1"/>
  <c r="I451" i="1"/>
  <c r="I450" i="1" s="1"/>
  <c r="G451" i="1"/>
  <c r="F451" i="1"/>
  <c r="E451" i="1"/>
  <c r="E450" i="1" s="1"/>
  <c r="D451" i="1"/>
  <c r="D450" i="1" s="1"/>
  <c r="O450" i="1"/>
  <c r="K450" i="1"/>
  <c r="G450" i="1"/>
  <c r="H449" i="1"/>
  <c r="G449" i="1"/>
  <c r="F449" i="1"/>
  <c r="H448" i="1"/>
  <c r="G448" i="1"/>
  <c r="F448" i="1"/>
  <c r="H447" i="1"/>
  <c r="G447" i="1"/>
  <c r="F447" i="1"/>
  <c r="H446" i="1"/>
  <c r="G446" i="1"/>
  <c r="F446" i="1"/>
  <c r="H445" i="1"/>
  <c r="G445" i="1"/>
  <c r="F445" i="1"/>
  <c r="H444" i="1"/>
  <c r="G444" i="1"/>
  <c r="F444" i="1"/>
  <c r="Q443" i="1"/>
  <c r="H443" i="1"/>
  <c r="G443" i="1"/>
  <c r="F443" i="1"/>
  <c r="H442" i="1"/>
  <c r="G442" i="1"/>
  <c r="F442" i="1"/>
  <c r="H441" i="1"/>
  <c r="G441" i="1"/>
  <c r="F441" i="1"/>
  <c r="H440" i="1"/>
  <c r="G440" i="1"/>
  <c r="F440" i="1"/>
  <c r="Q439" i="1"/>
  <c r="H439" i="1"/>
  <c r="G439" i="1"/>
  <c r="F439" i="1"/>
  <c r="H438" i="1"/>
  <c r="G438" i="1"/>
  <c r="F438" i="1"/>
  <c r="H437" i="1"/>
  <c r="G437" i="1"/>
  <c r="F437" i="1"/>
  <c r="H436" i="1"/>
  <c r="G436" i="1"/>
  <c r="F436" i="1"/>
  <c r="Q435" i="1"/>
  <c r="H435" i="1"/>
  <c r="G435" i="1"/>
  <c r="F435" i="1"/>
  <c r="H434" i="1"/>
  <c r="G434" i="1"/>
  <c r="F434" i="1"/>
  <c r="H433" i="1"/>
  <c r="G433" i="1"/>
  <c r="F433" i="1"/>
  <c r="H432" i="1"/>
  <c r="G432" i="1"/>
  <c r="F432" i="1"/>
  <c r="P431" i="1"/>
  <c r="O431" i="1"/>
  <c r="N431" i="1"/>
  <c r="M431" i="1"/>
  <c r="M416" i="1" s="1"/>
  <c r="L431" i="1"/>
  <c r="K431" i="1"/>
  <c r="J431" i="1"/>
  <c r="I431" i="1"/>
  <c r="I416" i="1" s="1"/>
  <c r="G431" i="1"/>
  <c r="F431" i="1"/>
  <c r="E431" i="1"/>
  <c r="E416" i="1" s="1"/>
  <c r="D431" i="1"/>
  <c r="R430" i="1"/>
  <c r="H430" i="1"/>
  <c r="G430" i="1"/>
  <c r="F430" i="1"/>
  <c r="Q430" i="1" s="1"/>
  <c r="Q429" i="1" s="1"/>
  <c r="P429" i="1"/>
  <c r="O429" i="1"/>
  <c r="N429" i="1"/>
  <c r="M429" i="1"/>
  <c r="L429" i="1"/>
  <c r="K429" i="1"/>
  <c r="J429" i="1"/>
  <c r="I429" i="1"/>
  <c r="H429" i="1"/>
  <c r="G429" i="1"/>
  <c r="F429" i="1"/>
  <c r="E429" i="1"/>
  <c r="D429" i="1"/>
  <c r="Q428" i="1"/>
  <c r="Q427" i="1" s="1"/>
  <c r="H428" i="1"/>
  <c r="G428" i="1"/>
  <c r="F428" i="1"/>
  <c r="P427" i="1"/>
  <c r="O427" i="1"/>
  <c r="N427" i="1"/>
  <c r="M427" i="1"/>
  <c r="L427" i="1"/>
  <c r="K427" i="1"/>
  <c r="J427" i="1"/>
  <c r="I427" i="1"/>
  <c r="H427" i="1"/>
  <c r="G427" i="1"/>
  <c r="F427" i="1"/>
  <c r="E427" i="1"/>
  <c r="D427" i="1"/>
  <c r="S426" i="1"/>
  <c r="R426" i="1"/>
  <c r="H426" i="1"/>
  <c r="G426" i="1"/>
  <c r="F426" i="1"/>
  <c r="Q426" i="1" s="1"/>
  <c r="R425" i="1"/>
  <c r="S425" i="1" s="1"/>
  <c r="H425" i="1"/>
  <c r="G425" i="1"/>
  <c r="F425" i="1"/>
  <c r="Q425" i="1" s="1"/>
  <c r="S424" i="1"/>
  <c r="R424" i="1"/>
  <c r="H424" i="1"/>
  <c r="G424" i="1"/>
  <c r="F424" i="1"/>
  <c r="Q424" i="1" s="1"/>
  <c r="R423" i="1"/>
  <c r="S423" i="1" s="1"/>
  <c r="H423" i="1"/>
  <c r="G423" i="1"/>
  <c r="F423" i="1"/>
  <c r="Q423" i="1" s="1"/>
  <c r="S422" i="1"/>
  <c r="R422" i="1"/>
  <c r="H422" i="1"/>
  <c r="G422" i="1"/>
  <c r="F422" i="1"/>
  <c r="Q422" i="1" s="1"/>
  <c r="R421" i="1"/>
  <c r="S421" i="1" s="1"/>
  <c r="H421" i="1"/>
  <c r="G421" i="1"/>
  <c r="F421" i="1"/>
  <c r="Q421" i="1" s="1"/>
  <c r="S420" i="1"/>
  <c r="R420" i="1"/>
  <c r="H420" i="1"/>
  <c r="G420" i="1"/>
  <c r="F420" i="1"/>
  <c r="Q420" i="1" s="1"/>
  <c r="R419" i="1"/>
  <c r="S419" i="1" s="1"/>
  <c r="H419" i="1"/>
  <c r="G419" i="1"/>
  <c r="F419" i="1"/>
  <c r="Q419" i="1" s="1"/>
  <c r="S418" i="1"/>
  <c r="R418" i="1"/>
  <c r="H418" i="1"/>
  <c r="G418" i="1"/>
  <c r="F418" i="1"/>
  <c r="Q418" i="1" s="1"/>
  <c r="Q417" i="1" s="1"/>
  <c r="R417" i="1"/>
  <c r="P417" i="1"/>
  <c r="O417" i="1"/>
  <c r="N417" i="1"/>
  <c r="N416" i="1" s="1"/>
  <c r="M417" i="1"/>
  <c r="L417" i="1"/>
  <c r="K417" i="1"/>
  <c r="J417" i="1"/>
  <c r="J416" i="1" s="1"/>
  <c r="I417" i="1"/>
  <c r="H417" i="1"/>
  <c r="E417" i="1"/>
  <c r="D417" i="1"/>
  <c r="P416" i="1"/>
  <c r="L416" i="1"/>
  <c r="D416" i="1"/>
  <c r="S415" i="1"/>
  <c r="R415" i="1"/>
  <c r="H415" i="1"/>
  <c r="G415" i="1"/>
  <c r="F415" i="1"/>
  <c r="Q415" i="1" s="1"/>
  <c r="S414" i="1"/>
  <c r="R414" i="1"/>
  <c r="H414" i="1"/>
  <c r="G414" i="1"/>
  <c r="F414" i="1"/>
  <c r="Q414" i="1" s="1"/>
  <c r="R413" i="1"/>
  <c r="H413" i="1"/>
  <c r="G413" i="1"/>
  <c r="F413" i="1"/>
  <c r="Q413" i="1" s="1"/>
  <c r="R412" i="1"/>
  <c r="S412" i="1" s="1"/>
  <c r="H412" i="1"/>
  <c r="G412" i="1"/>
  <c r="F412" i="1"/>
  <c r="Q412" i="1" s="1"/>
  <c r="S411" i="1"/>
  <c r="R411" i="1"/>
  <c r="H411" i="1"/>
  <c r="G411" i="1"/>
  <c r="G410" i="1" s="1"/>
  <c r="F411" i="1"/>
  <c r="Q411" i="1" s="1"/>
  <c r="P410" i="1"/>
  <c r="O410" i="1"/>
  <c r="N410" i="1"/>
  <c r="N400" i="1" s="1"/>
  <c r="M410" i="1"/>
  <c r="L410" i="1"/>
  <c r="K410" i="1"/>
  <c r="J410" i="1"/>
  <c r="J400" i="1" s="1"/>
  <c r="I410" i="1"/>
  <c r="H410" i="1"/>
  <c r="F410" i="1"/>
  <c r="F400" i="1" s="1"/>
  <c r="E410" i="1"/>
  <c r="D410" i="1"/>
  <c r="H409" i="1"/>
  <c r="H408" i="1"/>
  <c r="G408" i="1"/>
  <c r="G407" i="1" s="1"/>
  <c r="F408" i="1"/>
  <c r="Q408" i="1" s="1"/>
  <c r="Q407" i="1" s="1"/>
  <c r="P407" i="1"/>
  <c r="O407" i="1"/>
  <c r="N407" i="1"/>
  <c r="M407" i="1"/>
  <c r="L407" i="1"/>
  <c r="K407" i="1"/>
  <c r="J407" i="1"/>
  <c r="I407" i="1"/>
  <c r="H407" i="1"/>
  <c r="F407" i="1"/>
  <c r="E407" i="1"/>
  <c r="D407" i="1"/>
  <c r="H405" i="1"/>
  <c r="G405" i="1"/>
  <c r="F405" i="1"/>
  <c r="H404" i="1"/>
  <c r="G404" i="1"/>
  <c r="F404" i="1"/>
  <c r="H403" i="1"/>
  <c r="G403" i="1"/>
  <c r="F403" i="1"/>
  <c r="H402" i="1"/>
  <c r="G402" i="1"/>
  <c r="G401" i="1" s="1"/>
  <c r="F402" i="1"/>
  <c r="P401" i="1"/>
  <c r="O401" i="1"/>
  <c r="N401" i="1"/>
  <c r="M401" i="1"/>
  <c r="L401" i="1"/>
  <c r="K401" i="1"/>
  <c r="J401" i="1"/>
  <c r="I401" i="1"/>
  <c r="F401" i="1"/>
  <c r="E401" i="1"/>
  <c r="D401" i="1"/>
  <c r="M400" i="1"/>
  <c r="I400" i="1"/>
  <c r="E400" i="1"/>
  <c r="R398" i="1"/>
  <c r="S398" i="1" s="1"/>
  <c r="Q398" i="1"/>
  <c r="H398" i="1"/>
  <c r="G398" i="1"/>
  <c r="F398" i="1"/>
  <c r="H397" i="1"/>
  <c r="H396" i="1"/>
  <c r="H395" i="1"/>
  <c r="R394" i="1"/>
  <c r="S394" i="1" s="1"/>
  <c r="H394" i="1"/>
  <c r="G394" i="1"/>
  <c r="F394" i="1"/>
  <c r="Q394" i="1" s="1"/>
  <c r="S393" i="1"/>
  <c r="R393" i="1"/>
  <c r="H393" i="1"/>
  <c r="G393" i="1"/>
  <c r="F393" i="1"/>
  <c r="Q393" i="1" s="1"/>
  <c r="R392" i="1"/>
  <c r="S392" i="1" s="1"/>
  <c r="H392" i="1"/>
  <c r="G392" i="1"/>
  <c r="F392" i="1"/>
  <c r="Q392" i="1" s="1"/>
  <c r="R391" i="1"/>
  <c r="S391" i="1" s="1"/>
  <c r="H391" i="1"/>
  <c r="G391" i="1"/>
  <c r="F391" i="1"/>
  <c r="Q391" i="1" s="1"/>
  <c r="S390" i="1"/>
  <c r="R390" i="1"/>
  <c r="H390" i="1"/>
  <c r="G390" i="1"/>
  <c r="F390" i="1"/>
  <c r="Q390" i="1" s="1"/>
  <c r="S389" i="1"/>
  <c r="R389" i="1"/>
  <c r="H389" i="1"/>
  <c r="G389" i="1"/>
  <c r="F389" i="1"/>
  <c r="Q389" i="1" s="1"/>
  <c r="Q385" i="1" s="1"/>
  <c r="Q380" i="1" s="1"/>
  <c r="Q373" i="1" s="1"/>
  <c r="R388" i="1"/>
  <c r="S388" i="1" s="1"/>
  <c r="H388" i="1"/>
  <c r="G388" i="1"/>
  <c r="F388" i="1"/>
  <c r="Q388" i="1" s="1"/>
  <c r="R387" i="1"/>
  <c r="S387" i="1" s="1"/>
  <c r="H387" i="1"/>
  <c r="G387" i="1"/>
  <c r="F387" i="1"/>
  <c r="Q387" i="1" s="1"/>
  <c r="S386" i="1"/>
  <c r="R386" i="1"/>
  <c r="H386" i="1"/>
  <c r="G386" i="1"/>
  <c r="G385" i="1" s="1"/>
  <c r="G380" i="1" s="1"/>
  <c r="F386" i="1"/>
  <c r="Q386" i="1" s="1"/>
  <c r="P385" i="1"/>
  <c r="O385" i="1"/>
  <c r="N385" i="1"/>
  <c r="N380" i="1" s="1"/>
  <c r="M385" i="1"/>
  <c r="L385" i="1"/>
  <c r="K385" i="1"/>
  <c r="J385" i="1"/>
  <c r="J380" i="1" s="1"/>
  <c r="I385" i="1"/>
  <c r="I380" i="1" s="1"/>
  <c r="I373" i="1" s="1"/>
  <c r="I372" i="1" s="1"/>
  <c r="E385" i="1"/>
  <c r="E380" i="1" s="1"/>
  <c r="E373" i="1" s="1"/>
  <c r="E372" i="1" s="1"/>
  <c r="D385" i="1"/>
  <c r="P380" i="1"/>
  <c r="O380" i="1"/>
  <c r="M380" i="1"/>
  <c r="M373" i="1" s="1"/>
  <c r="M372" i="1" s="1"/>
  <c r="L380" i="1"/>
  <c r="K380" i="1"/>
  <c r="D380" i="1"/>
  <c r="R377" i="1"/>
  <c r="Q377" i="1"/>
  <c r="P377" i="1"/>
  <c r="P373" i="1" s="1"/>
  <c r="O377" i="1"/>
  <c r="N377" i="1"/>
  <c r="M377" i="1"/>
  <c r="L377" i="1"/>
  <c r="L373" i="1" s="1"/>
  <c r="K377" i="1"/>
  <c r="J377" i="1"/>
  <c r="I377" i="1"/>
  <c r="H377" i="1"/>
  <c r="G377" i="1"/>
  <c r="F377" i="1"/>
  <c r="E377" i="1"/>
  <c r="D377" i="1"/>
  <c r="D373" i="1" s="1"/>
  <c r="R374" i="1"/>
  <c r="Q374" i="1"/>
  <c r="P374" i="1"/>
  <c r="O374" i="1"/>
  <c r="O373" i="1" s="1"/>
  <c r="N374" i="1"/>
  <c r="M374" i="1"/>
  <c r="L374" i="1"/>
  <c r="K374" i="1"/>
  <c r="K373" i="1" s="1"/>
  <c r="J374" i="1"/>
  <c r="I374" i="1"/>
  <c r="H374" i="1"/>
  <c r="G374" i="1"/>
  <c r="F374" i="1"/>
  <c r="E374" i="1"/>
  <c r="D374" i="1"/>
  <c r="N373" i="1"/>
  <c r="J373" i="1"/>
  <c r="J372" i="1" s="1"/>
  <c r="H371" i="1"/>
  <c r="H370" i="1"/>
  <c r="R369" i="1"/>
  <c r="H369" i="1"/>
  <c r="G369" i="1"/>
  <c r="F369" i="1"/>
  <c r="Q369" i="1" s="1"/>
  <c r="S368" i="1"/>
  <c r="R368" i="1"/>
  <c r="H368" i="1"/>
  <c r="G368" i="1"/>
  <c r="F368" i="1"/>
  <c r="Q368" i="1" s="1"/>
  <c r="H367" i="1"/>
  <c r="R366" i="1"/>
  <c r="S366" i="1" s="1"/>
  <c r="H366" i="1"/>
  <c r="G366" i="1"/>
  <c r="F366" i="1"/>
  <c r="Q366" i="1" s="1"/>
  <c r="R365" i="1"/>
  <c r="S365" i="1" s="1"/>
  <c r="H365" i="1"/>
  <c r="G365" i="1"/>
  <c r="F365" i="1"/>
  <c r="Q365" i="1" s="1"/>
  <c r="R364" i="1"/>
  <c r="S364" i="1" s="1"/>
  <c r="H364" i="1"/>
  <c r="G364" i="1"/>
  <c r="F364" i="1"/>
  <c r="Q364" i="1" s="1"/>
  <c r="R363" i="1"/>
  <c r="S363" i="1" s="1"/>
  <c r="H363" i="1"/>
  <c r="G363" i="1"/>
  <c r="F363" i="1"/>
  <c r="Q363" i="1" s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E342" i="1"/>
  <c r="H341" i="1"/>
  <c r="H340" i="1"/>
  <c r="H339" i="1"/>
  <c r="H338" i="1"/>
  <c r="S337" i="1"/>
  <c r="R337" i="1"/>
  <c r="H337" i="1"/>
  <c r="G337" i="1"/>
  <c r="F337" i="1"/>
  <c r="Q337" i="1" s="1"/>
  <c r="S336" i="1"/>
  <c r="R336" i="1"/>
  <c r="H336" i="1"/>
  <c r="G336" i="1"/>
  <c r="F336" i="1"/>
  <c r="Q336" i="1" s="1"/>
  <c r="S335" i="1"/>
  <c r="R335" i="1"/>
  <c r="H335" i="1"/>
  <c r="G335" i="1"/>
  <c r="F335" i="1"/>
  <c r="Q335" i="1" s="1"/>
  <c r="S334" i="1"/>
  <c r="R334" i="1"/>
  <c r="H334" i="1"/>
  <c r="G334" i="1"/>
  <c r="F334" i="1"/>
  <c r="Q334" i="1" s="1"/>
  <c r="S333" i="1"/>
  <c r="R333" i="1"/>
  <c r="H333" i="1"/>
  <c r="G333" i="1"/>
  <c r="F333" i="1"/>
  <c r="Q333" i="1" s="1"/>
  <c r="S332" i="1"/>
  <c r="R332" i="1"/>
  <c r="H332" i="1"/>
  <c r="G332" i="1"/>
  <c r="F332" i="1"/>
  <c r="Q332" i="1" s="1"/>
  <c r="S331" i="1"/>
  <c r="R331" i="1"/>
  <c r="H331" i="1"/>
  <c r="G331" i="1"/>
  <c r="F331" i="1"/>
  <c r="Q331" i="1" s="1"/>
  <c r="S330" i="1"/>
  <c r="R330" i="1"/>
  <c r="H330" i="1"/>
  <c r="G330" i="1"/>
  <c r="F330" i="1"/>
  <c r="Q330" i="1" s="1"/>
  <c r="S329" i="1"/>
  <c r="R329" i="1"/>
  <c r="H329" i="1"/>
  <c r="G329" i="1"/>
  <c r="F329" i="1"/>
  <c r="Q329" i="1" s="1"/>
  <c r="S328" i="1"/>
  <c r="R328" i="1"/>
  <c r="H328" i="1"/>
  <c r="G328" i="1"/>
  <c r="F328" i="1"/>
  <c r="Q328" i="1" s="1"/>
  <c r="S327" i="1"/>
  <c r="R327" i="1"/>
  <c r="H327" i="1"/>
  <c r="G327" i="1"/>
  <c r="F327" i="1"/>
  <c r="Q327" i="1" s="1"/>
  <c r="S326" i="1"/>
  <c r="R326" i="1"/>
  <c r="H326" i="1"/>
  <c r="G326" i="1"/>
  <c r="F326" i="1"/>
  <c r="Q326" i="1" s="1"/>
  <c r="S325" i="1"/>
  <c r="R325" i="1"/>
  <c r="H325" i="1"/>
  <c r="G325" i="1"/>
  <c r="F325" i="1"/>
  <c r="Q325" i="1" s="1"/>
  <c r="S324" i="1"/>
  <c r="R324" i="1"/>
  <c r="H324" i="1"/>
  <c r="G324" i="1"/>
  <c r="F324" i="1"/>
  <c r="Q324" i="1" s="1"/>
  <c r="S323" i="1"/>
  <c r="R323" i="1"/>
  <c r="H323" i="1"/>
  <c r="G323" i="1"/>
  <c r="F323" i="1"/>
  <c r="Q323" i="1" s="1"/>
  <c r="S322" i="1"/>
  <c r="R322" i="1"/>
  <c r="H322" i="1"/>
  <c r="G322" i="1"/>
  <c r="F322" i="1"/>
  <c r="Q322" i="1" s="1"/>
  <c r="S321" i="1"/>
  <c r="R321" i="1"/>
  <c r="H321" i="1"/>
  <c r="G321" i="1"/>
  <c r="F321" i="1"/>
  <c r="Q321" i="1" s="1"/>
  <c r="S320" i="1"/>
  <c r="R320" i="1"/>
  <c r="H320" i="1"/>
  <c r="G320" i="1"/>
  <c r="F320" i="1"/>
  <c r="Q320" i="1" s="1"/>
  <c r="S319" i="1"/>
  <c r="R319" i="1"/>
  <c r="H319" i="1"/>
  <c r="G319" i="1"/>
  <c r="F319" i="1"/>
  <c r="Q319" i="1" s="1"/>
  <c r="S318" i="1"/>
  <c r="R318" i="1"/>
  <c r="H318" i="1"/>
  <c r="G318" i="1"/>
  <c r="F318" i="1"/>
  <c r="Q318" i="1" s="1"/>
  <c r="S317" i="1"/>
  <c r="R317" i="1"/>
  <c r="H317" i="1"/>
  <c r="G317" i="1"/>
  <c r="F317" i="1"/>
  <c r="Q317" i="1" s="1"/>
  <c r="S316" i="1"/>
  <c r="R316" i="1"/>
  <c r="H316" i="1"/>
  <c r="G316" i="1"/>
  <c r="F316" i="1"/>
  <c r="Q316" i="1" s="1"/>
  <c r="S315" i="1"/>
  <c r="R315" i="1"/>
  <c r="H315" i="1"/>
  <c r="G315" i="1"/>
  <c r="F315" i="1"/>
  <c r="Q315" i="1" s="1"/>
  <c r="S314" i="1"/>
  <c r="R314" i="1"/>
  <c r="H314" i="1"/>
  <c r="G314" i="1"/>
  <c r="F314" i="1"/>
  <c r="Q314" i="1" s="1"/>
  <c r="S313" i="1"/>
  <c r="R313" i="1"/>
  <c r="H313" i="1"/>
  <c r="G313" i="1"/>
  <c r="F313" i="1"/>
  <c r="Q313" i="1" s="1"/>
  <c r="S312" i="1"/>
  <c r="R312" i="1"/>
  <c r="H312" i="1"/>
  <c r="G312" i="1"/>
  <c r="F312" i="1"/>
  <c r="Q312" i="1" s="1"/>
  <c r="S311" i="1"/>
  <c r="R311" i="1"/>
  <c r="H311" i="1"/>
  <c r="G311" i="1"/>
  <c r="F311" i="1"/>
  <c r="Q311" i="1" s="1"/>
  <c r="S310" i="1"/>
  <c r="R310" i="1"/>
  <c r="H310" i="1"/>
  <c r="G310" i="1"/>
  <c r="F310" i="1"/>
  <c r="Q310" i="1" s="1"/>
  <c r="Q309" i="1"/>
  <c r="H309" i="1"/>
  <c r="F309" i="1"/>
  <c r="Q308" i="1"/>
  <c r="H308" i="1"/>
  <c r="F308" i="1"/>
  <c r="H307" i="1"/>
  <c r="F307" i="1"/>
  <c r="Q307" i="1" s="1"/>
  <c r="R306" i="1"/>
  <c r="S306" i="1" s="1"/>
  <c r="H306" i="1"/>
  <c r="G306" i="1"/>
  <c r="F306" i="1"/>
  <c r="Q306" i="1" s="1"/>
  <c r="R305" i="1"/>
  <c r="S305" i="1" s="1"/>
  <c r="H305" i="1"/>
  <c r="G305" i="1"/>
  <c r="F305" i="1"/>
  <c r="Q305" i="1" s="1"/>
  <c r="R304" i="1"/>
  <c r="S304" i="1" s="1"/>
  <c r="H304" i="1"/>
  <c r="G304" i="1"/>
  <c r="F304" i="1"/>
  <c r="Q304" i="1" s="1"/>
  <c r="R303" i="1"/>
  <c r="S303" i="1" s="1"/>
  <c r="H303" i="1"/>
  <c r="G303" i="1"/>
  <c r="F303" i="1"/>
  <c r="Q303" i="1" s="1"/>
  <c r="R302" i="1"/>
  <c r="S302" i="1" s="1"/>
  <c r="H302" i="1"/>
  <c r="G302" i="1"/>
  <c r="F302" i="1"/>
  <c r="Q302" i="1" s="1"/>
  <c r="R301" i="1"/>
  <c r="S301" i="1" s="1"/>
  <c r="H301" i="1"/>
  <c r="G301" i="1"/>
  <c r="F301" i="1"/>
  <c r="Q301" i="1" s="1"/>
  <c r="R300" i="1"/>
  <c r="S300" i="1" s="1"/>
  <c r="H300" i="1"/>
  <c r="G300" i="1"/>
  <c r="F300" i="1"/>
  <c r="Q300" i="1" s="1"/>
  <c r="R299" i="1"/>
  <c r="S299" i="1" s="1"/>
  <c r="H299" i="1"/>
  <c r="G299" i="1"/>
  <c r="F299" i="1"/>
  <c r="Q299" i="1" s="1"/>
  <c r="R298" i="1"/>
  <c r="S298" i="1" s="1"/>
  <c r="H298" i="1"/>
  <c r="G298" i="1"/>
  <c r="F298" i="1"/>
  <c r="Q298" i="1" s="1"/>
  <c r="R297" i="1"/>
  <c r="S297" i="1" s="1"/>
  <c r="Q297" i="1"/>
  <c r="H297" i="1"/>
  <c r="G297" i="1"/>
  <c r="F297" i="1"/>
  <c r="R296" i="1"/>
  <c r="S296" i="1" s="1"/>
  <c r="H296" i="1"/>
  <c r="G296" i="1"/>
  <c r="F296" i="1"/>
  <c r="Q296" i="1" s="1"/>
  <c r="R295" i="1"/>
  <c r="S295" i="1" s="1"/>
  <c r="Q295" i="1"/>
  <c r="H295" i="1"/>
  <c r="G295" i="1"/>
  <c r="F295" i="1"/>
  <c r="R294" i="1"/>
  <c r="S294" i="1" s="1"/>
  <c r="H294" i="1"/>
  <c r="G294" i="1"/>
  <c r="F294" i="1"/>
  <c r="Q294" i="1" s="1"/>
  <c r="R293" i="1"/>
  <c r="S293" i="1" s="1"/>
  <c r="H293" i="1"/>
  <c r="G293" i="1"/>
  <c r="F293" i="1"/>
  <c r="Q293" i="1" s="1"/>
  <c r="R292" i="1"/>
  <c r="S292" i="1" s="1"/>
  <c r="H292" i="1"/>
  <c r="G292" i="1"/>
  <c r="F292" i="1"/>
  <c r="Q292" i="1" s="1"/>
  <c r="R291" i="1"/>
  <c r="S291" i="1" s="1"/>
  <c r="H291" i="1"/>
  <c r="G291" i="1"/>
  <c r="F291" i="1"/>
  <c r="Q291" i="1" s="1"/>
  <c r="R290" i="1"/>
  <c r="S290" i="1" s="1"/>
  <c r="H290" i="1"/>
  <c r="G290" i="1"/>
  <c r="F290" i="1"/>
  <c r="Q290" i="1" s="1"/>
  <c r="R289" i="1"/>
  <c r="S289" i="1" s="1"/>
  <c r="H289" i="1"/>
  <c r="G289" i="1"/>
  <c r="F289" i="1"/>
  <c r="Q289" i="1" s="1"/>
  <c r="R288" i="1"/>
  <c r="S288" i="1" s="1"/>
  <c r="H288" i="1"/>
  <c r="G288" i="1"/>
  <c r="F288" i="1"/>
  <c r="Q288" i="1" s="1"/>
  <c r="R287" i="1"/>
  <c r="S287" i="1" s="1"/>
  <c r="H287" i="1"/>
  <c r="G287" i="1"/>
  <c r="F287" i="1"/>
  <c r="Q287" i="1" s="1"/>
  <c r="R286" i="1"/>
  <c r="S286" i="1" s="1"/>
  <c r="H286" i="1"/>
  <c r="G286" i="1"/>
  <c r="F286" i="1"/>
  <c r="Q286" i="1" s="1"/>
  <c r="H285" i="1"/>
  <c r="H284" i="1"/>
  <c r="H283" i="1"/>
  <c r="H282" i="1"/>
  <c r="H281" i="1"/>
  <c r="H280" i="1"/>
  <c r="H279" i="1"/>
  <c r="H278" i="1"/>
  <c r="H277" i="1"/>
  <c r="Q276" i="1"/>
  <c r="H276" i="1"/>
  <c r="R276" i="1" s="1"/>
  <c r="S276" i="1" s="1"/>
  <c r="G276" i="1"/>
  <c r="F276" i="1"/>
  <c r="H275" i="1"/>
  <c r="R275" i="1" s="1"/>
  <c r="S275" i="1" s="1"/>
  <c r="G275" i="1"/>
  <c r="F275" i="1"/>
  <c r="S274" i="1"/>
  <c r="Q274" i="1"/>
  <c r="H274" i="1"/>
  <c r="R274" i="1" s="1"/>
  <c r="G274" i="1"/>
  <c r="F274" i="1"/>
  <c r="S273" i="1"/>
  <c r="H273" i="1"/>
  <c r="R273" i="1" s="1"/>
  <c r="G273" i="1"/>
  <c r="F273" i="1"/>
  <c r="Q272" i="1"/>
  <c r="H272" i="1"/>
  <c r="R272" i="1" s="1"/>
  <c r="S272" i="1" s="1"/>
  <c r="G272" i="1"/>
  <c r="F272" i="1"/>
  <c r="H271" i="1"/>
  <c r="R271" i="1" s="1"/>
  <c r="S271" i="1" s="1"/>
  <c r="G271" i="1"/>
  <c r="F271" i="1"/>
  <c r="S270" i="1"/>
  <c r="Q270" i="1"/>
  <c r="H270" i="1"/>
  <c r="R270" i="1" s="1"/>
  <c r="G270" i="1"/>
  <c r="F270" i="1"/>
  <c r="S269" i="1"/>
  <c r="Q269" i="1"/>
  <c r="H269" i="1"/>
  <c r="R269" i="1" s="1"/>
  <c r="G269" i="1"/>
  <c r="F269" i="1"/>
  <c r="Q268" i="1"/>
  <c r="H268" i="1"/>
  <c r="R268" i="1" s="1"/>
  <c r="S268" i="1" s="1"/>
  <c r="G268" i="1"/>
  <c r="F268" i="1"/>
  <c r="H267" i="1"/>
  <c r="R267" i="1" s="1"/>
  <c r="S267" i="1" s="1"/>
  <c r="G267" i="1"/>
  <c r="F267" i="1"/>
  <c r="S266" i="1"/>
  <c r="Q266" i="1"/>
  <c r="H266" i="1"/>
  <c r="R266" i="1" s="1"/>
  <c r="G266" i="1"/>
  <c r="F266" i="1"/>
  <c r="S265" i="1"/>
  <c r="Q265" i="1"/>
  <c r="H265" i="1"/>
  <c r="R265" i="1" s="1"/>
  <c r="G265" i="1"/>
  <c r="F265" i="1"/>
  <c r="Q264" i="1"/>
  <c r="H264" i="1"/>
  <c r="R264" i="1" s="1"/>
  <c r="S264" i="1" s="1"/>
  <c r="G264" i="1"/>
  <c r="F264" i="1"/>
  <c r="H263" i="1"/>
  <c r="R263" i="1" s="1"/>
  <c r="S263" i="1" s="1"/>
  <c r="G263" i="1"/>
  <c r="F263" i="1"/>
  <c r="S262" i="1"/>
  <c r="Q262" i="1"/>
  <c r="H262" i="1"/>
  <c r="R262" i="1" s="1"/>
  <c r="G262" i="1"/>
  <c r="F262" i="1"/>
  <c r="S261" i="1"/>
  <c r="Q261" i="1"/>
  <c r="H261" i="1"/>
  <c r="R261" i="1" s="1"/>
  <c r="G261" i="1"/>
  <c r="F261" i="1"/>
  <c r="Q260" i="1"/>
  <c r="H260" i="1"/>
  <c r="R260" i="1" s="1"/>
  <c r="S260" i="1" s="1"/>
  <c r="G260" i="1"/>
  <c r="F260" i="1"/>
  <c r="H259" i="1"/>
  <c r="R259" i="1" s="1"/>
  <c r="S259" i="1" s="1"/>
  <c r="G259" i="1"/>
  <c r="F259" i="1"/>
  <c r="S258" i="1"/>
  <c r="Q258" i="1"/>
  <c r="H258" i="1"/>
  <c r="R258" i="1" s="1"/>
  <c r="G258" i="1"/>
  <c r="F258" i="1"/>
  <c r="S257" i="1"/>
  <c r="Q257" i="1"/>
  <c r="H257" i="1"/>
  <c r="R257" i="1" s="1"/>
  <c r="G257" i="1"/>
  <c r="F257" i="1"/>
  <c r="Q256" i="1"/>
  <c r="H256" i="1"/>
  <c r="R256" i="1" s="1"/>
  <c r="S256" i="1" s="1"/>
  <c r="G256" i="1"/>
  <c r="F256" i="1"/>
  <c r="H255" i="1"/>
  <c r="R255" i="1" s="1"/>
  <c r="S255" i="1" s="1"/>
  <c r="G255" i="1"/>
  <c r="F255" i="1"/>
  <c r="S254" i="1"/>
  <c r="H254" i="1"/>
  <c r="R254" i="1" s="1"/>
  <c r="G254" i="1"/>
  <c r="F254" i="1"/>
  <c r="S253" i="1"/>
  <c r="Q253" i="1"/>
  <c r="H253" i="1"/>
  <c r="R253" i="1" s="1"/>
  <c r="G253" i="1"/>
  <c r="F253" i="1"/>
  <c r="Q252" i="1"/>
  <c r="H252" i="1"/>
  <c r="R252" i="1" s="1"/>
  <c r="S252" i="1" s="1"/>
  <c r="G252" i="1"/>
  <c r="F252" i="1"/>
  <c r="H251" i="1"/>
  <c r="R251" i="1" s="1"/>
  <c r="S251" i="1" s="1"/>
  <c r="G251" i="1"/>
  <c r="F251" i="1"/>
  <c r="S250" i="1"/>
  <c r="Q250" i="1"/>
  <c r="H250" i="1"/>
  <c r="R250" i="1" s="1"/>
  <c r="G250" i="1"/>
  <c r="F250" i="1"/>
  <c r="S249" i="1"/>
  <c r="Q249" i="1"/>
  <c r="H249" i="1"/>
  <c r="R249" i="1" s="1"/>
  <c r="G249" i="1"/>
  <c r="F249" i="1"/>
  <c r="Q248" i="1"/>
  <c r="H248" i="1"/>
  <c r="R248" i="1" s="1"/>
  <c r="S248" i="1" s="1"/>
  <c r="G248" i="1"/>
  <c r="F248" i="1"/>
  <c r="H247" i="1"/>
  <c r="R247" i="1" s="1"/>
  <c r="S247" i="1" s="1"/>
  <c r="G247" i="1"/>
  <c r="F247" i="1"/>
  <c r="S246" i="1"/>
  <c r="H246" i="1"/>
  <c r="R246" i="1" s="1"/>
  <c r="G246" i="1"/>
  <c r="G224" i="1" s="1"/>
  <c r="F246" i="1"/>
  <c r="S245" i="1"/>
  <c r="Q245" i="1"/>
  <c r="H245" i="1"/>
  <c r="R245" i="1" s="1"/>
  <c r="G245" i="1"/>
  <c r="F245" i="1"/>
  <c r="Q244" i="1"/>
  <c r="H244" i="1"/>
  <c r="R244" i="1" s="1"/>
  <c r="S244" i="1" s="1"/>
  <c r="G244" i="1"/>
  <c r="F244" i="1"/>
  <c r="Q243" i="1"/>
  <c r="H243" i="1"/>
  <c r="G243" i="1"/>
  <c r="F243" i="1"/>
  <c r="Q242" i="1"/>
  <c r="H242" i="1"/>
  <c r="G242" i="1"/>
  <c r="F242" i="1"/>
  <c r="Q241" i="1"/>
  <c r="H241" i="1"/>
  <c r="G241" i="1"/>
  <c r="F241" i="1"/>
  <c r="Q240" i="1"/>
  <c r="H240" i="1"/>
  <c r="G240" i="1"/>
  <c r="F240" i="1"/>
  <c r="Q239" i="1"/>
  <c r="H239" i="1"/>
  <c r="G239" i="1"/>
  <c r="F239" i="1"/>
  <c r="Q238" i="1"/>
  <c r="H238" i="1"/>
  <c r="G238" i="1"/>
  <c r="F238" i="1"/>
  <c r="Q237" i="1"/>
  <c r="H237" i="1"/>
  <c r="G237" i="1"/>
  <c r="F237" i="1"/>
  <c r="Q236" i="1"/>
  <c r="H236" i="1"/>
  <c r="G236" i="1"/>
  <c r="F236" i="1"/>
  <c r="Q235" i="1"/>
  <c r="H235" i="1"/>
  <c r="G235" i="1"/>
  <c r="F235" i="1"/>
  <c r="Q234" i="1"/>
  <c r="H234" i="1"/>
  <c r="G234" i="1"/>
  <c r="F234" i="1"/>
  <c r="H233" i="1"/>
  <c r="E233" i="1"/>
  <c r="H232" i="1"/>
  <c r="Q231" i="1"/>
  <c r="H231" i="1"/>
  <c r="G231" i="1"/>
  <c r="F231" i="1"/>
  <c r="Q230" i="1"/>
  <c r="H230" i="1"/>
  <c r="G230" i="1"/>
  <c r="F230" i="1"/>
  <c r="Q229" i="1"/>
  <c r="H229" i="1"/>
  <c r="G229" i="1"/>
  <c r="F229" i="1"/>
  <c r="Q228" i="1"/>
  <c r="H228" i="1"/>
  <c r="G228" i="1"/>
  <c r="F228" i="1"/>
  <c r="Q227" i="1"/>
  <c r="H227" i="1"/>
  <c r="G227" i="1"/>
  <c r="F227" i="1"/>
  <c r="Q226" i="1"/>
  <c r="H226" i="1"/>
  <c r="G226" i="1"/>
  <c r="F226" i="1"/>
  <c r="Q225" i="1"/>
  <c r="H225" i="1"/>
  <c r="G225" i="1"/>
  <c r="F225" i="1"/>
  <c r="P224" i="1"/>
  <c r="O224" i="1"/>
  <c r="N224" i="1"/>
  <c r="M224" i="1"/>
  <c r="M26" i="1" s="1"/>
  <c r="L224" i="1"/>
  <c r="K224" i="1"/>
  <c r="J224" i="1"/>
  <c r="I224" i="1"/>
  <c r="I26" i="1" s="1"/>
  <c r="E224" i="1"/>
  <c r="E26" i="1" s="1"/>
  <c r="D224" i="1"/>
  <c r="Q222" i="1"/>
  <c r="H222" i="1"/>
  <c r="G222" i="1"/>
  <c r="F222" i="1"/>
  <c r="Q221" i="1"/>
  <c r="H221" i="1"/>
  <c r="G221" i="1"/>
  <c r="F221" i="1"/>
  <c r="Q220" i="1"/>
  <c r="H220" i="1"/>
  <c r="G220" i="1"/>
  <c r="F220" i="1"/>
  <c r="Q219" i="1"/>
  <c r="H219" i="1"/>
  <c r="G219" i="1"/>
  <c r="F219" i="1"/>
  <c r="Q218" i="1"/>
  <c r="H218" i="1"/>
  <c r="G218" i="1"/>
  <c r="F218" i="1"/>
  <c r="Q217" i="1"/>
  <c r="H217" i="1"/>
  <c r="G217" i="1"/>
  <c r="F217" i="1"/>
  <c r="Q216" i="1"/>
  <c r="P216" i="1"/>
  <c r="O216" i="1"/>
  <c r="N216" i="1"/>
  <c r="M216" i="1"/>
  <c r="L216" i="1"/>
  <c r="K216" i="1"/>
  <c r="J216" i="1"/>
  <c r="I216" i="1"/>
  <c r="H216" i="1"/>
  <c r="G216" i="1"/>
  <c r="F216" i="1"/>
  <c r="E216" i="1"/>
  <c r="D216" i="1"/>
  <c r="S215" i="1"/>
  <c r="R215" i="1"/>
  <c r="H215" i="1"/>
  <c r="G215" i="1"/>
  <c r="F215" i="1"/>
  <c r="Q215" i="1" s="1"/>
  <c r="S214" i="1"/>
  <c r="R214" i="1"/>
  <c r="H214" i="1"/>
  <c r="G214" i="1"/>
  <c r="F214" i="1"/>
  <c r="Q214" i="1" s="1"/>
  <c r="R213" i="1"/>
  <c r="P213" i="1"/>
  <c r="O213" i="1"/>
  <c r="O209" i="1" s="1"/>
  <c r="O24" i="1" s="1"/>
  <c r="N213" i="1"/>
  <c r="N209" i="1" s="1"/>
  <c r="N24" i="1" s="1"/>
  <c r="M213" i="1"/>
  <c r="L213" i="1"/>
  <c r="K213" i="1"/>
  <c r="S213" i="1" s="1"/>
  <c r="J213" i="1"/>
  <c r="J209" i="1" s="1"/>
  <c r="I213" i="1"/>
  <c r="H213" i="1"/>
  <c r="G213" i="1"/>
  <c r="G209" i="1" s="1"/>
  <c r="G24" i="1" s="1"/>
  <c r="F213" i="1"/>
  <c r="F209" i="1" s="1"/>
  <c r="E213" i="1"/>
  <c r="D213" i="1"/>
  <c r="Q212" i="1"/>
  <c r="H212" i="1"/>
  <c r="G212" i="1"/>
  <c r="F212" i="1"/>
  <c r="Q211" i="1"/>
  <c r="P211" i="1"/>
  <c r="O211" i="1"/>
  <c r="N211" i="1"/>
  <c r="M211" i="1"/>
  <c r="L211" i="1"/>
  <c r="K211" i="1"/>
  <c r="J211" i="1"/>
  <c r="I211" i="1"/>
  <c r="H211" i="1"/>
  <c r="G211" i="1"/>
  <c r="F211" i="1"/>
  <c r="E211" i="1"/>
  <c r="D211" i="1"/>
  <c r="P209" i="1"/>
  <c r="M209" i="1"/>
  <c r="M24" i="1" s="1"/>
  <c r="L209" i="1"/>
  <c r="I209" i="1"/>
  <c r="H209" i="1"/>
  <c r="E209" i="1"/>
  <c r="E24" i="1" s="1"/>
  <c r="D209" i="1"/>
  <c r="R203" i="1"/>
  <c r="R202" i="1" s="1"/>
  <c r="Q203" i="1"/>
  <c r="P203" i="1"/>
  <c r="P202" i="1" s="1"/>
  <c r="O203" i="1"/>
  <c r="O202" i="1" s="1"/>
  <c r="O23" i="1" s="1"/>
  <c r="N203" i="1"/>
  <c r="N202" i="1" s="1"/>
  <c r="N23" i="1" s="1"/>
  <c r="M203" i="1"/>
  <c r="L203" i="1"/>
  <c r="L202" i="1" s="1"/>
  <c r="K203" i="1"/>
  <c r="K202" i="1" s="1"/>
  <c r="K23" i="1" s="1"/>
  <c r="J203" i="1"/>
  <c r="J202" i="1" s="1"/>
  <c r="J23" i="1" s="1"/>
  <c r="I203" i="1"/>
  <c r="H203" i="1"/>
  <c r="H202" i="1" s="1"/>
  <c r="G203" i="1"/>
  <c r="G202" i="1" s="1"/>
  <c r="G23" i="1" s="1"/>
  <c r="F203" i="1"/>
  <c r="F202" i="1" s="1"/>
  <c r="F23" i="1" s="1"/>
  <c r="E203" i="1"/>
  <c r="D203" i="1"/>
  <c r="D202" i="1" s="1"/>
  <c r="Q202" i="1"/>
  <c r="M202" i="1"/>
  <c r="M23" i="1" s="1"/>
  <c r="I202" i="1"/>
  <c r="I23" i="1" s="1"/>
  <c r="E202" i="1"/>
  <c r="E23" i="1" s="1"/>
  <c r="S201" i="1"/>
  <c r="R201" i="1"/>
  <c r="H201" i="1"/>
  <c r="G201" i="1"/>
  <c r="F201" i="1"/>
  <c r="Q201" i="1" s="1"/>
  <c r="S200" i="1"/>
  <c r="R200" i="1"/>
  <c r="H200" i="1"/>
  <c r="G200" i="1"/>
  <c r="F200" i="1"/>
  <c r="Q200" i="1" s="1"/>
  <c r="S199" i="1"/>
  <c r="R199" i="1"/>
  <c r="H199" i="1"/>
  <c r="G199" i="1"/>
  <c r="F199" i="1"/>
  <c r="Q199" i="1" s="1"/>
  <c r="S198" i="1"/>
  <c r="R198" i="1"/>
  <c r="H198" i="1"/>
  <c r="G198" i="1"/>
  <c r="F198" i="1"/>
  <c r="Q198" i="1" s="1"/>
  <c r="S197" i="1"/>
  <c r="R197" i="1"/>
  <c r="H197" i="1"/>
  <c r="G197" i="1"/>
  <c r="F197" i="1"/>
  <c r="Q197" i="1" s="1"/>
  <c r="S196" i="1"/>
  <c r="R196" i="1"/>
  <c r="H196" i="1"/>
  <c r="G196" i="1"/>
  <c r="F196" i="1"/>
  <c r="Q196" i="1" s="1"/>
  <c r="S195" i="1"/>
  <c r="R195" i="1"/>
  <c r="H195" i="1"/>
  <c r="G195" i="1"/>
  <c r="F195" i="1"/>
  <c r="Q195" i="1" s="1"/>
  <c r="S194" i="1"/>
  <c r="R194" i="1"/>
  <c r="H194" i="1"/>
  <c r="G194" i="1"/>
  <c r="F194" i="1"/>
  <c r="Q194" i="1" s="1"/>
  <c r="S193" i="1"/>
  <c r="R193" i="1"/>
  <c r="H193" i="1"/>
  <c r="G193" i="1"/>
  <c r="F193" i="1"/>
  <c r="Q193" i="1" s="1"/>
  <c r="S192" i="1"/>
  <c r="R192" i="1"/>
  <c r="H192" i="1"/>
  <c r="G192" i="1"/>
  <c r="F192" i="1"/>
  <c r="Q192" i="1" s="1"/>
  <c r="S191" i="1"/>
  <c r="R191" i="1"/>
  <c r="Q191" i="1"/>
  <c r="H191" i="1"/>
  <c r="G191" i="1"/>
  <c r="F191" i="1"/>
  <c r="S190" i="1"/>
  <c r="R190" i="1"/>
  <c r="Q190" i="1"/>
  <c r="H190" i="1"/>
  <c r="G190" i="1"/>
  <c r="F190" i="1"/>
  <c r="S189" i="1"/>
  <c r="R189" i="1"/>
  <c r="Q189" i="1"/>
  <c r="H189" i="1"/>
  <c r="G189" i="1"/>
  <c r="F189" i="1"/>
  <c r="S188" i="1"/>
  <c r="R188" i="1"/>
  <c r="Q188" i="1"/>
  <c r="H188" i="1"/>
  <c r="G188" i="1"/>
  <c r="F188" i="1"/>
  <c r="S187" i="1"/>
  <c r="R187" i="1"/>
  <c r="Q187" i="1"/>
  <c r="H187" i="1"/>
  <c r="G187" i="1"/>
  <c r="F187" i="1"/>
  <c r="S186" i="1"/>
  <c r="R186" i="1"/>
  <c r="Q186" i="1"/>
  <c r="H186" i="1"/>
  <c r="G186" i="1"/>
  <c r="F186" i="1"/>
  <c r="S185" i="1"/>
  <c r="R185" i="1"/>
  <c r="Q185" i="1"/>
  <c r="H185" i="1"/>
  <c r="G185" i="1"/>
  <c r="F185" i="1"/>
  <c r="S184" i="1"/>
  <c r="R184" i="1"/>
  <c r="Q184" i="1"/>
  <c r="H184" i="1"/>
  <c r="G184" i="1"/>
  <c r="F184" i="1"/>
  <c r="S183" i="1"/>
  <c r="R183" i="1"/>
  <c r="Q183" i="1"/>
  <c r="H183" i="1"/>
  <c r="G183" i="1"/>
  <c r="F183" i="1"/>
  <c r="S182" i="1"/>
  <c r="R182" i="1"/>
  <c r="Q182" i="1"/>
  <c r="H182" i="1"/>
  <c r="G182" i="1"/>
  <c r="F182" i="1"/>
  <c r="S181" i="1"/>
  <c r="R181" i="1"/>
  <c r="Q181" i="1"/>
  <c r="H181" i="1"/>
  <c r="G181" i="1"/>
  <c r="F181" i="1"/>
  <c r="S180" i="1"/>
  <c r="R180" i="1"/>
  <c r="Q180" i="1"/>
  <c r="H180" i="1"/>
  <c r="G180" i="1"/>
  <c r="F180" i="1"/>
  <c r="S179" i="1"/>
  <c r="R179" i="1"/>
  <c r="Q179" i="1"/>
  <c r="H179" i="1"/>
  <c r="G179" i="1"/>
  <c r="F179" i="1"/>
  <c r="S178" i="1"/>
  <c r="R178" i="1"/>
  <c r="Q178" i="1"/>
  <c r="H178" i="1"/>
  <c r="G178" i="1"/>
  <c r="F178" i="1"/>
  <c r="S177" i="1"/>
  <c r="R177" i="1"/>
  <c r="Q177" i="1"/>
  <c r="H177" i="1"/>
  <c r="G177" i="1"/>
  <c r="F177" i="1"/>
  <c r="S176" i="1"/>
  <c r="R176" i="1"/>
  <c r="Q176" i="1"/>
  <c r="H176" i="1"/>
  <c r="G176" i="1"/>
  <c r="F176" i="1"/>
  <c r="S175" i="1"/>
  <c r="R175" i="1"/>
  <c r="Q175" i="1"/>
  <c r="H175" i="1"/>
  <c r="G175" i="1"/>
  <c r="F175" i="1"/>
  <c r="S174" i="1"/>
  <c r="R174" i="1"/>
  <c r="Q174" i="1"/>
  <c r="H174" i="1"/>
  <c r="G174" i="1"/>
  <c r="F174" i="1"/>
  <c r="S173" i="1"/>
  <c r="R173" i="1"/>
  <c r="Q173" i="1"/>
  <c r="H173" i="1"/>
  <c r="G173" i="1"/>
  <c r="F173" i="1"/>
  <c r="S172" i="1"/>
  <c r="R172" i="1"/>
  <c r="Q172" i="1"/>
  <c r="H172" i="1"/>
  <c r="G172" i="1"/>
  <c r="F172" i="1"/>
  <c r="S171" i="1"/>
  <c r="R171" i="1"/>
  <c r="Q171" i="1"/>
  <c r="H171" i="1"/>
  <c r="G171" i="1"/>
  <c r="G102" i="1" s="1"/>
  <c r="F171" i="1"/>
  <c r="H170" i="1"/>
  <c r="H169" i="1"/>
  <c r="E169" i="1"/>
  <c r="Q168" i="1"/>
  <c r="H168" i="1"/>
  <c r="F168" i="1"/>
  <c r="H167" i="1"/>
  <c r="G167" i="1"/>
  <c r="F167" i="1"/>
  <c r="Q167" i="1" s="1"/>
  <c r="H166" i="1"/>
  <c r="G166" i="1"/>
  <c r="F166" i="1"/>
  <c r="Q166" i="1" s="1"/>
  <c r="H165" i="1"/>
  <c r="G165" i="1"/>
  <c r="F165" i="1"/>
  <c r="Q165" i="1" s="1"/>
  <c r="H164" i="1"/>
  <c r="G164" i="1"/>
  <c r="F164" i="1"/>
  <c r="Q164" i="1" s="1"/>
  <c r="H163" i="1"/>
  <c r="G163" i="1"/>
  <c r="F163" i="1"/>
  <c r="Q163" i="1" s="1"/>
  <c r="H162" i="1"/>
  <c r="G162" i="1"/>
  <c r="F162" i="1"/>
  <c r="Q162" i="1" s="1"/>
  <c r="H161" i="1"/>
  <c r="G161" i="1"/>
  <c r="F161" i="1"/>
  <c r="Q161" i="1" s="1"/>
  <c r="H160" i="1"/>
  <c r="G160" i="1"/>
  <c r="F160" i="1"/>
  <c r="Q160" i="1" s="1"/>
  <c r="H159" i="1"/>
  <c r="G159" i="1"/>
  <c r="F159" i="1"/>
  <c r="Q159" i="1" s="1"/>
  <c r="H158" i="1"/>
  <c r="G158" i="1"/>
  <c r="F158" i="1"/>
  <c r="Q158" i="1" s="1"/>
  <c r="H157" i="1"/>
  <c r="G157" i="1"/>
  <c r="F157" i="1"/>
  <c r="Q157" i="1" s="1"/>
  <c r="H156" i="1"/>
  <c r="G156" i="1"/>
  <c r="F156" i="1"/>
  <c r="Q156" i="1" s="1"/>
  <c r="H155" i="1"/>
  <c r="G155" i="1"/>
  <c r="F155" i="1"/>
  <c r="Q155" i="1" s="1"/>
  <c r="H154" i="1"/>
  <c r="G154" i="1"/>
  <c r="F154" i="1"/>
  <c r="Q154" i="1" s="1"/>
  <c r="H153" i="1"/>
  <c r="G153" i="1"/>
  <c r="F153" i="1"/>
  <c r="Q153" i="1" s="1"/>
  <c r="H152" i="1"/>
  <c r="G152" i="1"/>
  <c r="F152" i="1"/>
  <c r="Q152" i="1" s="1"/>
  <c r="H151" i="1"/>
  <c r="G151" i="1"/>
  <c r="F151" i="1"/>
  <c r="Q151" i="1" s="1"/>
  <c r="H150" i="1"/>
  <c r="G150" i="1"/>
  <c r="F150" i="1"/>
  <c r="Q150" i="1" s="1"/>
  <c r="H149" i="1"/>
  <c r="G149" i="1"/>
  <c r="F149" i="1"/>
  <c r="Q149" i="1" s="1"/>
  <c r="H148" i="1"/>
  <c r="G148" i="1"/>
  <c r="F148" i="1"/>
  <c r="Q148" i="1" s="1"/>
  <c r="H147" i="1"/>
  <c r="G147" i="1"/>
  <c r="F147" i="1"/>
  <c r="Q147" i="1" s="1"/>
  <c r="H146" i="1"/>
  <c r="G146" i="1"/>
  <c r="F146" i="1"/>
  <c r="Q146" i="1" s="1"/>
  <c r="H145" i="1"/>
  <c r="G145" i="1"/>
  <c r="F145" i="1"/>
  <c r="Q145" i="1" s="1"/>
  <c r="H144" i="1"/>
  <c r="G144" i="1"/>
  <c r="F144" i="1"/>
  <c r="Q144" i="1" s="1"/>
  <c r="H143" i="1"/>
  <c r="G143" i="1"/>
  <c r="F143" i="1"/>
  <c r="Q143" i="1" s="1"/>
  <c r="H142" i="1"/>
  <c r="G142" i="1"/>
  <c r="F142" i="1"/>
  <c r="Q142" i="1" s="1"/>
  <c r="H141" i="1"/>
  <c r="G141" i="1"/>
  <c r="F141" i="1"/>
  <c r="Q141" i="1" s="1"/>
  <c r="H140" i="1"/>
  <c r="G140" i="1"/>
  <c r="F140" i="1"/>
  <c r="Q140" i="1" s="1"/>
  <c r="H139" i="1"/>
  <c r="G139" i="1"/>
  <c r="F139" i="1"/>
  <c r="Q139" i="1" s="1"/>
  <c r="H138" i="1"/>
  <c r="G138" i="1"/>
  <c r="F138" i="1"/>
  <c r="Q138" i="1" s="1"/>
  <c r="H137" i="1"/>
  <c r="G137" i="1"/>
  <c r="F137" i="1"/>
  <c r="Q137" i="1" s="1"/>
  <c r="H136" i="1"/>
  <c r="G136" i="1"/>
  <c r="F136" i="1"/>
  <c r="Q136" i="1" s="1"/>
  <c r="H135" i="1"/>
  <c r="G135" i="1"/>
  <c r="F135" i="1"/>
  <c r="Q135" i="1" s="1"/>
  <c r="H134" i="1"/>
  <c r="G134" i="1"/>
  <c r="F134" i="1"/>
  <c r="Q134" i="1" s="1"/>
  <c r="H133" i="1"/>
  <c r="G133" i="1"/>
  <c r="F133" i="1"/>
  <c r="Q133" i="1" s="1"/>
  <c r="H132" i="1"/>
  <c r="G132" i="1"/>
  <c r="F132" i="1"/>
  <c r="Q132" i="1" s="1"/>
  <c r="H131" i="1"/>
  <c r="G131" i="1"/>
  <c r="F131" i="1"/>
  <c r="Q131" i="1" s="1"/>
  <c r="H130" i="1"/>
  <c r="G130" i="1"/>
  <c r="F130" i="1"/>
  <c r="H129" i="1"/>
  <c r="G129" i="1"/>
  <c r="F129" i="1"/>
  <c r="H128" i="1"/>
  <c r="G128" i="1"/>
  <c r="F128" i="1"/>
  <c r="H127" i="1"/>
  <c r="G127" i="1"/>
  <c r="F127" i="1"/>
  <c r="H126" i="1"/>
  <c r="G126" i="1"/>
  <c r="F126" i="1"/>
  <c r="H125" i="1"/>
  <c r="G125" i="1"/>
  <c r="F125" i="1"/>
  <c r="H124" i="1"/>
  <c r="G124" i="1"/>
  <c r="F124" i="1"/>
  <c r="H123" i="1"/>
  <c r="G123" i="1"/>
  <c r="F123" i="1"/>
  <c r="H122" i="1"/>
  <c r="G122" i="1"/>
  <c r="F122" i="1"/>
  <c r="H121" i="1"/>
  <c r="G121" i="1"/>
  <c r="F121" i="1"/>
  <c r="H120" i="1"/>
  <c r="G120" i="1"/>
  <c r="F120" i="1"/>
  <c r="H119" i="1"/>
  <c r="G119" i="1"/>
  <c r="F119" i="1"/>
  <c r="H118" i="1"/>
  <c r="G118" i="1"/>
  <c r="F118" i="1"/>
  <c r="H117" i="1"/>
  <c r="G117" i="1"/>
  <c r="F117" i="1"/>
  <c r="H116" i="1"/>
  <c r="G116" i="1"/>
  <c r="F116" i="1"/>
  <c r="H115" i="1"/>
  <c r="G115" i="1"/>
  <c r="F115" i="1"/>
  <c r="H114" i="1"/>
  <c r="G114" i="1"/>
  <c r="F114" i="1"/>
  <c r="H113" i="1"/>
  <c r="G113" i="1"/>
  <c r="F113" i="1"/>
  <c r="H112" i="1"/>
  <c r="G112" i="1"/>
  <c r="F112" i="1"/>
  <c r="H111" i="1"/>
  <c r="G111" i="1"/>
  <c r="F111" i="1"/>
  <c r="H110" i="1"/>
  <c r="G110" i="1"/>
  <c r="F110" i="1"/>
  <c r="H109" i="1"/>
  <c r="G109" i="1"/>
  <c r="F109" i="1"/>
  <c r="H108" i="1"/>
  <c r="G108" i="1"/>
  <c r="F108" i="1"/>
  <c r="H107" i="1"/>
  <c r="G107" i="1"/>
  <c r="F107" i="1"/>
  <c r="H106" i="1"/>
  <c r="G106" i="1"/>
  <c r="F106" i="1"/>
  <c r="H105" i="1"/>
  <c r="G105" i="1"/>
  <c r="F105" i="1"/>
  <c r="H104" i="1"/>
  <c r="G104" i="1"/>
  <c r="F104" i="1"/>
  <c r="H103" i="1"/>
  <c r="G103" i="1"/>
  <c r="F103" i="1"/>
  <c r="P102" i="1"/>
  <c r="O102" i="1"/>
  <c r="N102" i="1"/>
  <c r="M102" i="1"/>
  <c r="L102" i="1"/>
  <c r="K102" i="1"/>
  <c r="J102" i="1"/>
  <c r="I102" i="1"/>
  <c r="H102" i="1"/>
  <c r="F102" i="1"/>
  <c r="E102" i="1"/>
  <c r="D102" i="1"/>
  <c r="R101" i="1"/>
  <c r="S101" i="1" s="1"/>
  <c r="H101" i="1"/>
  <c r="G101" i="1"/>
  <c r="F101" i="1"/>
  <c r="Q101" i="1" s="1"/>
  <c r="R100" i="1"/>
  <c r="S100" i="1" s="1"/>
  <c r="H100" i="1"/>
  <c r="G100" i="1"/>
  <c r="F100" i="1"/>
  <c r="Q100" i="1" s="1"/>
  <c r="R99" i="1"/>
  <c r="S99" i="1" s="1"/>
  <c r="H99" i="1"/>
  <c r="G99" i="1"/>
  <c r="F99" i="1"/>
  <c r="Q99" i="1" s="1"/>
  <c r="R98" i="1"/>
  <c r="S98" i="1" s="1"/>
  <c r="H98" i="1"/>
  <c r="G98" i="1"/>
  <c r="F98" i="1"/>
  <c r="Q98" i="1" s="1"/>
  <c r="R97" i="1"/>
  <c r="S97" i="1" s="1"/>
  <c r="H97" i="1"/>
  <c r="G97" i="1"/>
  <c r="F97" i="1"/>
  <c r="Q97" i="1" s="1"/>
  <c r="R96" i="1"/>
  <c r="S96" i="1" s="1"/>
  <c r="H96" i="1"/>
  <c r="G96" i="1"/>
  <c r="F96" i="1"/>
  <c r="Q96" i="1" s="1"/>
  <c r="R95" i="1"/>
  <c r="S95" i="1" s="1"/>
  <c r="H95" i="1"/>
  <c r="G95" i="1"/>
  <c r="F95" i="1"/>
  <c r="Q95" i="1" s="1"/>
  <c r="R94" i="1"/>
  <c r="S94" i="1" s="1"/>
  <c r="H94" i="1"/>
  <c r="G94" i="1"/>
  <c r="F94" i="1"/>
  <c r="Q94" i="1" s="1"/>
  <c r="R93" i="1"/>
  <c r="S93" i="1" s="1"/>
  <c r="H93" i="1"/>
  <c r="G93" i="1"/>
  <c r="F93" i="1"/>
  <c r="Q93" i="1" s="1"/>
  <c r="R92" i="1"/>
  <c r="S92" i="1" s="1"/>
  <c r="H92" i="1"/>
  <c r="G92" i="1"/>
  <c r="F92" i="1"/>
  <c r="Q92" i="1" s="1"/>
  <c r="R91" i="1"/>
  <c r="S91" i="1" s="1"/>
  <c r="H91" i="1"/>
  <c r="G91" i="1"/>
  <c r="F91" i="1"/>
  <c r="Q91" i="1" s="1"/>
  <c r="R90" i="1"/>
  <c r="S90" i="1" s="1"/>
  <c r="H90" i="1"/>
  <c r="G90" i="1"/>
  <c r="F90" i="1"/>
  <c r="Q90" i="1" s="1"/>
  <c r="R89" i="1"/>
  <c r="S89" i="1" s="1"/>
  <c r="H89" i="1"/>
  <c r="G89" i="1"/>
  <c r="F89" i="1"/>
  <c r="Q89" i="1" s="1"/>
  <c r="R88" i="1"/>
  <c r="S88" i="1" s="1"/>
  <c r="H88" i="1"/>
  <c r="G88" i="1"/>
  <c r="F88" i="1"/>
  <c r="Q88" i="1" s="1"/>
  <c r="R87" i="1"/>
  <c r="S87" i="1" s="1"/>
  <c r="H87" i="1"/>
  <c r="G87" i="1"/>
  <c r="F87" i="1"/>
  <c r="Q87" i="1" s="1"/>
  <c r="R86" i="1"/>
  <c r="S86" i="1" s="1"/>
  <c r="H86" i="1"/>
  <c r="G86" i="1"/>
  <c r="F86" i="1"/>
  <c r="Q86" i="1" s="1"/>
  <c r="R85" i="1"/>
  <c r="S85" i="1" s="1"/>
  <c r="P85" i="1"/>
  <c r="O85" i="1"/>
  <c r="N85" i="1"/>
  <c r="N67" i="1" s="1"/>
  <c r="M85" i="1"/>
  <c r="L85" i="1"/>
  <c r="K85" i="1"/>
  <c r="J85" i="1"/>
  <c r="J67" i="1" s="1"/>
  <c r="I85" i="1"/>
  <c r="H85" i="1"/>
  <c r="G85" i="1"/>
  <c r="F85" i="1"/>
  <c r="E85" i="1"/>
  <c r="D85" i="1"/>
  <c r="H84" i="1"/>
  <c r="G84" i="1"/>
  <c r="F84" i="1"/>
  <c r="P83" i="1"/>
  <c r="O83" i="1"/>
  <c r="N83" i="1"/>
  <c r="M83" i="1"/>
  <c r="L83" i="1"/>
  <c r="K83" i="1"/>
  <c r="J83" i="1"/>
  <c r="I83" i="1"/>
  <c r="H83" i="1"/>
  <c r="G83" i="1"/>
  <c r="F83" i="1"/>
  <c r="E83" i="1"/>
  <c r="D83" i="1"/>
  <c r="R82" i="1"/>
  <c r="S82" i="1" s="1"/>
  <c r="H82" i="1"/>
  <c r="G82" i="1"/>
  <c r="F82" i="1"/>
  <c r="Q82" i="1" s="1"/>
  <c r="R81" i="1"/>
  <c r="S81" i="1" s="1"/>
  <c r="H81" i="1"/>
  <c r="G81" i="1"/>
  <c r="F81" i="1"/>
  <c r="Q81" i="1" s="1"/>
  <c r="R80" i="1"/>
  <c r="S80" i="1" s="1"/>
  <c r="H80" i="1"/>
  <c r="G80" i="1"/>
  <c r="F80" i="1"/>
  <c r="Q80" i="1" s="1"/>
  <c r="R79" i="1"/>
  <c r="S79" i="1" s="1"/>
  <c r="H79" i="1"/>
  <c r="G79" i="1"/>
  <c r="F79" i="1"/>
  <c r="Q79" i="1" s="1"/>
  <c r="R78" i="1"/>
  <c r="S78" i="1" s="1"/>
  <c r="H78" i="1"/>
  <c r="G78" i="1"/>
  <c r="F78" i="1"/>
  <c r="Q78" i="1" s="1"/>
  <c r="R77" i="1"/>
  <c r="S77" i="1" s="1"/>
  <c r="H77" i="1"/>
  <c r="G77" i="1"/>
  <c r="F77" i="1"/>
  <c r="Q77" i="1" s="1"/>
  <c r="R76" i="1"/>
  <c r="S76" i="1" s="1"/>
  <c r="H76" i="1"/>
  <c r="G76" i="1"/>
  <c r="F76" i="1"/>
  <c r="Q76" i="1" s="1"/>
  <c r="R75" i="1"/>
  <c r="S75" i="1" s="1"/>
  <c r="H75" i="1"/>
  <c r="G75" i="1"/>
  <c r="F75" i="1"/>
  <c r="Q75" i="1" s="1"/>
  <c r="R74" i="1"/>
  <c r="S74" i="1" s="1"/>
  <c r="H74" i="1"/>
  <c r="G74" i="1"/>
  <c r="F74" i="1"/>
  <c r="Q74" i="1" s="1"/>
  <c r="R73" i="1"/>
  <c r="S73" i="1" s="1"/>
  <c r="H73" i="1"/>
  <c r="G73" i="1"/>
  <c r="F73" i="1"/>
  <c r="Q73" i="1" s="1"/>
  <c r="H72" i="1"/>
  <c r="F72" i="1"/>
  <c r="H71" i="1"/>
  <c r="R71" i="1" s="1"/>
  <c r="S71" i="1" s="1"/>
  <c r="G71" i="1"/>
  <c r="F71" i="1"/>
  <c r="H70" i="1"/>
  <c r="R70" i="1" s="1"/>
  <c r="S70" i="1" s="1"/>
  <c r="G70" i="1"/>
  <c r="F70" i="1"/>
  <c r="H69" i="1"/>
  <c r="R69" i="1" s="1"/>
  <c r="G69" i="1"/>
  <c r="F69" i="1"/>
  <c r="P68" i="1"/>
  <c r="P67" i="1" s="1"/>
  <c r="P22" i="1" s="1"/>
  <c r="O68" i="1"/>
  <c r="O67" i="1" s="1"/>
  <c r="N68" i="1"/>
  <c r="M68" i="1"/>
  <c r="L68" i="1"/>
  <c r="L67" i="1" s="1"/>
  <c r="L22" i="1" s="1"/>
  <c r="K68" i="1"/>
  <c r="K67" i="1" s="1"/>
  <c r="J68" i="1"/>
  <c r="I68" i="1"/>
  <c r="G68" i="1"/>
  <c r="G67" i="1" s="1"/>
  <c r="E68" i="1"/>
  <c r="D68" i="1"/>
  <c r="D67" i="1" s="1"/>
  <c r="D22" i="1" s="1"/>
  <c r="M67" i="1"/>
  <c r="I67" i="1"/>
  <c r="E67" i="1"/>
  <c r="H66" i="1"/>
  <c r="R66" i="1" s="1"/>
  <c r="S66" i="1" s="1"/>
  <c r="G66" i="1"/>
  <c r="F66" i="1"/>
  <c r="H65" i="1"/>
  <c r="R65" i="1" s="1"/>
  <c r="S65" i="1" s="1"/>
  <c r="G65" i="1"/>
  <c r="F65" i="1"/>
  <c r="H64" i="1"/>
  <c r="R64" i="1" s="1"/>
  <c r="S64" i="1" s="1"/>
  <c r="G64" i="1"/>
  <c r="F64" i="1"/>
  <c r="H63" i="1"/>
  <c r="R63" i="1" s="1"/>
  <c r="S63" i="1" s="1"/>
  <c r="G63" i="1"/>
  <c r="F63" i="1"/>
  <c r="H62" i="1"/>
  <c r="R62" i="1" s="1"/>
  <c r="S62" i="1" s="1"/>
  <c r="G62" i="1"/>
  <c r="F62" i="1"/>
  <c r="H61" i="1"/>
  <c r="R61" i="1" s="1"/>
  <c r="G61" i="1"/>
  <c r="F61" i="1"/>
  <c r="P60" i="1"/>
  <c r="O60" i="1"/>
  <c r="N60" i="1"/>
  <c r="M60" i="1"/>
  <c r="L60" i="1"/>
  <c r="K60" i="1"/>
  <c r="J60" i="1"/>
  <c r="I60" i="1"/>
  <c r="H60" i="1"/>
  <c r="G60" i="1"/>
  <c r="F60" i="1"/>
  <c r="E60" i="1"/>
  <c r="D60" i="1"/>
  <c r="R59" i="1"/>
  <c r="S59" i="1" s="1"/>
  <c r="Q59" i="1"/>
  <c r="H59" i="1"/>
  <c r="G59" i="1"/>
  <c r="F59" i="1"/>
  <c r="R58" i="1"/>
  <c r="S58" i="1" s="1"/>
  <c r="Q58" i="1"/>
  <c r="H58" i="1"/>
  <c r="G58" i="1"/>
  <c r="F58" i="1"/>
  <c r="R57" i="1"/>
  <c r="S57" i="1" s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D57" i="1"/>
  <c r="H56" i="1"/>
  <c r="R56" i="1" s="1"/>
  <c r="G56" i="1"/>
  <c r="F56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R54" i="1"/>
  <c r="S54" i="1" s="1"/>
  <c r="Q54" i="1"/>
  <c r="H54" i="1"/>
  <c r="G54" i="1"/>
  <c r="F54" i="1"/>
  <c r="R53" i="1"/>
  <c r="S53" i="1" s="1"/>
  <c r="Q53" i="1"/>
  <c r="H53" i="1"/>
  <c r="G53" i="1"/>
  <c r="F53" i="1"/>
  <c r="R52" i="1"/>
  <c r="S52" i="1" s="1"/>
  <c r="Q52" i="1"/>
  <c r="H52" i="1"/>
  <c r="G52" i="1"/>
  <c r="F52" i="1"/>
  <c r="R51" i="1"/>
  <c r="S51" i="1" s="1"/>
  <c r="Q51" i="1"/>
  <c r="H51" i="1"/>
  <c r="G51" i="1"/>
  <c r="F51" i="1"/>
  <c r="R50" i="1"/>
  <c r="Q50" i="1"/>
  <c r="P50" i="1"/>
  <c r="O50" i="1"/>
  <c r="N50" i="1"/>
  <c r="N49" i="1" s="1"/>
  <c r="N21" i="1" s="1"/>
  <c r="M50" i="1"/>
  <c r="M49" i="1" s="1"/>
  <c r="M21" i="1" s="1"/>
  <c r="L50" i="1"/>
  <c r="K50" i="1"/>
  <c r="J50" i="1"/>
  <c r="J49" i="1" s="1"/>
  <c r="J21" i="1" s="1"/>
  <c r="I50" i="1"/>
  <c r="I49" i="1" s="1"/>
  <c r="I21" i="1" s="1"/>
  <c r="H50" i="1"/>
  <c r="G50" i="1"/>
  <c r="F50" i="1"/>
  <c r="F49" i="1" s="1"/>
  <c r="E50" i="1"/>
  <c r="E49" i="1" s="1"/>
  <c r="E21" i="1" s="1"/>
  <c r="D50" i="1"/>
  <c r="P49" i="1"/>
  <c r="O49" i="1"/>
  <c r="L49" i="1"/>
  <c r="K49" i="1"/>
  <c r="H49" i="1"/>
  <c r="G49" i="1"/>
  <c r="D49" i="1"/>
  <c r="H47" i="1"/>
  <c r="R47" i="1" s="1"/>
  <c r="S47" i="1" s="1"/>
  <c r="G47" i="1"/>
  <c r="F47" i="1"/>
  <c r="H46" i="1"/>
  <c r="R46" i="1" s="1"/>
  <c r="S46" i="1" s="1"/>
  <c r="G46" i="1"/>
  <c r="F46" i="1"/>
  <c r="H45" i="1"/>
  <c r="R45" i="1" s="1"/>
  <c r="S45" i="1" s="1"/>
  <c r="G45" i="1"/>
  <c r="F45" i="1"/>
  <c r="H44" i="1"/>
  <c r="R44" i="1" s="1"/>
  <c r="S44" i="1" s="1"/>
  <c r="G44" i="1"/>
  <c r="F44" i="1"/>
  <c r="H43" i="1"/>
  <c r="R43" i="1" s="1"/>
  <c r="G43" i="1"/>
  <c r="F43" i="1"/>
  <c r="P42" i="1"/>
  <c r="P36" i="1" s="1"/>
  <c r="O42" i="1"/>
  <c r="O36" i="1" s="1"/>
  <c r="N42" i="1"/>
  <c r="M42" i="1"/>
  <c r="L42" i="1"/>
  <c r="L36" i="1" s="1"/>
  <c r="K42" i="1"/>
  <c r="K36" i="1" s="1"/>
  <c r="J42" i="1"/>
  <c r="I42" i="1"/>
  <c r="H42" i="1"/>
  <c r="H36" i="1" s="1"/>
  <c r="G42" i="1"/>
  <c r="G36" i="1" s="1"/>
  <c r="F42" i="1"/>
  <c r="E42" i="1"/>
  <c r="D42" i="1"/>
  <c r="D36" i="1" s="1"/>
  <c r="R41" i="1"/>
  <c r="S41" i="1" s="1"/>
  <c r="Q41" i="1"/>
  <c r="H41" i="1"/>
  <c r="G41" i="1"/>
  <c r="F41" i="1"/>
  <c r="R40" i="1"/>
  <c r="S40" i="1" s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N36" i="1"/>
  <c r="M36" i="1"/>
  <c r="J36" i="1"/>
  <c r="I36" i="1"/>
  <c r="F36" i="1"/>
  <c r="E36" i="1"/>
  <c r="H31" i="1"/>
  <c r="R31" i="1" s="1"/>
  <c r="G31" i="1"/>
  <c r="F31" i="1"/>
  <c r="P30" i="1"/>
  <c r="P29" i="1" s="1"/>
  <c r="P28" i="1" s="1"/>
  <c r="O30" i="1"/>
  <c r="O29" i="1" s="1"/>
  <c r="N30" i="1"/>
  <c r="M30" i="1"/>
  <c r="L30" i="1"/>
  <c r="L29" i="1" s="1"/>
  <c r="L28" i="1" s="1"/>
  <c r="K30" i="1"/>
  <c r="K29" i="1" s="1"/>
  <c r="J30" i="1"/>
  <c r="I30" i="1"/>
  <c r="H30" i="1"/>
  <c r="H29" i="1" s="1"/>
  <c r="G30" i="1"/>
  <c r="G29" i="1" s="1"/>
  <c r="F30" i="1"/>
  <c r="E30" i="1"/>
  <c r="D30" i="1"/>
  <c r="D29" i="1" s="1"/>
  <c r="D28" i="1" s="1"/>
  <c r="N29" i="1"/>
  <c r="N28" i="1" s="1"/>
  <c r="M29" i="1"/>
  <c r="M28" i="1" s="1"/>
  <c r="J29" i="1"/>
  <c r="J28" i="1" s="1"/>
  <c r="J27" i="1" s="1"/>
  <c r="I29" i="1"/>
  <c r="I28" i="1" s="1"/>
  <c r="F29" i="1"/>
  <c r="F28" i="1" s="1"/>
  <c r="E29" i="1"/>
  <c r="E28" i="1" s="1"/>
  <c r="E20" i="1" s="1"/>
  <c r="I27" i="1"/>
  <c r="P26" i="1"/>
  <c r="O26" i="1"/>
  <c r="N26" i="1"/>
  <c r="L26" i="1"/>
  <c r="K26" i="1"/>
  <c r="J26" i="1"/>
  <c r="D26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P24" i="1"/>
  <c r="L24" i="1"/>
  <c r="J24" i="1"/>
  <c r="D24" i="1"/>
  <c r="P23" i="1"/>
  <c r="L23" i="1"/>
  <c r="D23" i="1"/>
  <c r="N20" i="1"/>
  <c r="M18" i="1"/>
  <c r="N18" i="1" s="1"/>
  <c r="O18" i="1" s="1"/>
  <c r="P18" i="1" s="1"/>
  <c r="Q18" i="1" s="1"/>
  <c r="R18" i="1" s="1"/>
  <c r="S18" i="1" s="1"/>
  <c r="T18" i="1" s="1"/>
  <c r="I18" i="1"/>
  <c r="J18" i="1" s="1"/>
  <c r="K18" i="1" s="1"/>
  <c r="L18" i="1" s="1"/>
  <c r="D18" i="1"/>
  <c r="E18" i="1" s="1"/>
  <c r="F18" i="1" s="1"/>
  <c r="G18" i="1" s="1"/>
  <c r="B18" i="1"/>
  <c r="C18" i="1" s="1"/>
  <c r="M20" i="1" l="1"/>
  <c r="M27" i="1"/>
  <c r="R42" i="1"/>
  <c r="S43" i="1"/>
  <c r="R68" i="1"/>
  <c r="S69" i="1"/>
  <c r="N27" i="1"/>
  <c r="G28" i="1"/>
  <c r="K28" i="1"/>
  <c r="O28" i="1"/>
  <c r="R55" i="1"/>
  <c r="S55" i="1" s="1"/>
  <c r="S56" i="1"/>
  <c r="Q85" i="1"/>
  <c r="Q213" i="1"/>
  <c r="Q209" i="1" s="1"/>
  <c r="E27" i="1"/>
  <c r="I20" i="1"/>
  <c r="D27" i="1"/>
  <c r="D20" i="1"/>
  <c r="H28" i="1"/>
  <c r="L27" i="1"/>
  <c r="L20" i="1"/>
  <c r="P27" i="1"/>
  <c r="P20" i="1"/>
  <c r="R30" i="1"/>
  <c r="S31" i="1"/>
  <c r="R49" i="1"/>
  <c r="R60" i="1"/>
  <c r="S60" i="1" s="1"/>
  <c r="S61" i="1"/>
  <c r="H68" i="1"/>
  <c r="Q72" i="1"/>
  <c r="Q84" i="1"/>
  <c r="Q83" i="1" s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69" i="1"/>
  <c r="R212" i="1"/>
  <c r="R217" i="1"/>
  <c r="R218" i="1"/>
  <c r="S218" i="1" s="1"/>
  <c r="R219" i="1"/>
  <c r="S219" i="1" s="1"/>
  <c r="R220" i="1"/>
  <c r="S220" i="1" s="1"/>
  <c r="R221" i="1"/>
  <c r="S221" i="1" s="1"/>
  <c r="R222" i="1"/>
  <c r="S222" i="1" s="1"/>
  <c r="F224" i="1"/>
  <c r="R225" i="1"/>
  <c r="R226" i="1"/>
  <c r="S226" i="1" s="1"/>
  <c r="R227" i="1"/>
  <c r="S227" i="1" s="1"/>
  <c r="R228" i="1"/>
  <c r="S228" i="1" s="1"/>
  <c r="R229" i="1"/>
  <c r="S229" i="1" s="1"/>
  <c r="R230" i="1"/>
  <c r="S230" i="1" s="1"/>
  <c r="R231" i="1"/>
  <c r="S231" i="1" s="1"/>
  <c r="R234" i="1"/>
  <c r="S234" i="1" s="1"/>
  <c r="R235" i="1"/>
  <c r="S235" i="1" s="1"/>
  <c r="R236" i="1"/>
  <c r="S236" i="1" s="1"/>
  <c r="R237" i="1"/>
  <c r="S237" i="1" s="1"/>
  <c r="R238" i="1"/>
  <c r="S238" i="1" s="1"/>
  <c r="R239" i="1"/>
  <c r="S239" i="1" s="1"/>
  <c r="R240" i="1"/>
  <c r="S240" i="1" s="1"/>
  <c r="R241" i="1"/>
  <c r="S241" i="1" s="1"/>
  <c r="R242" i="1"/>
  <c r="S242" i="1" s="1"/>
  <c r="R243" i="1"/>
  <c r="S243" i="1" s="1"/>
  <c r="Q247" i="1"/>
  <c r="Q251" i="1"/>
  <c r="Q255" i="1"/>
  <c r="Q259" i="1"/>
  <c r="Q263" i="1"/>
  <c r="Q267" i="1"/>
  <c r="Q271" i="1"/>
  <c r="Q275" i="1"/>
  <c r="Q342" i="1"/>
  <c r="N372" i="1"/>
  <c r="R432" i="1"/>
  <c r="H431" i="1"/>
  <c r="Q432" i="1"/>
  <c r="R445" i="1"/>
  <c r="S445" i="1" s="1"/>
  <c r="Q445" i="1"/>
  <c r="R449" i="1"/>
  <c r="S449" i="1" s="1"/>
  <c r="Q449" i="1"/>
  <c r="G471" i="1"/>
  <c r="G26" i="1" s="1"/>
  <c r="R410" i="1"/>
  <c r="S410" i="1" s="1"/>
  <c r="S413" i="1"/>
  <c r="S417" i="1"/>
  <c r="R429" i="1"/>
  <c r="S429" i="1" s="1"/>
  <c r="S430" i="1"/>
  <c r="R436" i="1"/>
  <c r="S436" i="1" s="1"/>
  <c r="Q436" i="1"/>
  <c r="R598" i="1"/>
  <c r="S598" i="1" s="1"/>
  <c r="Q598" i="1"/>
  <c r="R610" i="1"/>
  <c r="S610" i="1" s="1"/>
  <c r="R729" i="1"/>
  <c r="S729" i="1" s="1"/>
  <c r="Q729" i="1"/>
  <c r="Q31" i="1"/>
  <c r="Q30" i="1" s="1"/>
  <c r="Q29" i="1" s="1"/>
  <c r="Q43" i="1"/>
  <c r="Q44" i="1"/>
  <c r="Q45" i="1"/>
  <c r="Q46" i="1"/>
  <c r="Q47" i="1"/>
  <c r="S50" i="1"/>
  <c r="Q56" i="1"/>
  <c r="Q55" i="1" s="1"/>
  <c r="Q61" i="1"/>
  <c r="Q62" i="1"/>
  <c r="Q63" i="1"/>
  <c r="Q64" i="1"/>
  <c r="Q65" i="1"/>
  <c r="Q66" i="1"/>
  <c r="Q69" i="1"/>
  <c r="Q70" i="1"/>
  <c r="Q71" i="1"/>
  <c r="R84" i="1"/>
  <c r="R103" i="1"/>
  <c r="R104" i="1"/>
  <c r="S104" i="1" s="1"/>
  <c r="R105" i="1"/>
  <c r="S105" i="1" s="1"/>
  <c r="R106" i="1"/>
  <c r="S106" i="1" s="1"/>
  <c r="R107" i="1"/>
  <c r="S107" i="1" s="1"/>
  <c r="R108" i="1"/>
  <c r="S108" i="1" s="1"/>
  <c r="R109" i="1"/>
  <c r="S109" i="1" s="1"/>
  <c r="R110" i="1"/>
  <c r="S110" i="1" s="1"/>
  <c r="R111" i="1"/>
  <c r="S111" i="1" s="1"/>
  <c r="R112" i="1"/>
  <c r="S112" i="1" s="1"/>
  <c r="R113" i="1"/>
  <c r="S113" i="1" s="1"/>
  <c r="R114" i="1"/>
  <c r="S114" i="1" s="1"/>
  <c r="R115" i="1"/>
  <c r="S115" i="1" s="1"/>
  <c r="R116" i="1"/>
  <c r="S116" i="1" s="1"/>
  <c r="R117" i="1"/>
  <c r="S117" i="1" s="1"/>
  <c r="R118" i="1"/>
  <c r="S118" i="1" s="1"/>
  <c r="R119" i="1"/>
  <c r="S119" i="1" s="1"/>
  <c r="R120" i="1"/>
  <c r="S120" i="1" s="1"/>
  <c r="R121" i="1"/>
  <c r="S121" i="1" s="1"/>
  <c r="R122" i="1"/>
  <c r="S122" i="1" s="1"/>
  <c r="R123" i="1"/>
  <c r="S123" i="1" s="1"/>
  <c r="R124" i="1"/>
  <c r="S124" i="1" s="1"/>
  <c r="R125" i="1"/>
  <c r="S125" i="1" s="1"/>
  <c r="R126" i="1"/>
  <c r="S126" i="1" s="1"/>
  <c r="R127" i="1"/>
  <c r="S127" i="1" s="1"/>
  <c r="R128" i="1"/>
  <c r="S128" i="1" s="1"/>
  <c r="R129" i="1"/>
  <c r="S129" i="1" s="1"/>
  <c r="R130" i="1"/>
  <c r="S130" i="1" s="1"/>
  <c r="R131" i="1"/>
  <c r="S131" i="1" s="1"/>
  <c r="R132" i="1"/>
  <c r="S132" i="1" s="1"/>
  <c r="R133" i="1"/>
  <c r="S133" i="1" s="1"/>
  <c r="R134" i="1"/>
  <c r="S134" i="1" s="1"/>
  <c r="R135" i="1"/>
  <c r="S135" i="1" s="1"/>
  <c r="R136" i="1"/>
  <c r="S136" i="1" s="1"/>
  <c r="R137" i="1"/>
  <c r="S137" i="1" s="1"/>
  <c r="R138" i="1"/>
  <c r="S138" i="1" s="1"/>
  <c r="R139" i="1"/>
  <c r="S139" i="1" s="1"/>
  <c r="R140" i="1"/>
  <c r="S140" i="1" s="1"/>
  <c r="R141" i="1"/>
  <c r="S141" i="1" s="1"/>
  <c r="R142" i="1"/>
  <c r="S142" i="1" s="1"/>
  <c r="R143" i="1"/>
  <c r="S143" i="1" s="1"/>
  <c r="R144" i="1"/>
  <c r="S144" i="1" s="1"/>
  <c r="R145" i="1"/>
  <c r="S145" i="1" s="1"/>
  <c r="R146" i="1"/>
  <c r="S146" i="1" s="1"/>
  <c r="R147" i="1"/>
  <c r="S147" i="1" s="1"/>
  <c r="R148" i="1"/>
  <c r="S148" i="1" s="1"/>
  <c r="R149" i="1"/>
  <c r="S149" i="1" s="1"/>
  <c r="R150" i="1"/>
  <c r="S150" i="1" s="1"/>
  <c r="R151" i="1"/>
  <c r="S151" i="1" s="1"/>
  <c r="R152" i="1"/>
  <c r="S152" i="1" s="1"/>
  <c r="R153" i="1"/>
  <c r="S153" i="1" s="1"/>
  <c r="R154" i="1"/>
  <c r="S154" i="1" s="1"/>
  <c r="R155" i="1"/>
  <c r="S155" i="1" s="1"/>
  <c r="R156" i="1"/>
  <c r="S156" i="1" s="1"/>
  <c r="R157" i="1"/>
  <c r="S157" i="1" s="1"/>
  <c r="R158" i="1"/>
  <c r="S158" i="1" s="1"/>
  <c r="R159" i="1"/>
  <c r="S159" i="1" s="1"/>
  <c r="R160" i="1"/>
  <c r="S160" i="1" s="1"/>
  <c r="R161" i="1"/>
  <c r="S161" i="1" s="1"/>
  <c r="R162" i="1"/>
  <c r="S162" i="1" s="1"/>
  <c r="R163" i="1"/>
  <c r="S163" i="1" s="1"/>
  <c r="R164" i="1"/>
  <c r="S164" i="1" s="1"/>
  <c r="R165" i="1"/>
  <c r="S165" i="1" s="1"/>
  <c r="R166" i="1"/>
  <c r="S166" i="1" s="1"/>
  <c r="R167" i="1"/>
  <c r="S167" i="1" s="1"/>
  <c r="K209" i="1"/>
  <c r="K24" i="1" s="1"/>
  <c r="Q233" i="1"/>
  <c r="Q246" i="1"/>
  <c r="Q254" i="1"/>
  <c r="G373" i="1"/>
  <c r="R385" i="1"/>
  <c r="G400" i="1"/>
  <c r="G21" i="1" s="1"/>
  <c r="R444" i="1"/>
  <c r="S444" i="1" s="1"/>
  <c r="Q444" i="1"/>
  <c r="D500" i="1"/>
  <c r="R798" i="1"/>
  <c r="S798" i="1" s="1"/>
  <c r="Q798" i="1"/>
  <c r="Q908" i="1"/>
  <c r="Q907" i="1" s="1"/>
  <c r="F907" i="1"/>
  <c r="F68" i="1"/>
  <c r="F67" i="1" s="1"/>
  <c r="H224" i="1"/>
  <c r="Q273" i="1"/>
  <c r="R402" i="1"/>
  <c r="Q402" i="1"/>
  <c r="H401" i="1"/>
  <c r="G417" i="1"/>
  <c r="G416" i="1" s="1"/>
  <c r="R440" i="1"/>
  <c r="S440" i="1" s="1"/>
  <c r="Q440" i="1"/>
  <c r="S458" i="1"/>
  <c r="R456" i="1"/>
  <c r="S456" i="1" s="1"/>
  <c r="F385" i="1"/>
  <c r="F380" i="1" s="1"/>
  <c r="F373" i="1" s="1"/>
  <c r="R403" i="1"/>
  <c r="S403" i="1" s="1"/>
  <c r="Q403" i="1"/>
  <c r="R408" i="1"/>
  <c r="F417" i="1"/>
  <c r="F416" i="1" s="1"/>
  <c r="R433" i="1"/>
  <c r="S433" i="1" s="1"/>
  <c r="R437" i="1"/>
  <c r="S437" i="1" s="1"/>
  <c r="R441" i="1"/>
  <c r="S441" i="1" s="1"/>
  <c r="R448" i="1"/>
  <c r="S448" i="1" s="1"/>
  <c r="Q448" i="1"/>
  <c r="R455" i="1"/>
  <c r="S455" i="1" s="1"/>
  <c r="Q455" i="1"/>
  <c r="L500" i="1"/>
  <c r="P500" i="1"/>
  <c r="S517" i="1"/>
  <c r="R518" i="1"/>
  <c r="S518" i="1" s="1"/>
  <c r="Q518" i="1"/>
  <c r="R520" i="1"/>
  <c r="S520" i="1" s="1"/>
  <c r="Q520" i="1"/>
  <c r="R524" i="1"/>
  <c r="S524" i="1" s="1"/>
  <c r="Q524" i="1"/>
  <c r="R528" i="1"/>
  <c r="S528" i="1" s="1"/>
  <c r="Q528" i="1"/>
  <c r="S548" i="1"/>
  <c r="R550" i="1"/>
  <c r="S550" i="1" s="1"/>
  <c r="Q550" i="1"/>
  <c r="R597" i="1"/>
  <c r="S597" i="1" s="1"/>
  <c r="Q597" i="1"/>
  <c r="R602" i="1"/>
  <c r="S602" i="1" s="1"/>
  <c r="Q602" i="1"/>
  <c r="R714" i="1"/>
  <c r="S714" i="1" s="1"/>
  <c r="R728" i="1"/>
  <c r="S728" i="1" s="1"/>
  <c r="Q728" i="1"/>
  <c r="R835" i="1"/>
  <c r="S835" i="1" s="1"/>
  <c r="Q835" i="1"/>
  <c r="R887" i="1"/>
  <c r="S892" i="1"/>
  <c r="K400" i="1"/>
  <c r="K372" i="1" s="1"/>
  <c r="O400" i="1"/>
  <c r="O21" i="1" s="1"/>
  <c r="R404" i="1"/>
  <c r="S404" i="1" s="1"/>
  <c r="Q404" i="1"/>
  <c r="K416" i="1"/>
  <c r="K22" i="1" s="1"/>
  <c r="O416" i="1"/>
  <c r="O22" i="1" s="1"/>
  <c r="R428" i="1"/>
  <c r="Q433" i="1"/>
  <c r="R434" i="1"/>
  <c r="S434" i="1" s="1"/>
  <c r="Q437" i="1"/>
  <c r="R438" i="1"/>
  <c r="S438" i="1" s="1"/>
  <c r="Q441" i="1"/>
  <c r="R442" i="1"/>
  <c r="S442" i="1" s="1"/>
  <c r="R447" i="1"/>
  <c r="S447" i="1" s="1"/>
  <c r="Q447" i="1"/>
  <c r="R454" i="1"/>
  <c r="Q454" i="1"/>
  <c r="Q453" i="1" s="1"/>
  <c r="Q451" i="1" s="1"/>
  <c r="Q450" i="1" s="1"/>
  <c r="Q23" i="1" s="1"/>
  <c r="R463" i="1"/>
  <c r="S463" i="1" s="1"/>
  <c r="S469" i="1"/>
  <c r="H471" i="1"/>
  <c r="Q517" i="1"/>
  <c r="F516" i="1"/>
  <c r="F508" i="1" s="1"/>
  <c r="F501" i="1" s="1"/>
  <c r="Q548" i="1"/>
  <c r="F547" i="1"/>
  <c r="F542" i="1" s="1"/>
  <c r="F21" i="1" s="1"/>
  <c r="Q560" i="1"/>
  <c r="Q580" i="1"/>
  <c r="R601" i="1"/>
  <c r="S601" i="1" s="1"/>
  <c r="Q601" i="1"/>
  <c r="R606" i="1"/>
  <c r="S606" i="1" s="1"/>
  <c r="Q606" i="1"/>
  <c r="H646" i="1"/>
  <c r="R744" i="1"/>
  <c r="S744" i="1" s="1"/>
  <c r="Q744" i="1"/>
  <c r="R834" i="1"/>
  <c r="S834" i="1" s="1"/>
  <c r="Q834" i="1"/>
  <c r="H818" i="1"/>
  <c r="H385" i="1"/>
  <c r="D400" i="1"/>
  <c r="L400" i="1"/>
  <c r="P400" i="1"/>
  <c r="R405" i="1"/>
  <c r="S405" i="1" s="1"/>
  <c r="Q405" i="1"/>
  <c r="Q410" i="1"/>
  <c r="Q434" i="1"/>
  <c r="R435" i="1"/>
  <c r="S435" i="1" s="1"/>
  <c r="Q438" i="1"/>
  <c r="R439" i="1"/>
  <c r="S439" i="1" s="1"/>
  <c r="Q442" i="1"/>
  <c r="R443" i="1"/>
  <c r="S443" i="1" s="1"/>
  <c r="R446" i="1"/>
  <c r="S446" i="1" s="1"/>
  <c r="Q446" i="1"/>
  <c r="H453" i="1"/>
  <c r="S472" i="1"/>
  <c r="R498" i="1"/>
  <c r="S498" i="1" s="1"/>
  <c r="Q498" i="1"/>
  <c r="H554" i="1"/>
  <c r="R587" i="1"/>
  <c r="S587" i="1" s="1"/>
  <c r="R605" i="1"/>
  <c r="S605" i="1" s="1"/>
  <c r="Q605" i="1"/>
  <c r="H653" i="1"/>
  <c r="R732" i="1"/>
  <c r="S732" i="1" s="1"/>
  <c r="Q732" i="1"/>
  <c r="R521" i="1"/>
  <c r="S521" i="1" s="1"/>
  <c r="R525" i="1"/>
  <c r="S525" i="1" s="1"/>
  <c r="R551" i="1"/>
  <c r="S551" i="1" s="1"/>
  <c r="S555" i="1"/>
  <c r="R568" i="1"/>
  <c r="Q568" i="1"/>
  <c r="H567" i="1"/>
  <c r="R569" i="1"/>
  <c r="S569" i="1" s="1"/>
  <c r="R572" i="1"/>
  <c r="S572" i="1" s="1"/>
  <c r="Q572" i="1"/>
  <c r="R573" i="1"/>
  <c r="S573" i="1" s="1"/>
  <c r="R576" i="1"/>
  <c r="S576" i="1" s="1"/>
  <c r="Q576" i="1"/>
  <c r="R577" i="1"/>
  <c r="S577" i="1" s="1"/>
  <c r="R581" i="1"/>
  <c r="S581" i="1" s="1"/>
  <c r="R589" i="1"/>
  <c r="S589" i="1" s="1"/>
  <c r="R612" i="1"/>
  <c r="S612" i="1" s="1"/>
  <c r="G653" i="1"/>
  <c r="R802" i="1"/>
  <c r="S802" i="1" s="1"/>
  <c r="Q802" i="1"/>
  <c r="R803" i="1"/>
  <c r="S803" i="1" s="1"/>
  <c r="Q905" i="1"/>
  <c r="Q904" i="1" s="1"/>
  <c r="Q900" i="1" s="1"/>
  <c r="F904" i="1"/>
  <c r="F900" i="1" s="1"/>
  <c r="F24" i="1" s="1"/>
  <c r="S466" i="1"/>
  <c r="Q469" i="1"/>
  <c r="Q468" i="1" s="1"/>
  <c r="Q463" i="1" s="1"/>
  <c r="Q472" i="1"/>
  <c r="Q473" i="1"/>
  <c r="Q474" i="1"/>
  <c r="Q475" i="1"/>
  <c r="Q476" i="1"/>
  <c r="Q477" i="1"/>
  <c r="Q478" i="1"/>
  <c r="Q479" i="1"/>
  <c r="Q480" i="1"/>
  <c r="Q481" i="1"/>
  <c r="Q482" i="1"/>
  <c r="Q483" i="1"/>
  <c r="Q484" i="1"/>
  <c r="Q485" i="1"/>
  <c r="Q486" i="1"/>
  <c r="Q487" i="1"/>
  <c r="Q488" i="1"/>
  <c r="Q512" i="1"/>
  <c r="Q509" i="1" s="1"/>
  <c r="R515" i="1"/>
  <c r="Q521" i="1"/>
  <c r="R522" i="1"/>
  <c r="S522" i="1" s="1"/>
  <c r="Q525" i="1"/>
  <c r="R526" i="1"/>
  <c r="S526" i="1" s="1"/>
  <c r="R535" i="1"/>
  <c r="Q535" i="1"/>
  <c r="Q534" i="1" s="1"/>
  <c r="R544" i="1"/>
  <c r="Q544" i="1"/>
  <c r="Q543" i="1" s="1"/>
  <c r="Q551" i="1"/>
  <c r="R552" i="1"/>
  <c r="S552" i="1" s="1"/>
  <c r="Q555" i="1"/>
  <c r="F554" i="1"/>
  <c r="R557" i="1"/>
  <c r="S557" i="1" s="1"/>
  <c r="Q557" i="1"/>
  <c r="R558" i="1"/>
  <c r="S558" i="1" s="1"/>
  <c r="Q569" i="1"/>
  <c r="Q573" i="1"/>
  <c r="Q577" i="1"/>
  <c r="R583" i="1"/>
  <c r="S583" i="1" s="1"/>
  <c r="R591" i="1"/>
  <c r="S591" i="1" s="1"/>
  <c r="G595" i="1"/>
  <c r="G553" i="1" s="1"/>
  <c r="G500" i="1" s="1"/>
  <c r="O748" i="1"/>
  <c r="H764" i="1"/>
  <c r="Q803" i="1"/>
  <c r="Q851" i="1"/>
  <c r="R851" i="1"/>
  <c r="S851" i="1" s="1"/>
  <c r="H509" i="1"/>
  <c r="R510" i="1"/>
  <c r="R512" i="1"/>
  <c r="S512" i="1" s="1"/>
  <c r="H514" i="1"/>
  <c r="Q515" i="1"/>
  <c r="Q514" i="1" s="1"/>
  <c r="R523" i="1"/>
  <c r="S523" i="1" s="1"/>
  <c r="R527" i="1"/>
  <c r="S527" i="1" s="1"/>
  <c r="R536" i="1"/>
  <c r="S536" i="1" s="1"/>
  <c r="R585" i="1"/>
  <c r="S585" i="1" s="1"/>
  <c r="Q607" i="1"/>
  <c r="F595" i="1"/>
  <c r="R608" i="1"/>
  <c r="S608" i="1" s="1"/>
  <c r="R656" i="1"/>
  <c r="S656" i="1" s="1"/>
  <c r="F653" i="1"/>
  <c r="R733" i="1"/>
  <c r="S733" i="1" s="1"/>
  <c r="Q733" i="1"/>
  <c r="R745" i="1"/>
  <c r="S745" i="1" s="1"/>
  <c r="Q745" i="1"/>
  <c r="R749" i="1"/>
  <c r="S750" i="1"/>
  <c r="H749" i="1"/>
  <c r="H783" i="1"/>
  <c r="R794" i="1"/>
  <c r="S794" i="1" s="1"/>
  <c r="R799" i="1"/>
  <c r="S799" i="1" s="1"/>
  <c r="Q799" i="1"/>
  <c r="Q847" i="1"/>
  <c r="R847" i="1"/>
  <c r="S847" i="1" s="1"/>
  <c r="E553" i="1"/>
  <c r="E22" i="1" s="1"/>
  <c r="E19" i="1" s="1"/>
  <c r="R595" i="1"/>
  <c r="S595" i="1" s="1"/>
  <c r="R651" i="1"/>
  <c r="R654" i="1"/>
  <c r="R716" i="1"/>
  <c r="S716" i="1" s="1"/>
  <c r="R721" i="1"/>
  <c r="S721" i="1" s="1"/>
  <c r="G764" i="1"/>
  <c r="G748" i="1" s="1"/>
  <c r="R769" i="1"/>
  <c r="Q769" i="1"/>
  <c r="Q768" i="1" s="1"/>
  <c r="S771" i="1"/>
  <c r="R770" i="1"/>
  <c r="S770" i="1" s="1"/>
  <c r="Q773" i="1"/>
  <c r="F773" i="1"/>
  <c r="S775" i="1"/>
  <c r="R773" i="1"/>
  <c r="R786" i="1"/>
  <c r="S786" i="1" s="1"/>
  <c r="Q786" i="1"/>
  <c r="R819" i="1"/>
  <c r="R831" i="1"/>
  <c r="S831" i="1" s="1"/>
  <c r="Q831" i="1"/>
  <c r="Q843" i="1"/>
  <c r="R843" i="1"/>
  <c r="S843" i="1" s="1"/>
  <c r="H893" i="1"/>
  <c r="H547" i="1"/>
  <c r="R561" i="1"/>
  <c r="S561" i="1" s="1"/>
  <c r="Q571" i="1"/>
  <c r="Q575" i="1"/>
  <c r="Q579" i="1"/>
  <c r="Q581" i="1"/>
  <c r="F567" i="1"/>
  <c r="Q583" i="1"/>
  <c r="Q585" i="1"/>
  <c r="Q587" i="1"/>
  <c r="Q589" i="1"/>
  <c r="Q591" i="1"/>
  <c r="H595" i="1"/>
  <c r="Q596" i="1"/>
  <c r="Q600" i="1"/>
  <c r="Q604" i="1"/>
  <c r="Q608" i="1"/>
  <c r="Q610" i="1"/>
  <c r="Q612" i="1"/>
  <c r="R655" i="1"/>
  <c r="S655" i="1" s="1"/>
  <c r="R718" i="1"/>
  <c r="S718" i="1" s="1"/>
  <c r="Q721" i="1"/>
  <c r="R724" i="1"/>
  <c r="S724" i="1" s="1"/>
  <c r="Q724" i="1"/>
  <c r="R725" i="1"/>
  <c r="S725" i="1" s="1"/>
  <c r="R787" i="1"/>
  <c r="S787" i="1" s="1"/>
  <c r="Q787" i="1"/>
  <c r="Q819" i="1"/>
  <c r="R830" i="1"/>
  <c r="S830" i="1" s="1"/>
  <c r="Q830" i="1"/>
  <c r="Q839" i="1"/>
  <c r="R839" i="1"/>
  <c r="S839" i="1" s="1"/>
  <c r="Q855" i="1"/>
  <c r="R855" i="1"/>
  <c r="S855" i="1" s="1"/>
  <c r="E862" i="1"/>
  <c r="D764" i="1"/>
  <c r="D748" i="1" s="1"/>
  <c r="L764" i="1"/>
  <c r="L748" i="1" s="1"/>
  <c r="P764" i="1"/>
  <c r="P748" i="1" s="1"/>
  <c r="E772" i="1"/>
  <c r="E748" i="1" s="1"/>
  <c r="I772" i="1"/>
  <c r="I22" i="1" s="1"/>
  <c r="M772" i="1"/>
  <c r="M748" i="1" s="1"/>
  <c r="R784" i="1"/>
  <c r="Q784" i="1"/>
  <c r="R826" i="1"/>
  <c r="S826" i="1" s="1"/>
  <c r="Q826" i="1"/>
  <c r="R827" i="1"/>
  <c r="S827" i="1" s="1"/>
  <c r="S904" i="1"/>
  <c r="R900" i="1"/>
  <c r="S900" i="1" s="1"/>
  <c r="Q714" i="1"/>
  <c r="Q653" i="1" s="1"/>
  <c r="Q716" i="1"/>
  <c r="Q718" i="1"/>
  <c r="R766" i="1"/>
  <c r="Q766" i="1"/>
  <c r="Q765" i="1" s="1"/>
  <c r="Q764" i="1" s="1"/>
  <c r="J772" i="1"/>
  <c r="J22" i="1" s="1"/>
  <c r="N772" i="1"/>
  <c r="N22" i="1" s="1"/>
  <c r="N19" i="1" s="1"/>
  <c r="R785" i="1"/>
  <c r="S785" i="1" s="1"/>
  <c r="Q785" i="1"/>
  <c r="R822" i="1"/>
  <c r="S822" i="1" s="1"/>
  <c r="Q822" i="1"/>
  <c r="R823" i="1"/>
  <c r="S823" i="1" s="1"/>
  <c r="Q838" i="1"/>
  <c r="R838" i="1"/>
  <c r="S838" i="1" s="1"/>
  <c r="Q842" i="1"/>
  <c r="R842" i="1"/>
  <c r="S842" i="1" s="1"/>
  <c r="Q846" i="1"/>
  <c r="R846" i="1"/>
  <c r="S846" i="1" s="1"/>
  <c r="Q850" i="1"/>
  <c r="R850" i="1"/>
  <c r="S850" i="1" s="1"/>
  <c r="Q854" i="1"/>
  <c r="R854" i="1"/>
  <c r="S854" i="1" s="1"/>
  <c r="J863" i="1"/>
  <c r="J862" i="1" s="1"/>
  <c r="N862" i="1"/>
  <c r="I862" i="1"/>
  <c r="G887" i="1"/>
  <c r="G883" i="1" s="1"/>
  <c r="G862" i="1" s="1"/>
  <c r="Q788" i="1"/>
  <c r="Q790" i="1"/>
  <c r="Q792" i="1"/>
  <c r="Q794" i="1"/>
  <c r="Q796" i="1"/>
  <c r="R876" i="1"/>
  <c r="H875" i="1"/>
  <c r="F783" i="1"/>
  <c r="R789" i="1"/>
  <c r="S789" i="1" s="1"/>
  <c r="R791" i="1"/>
  <c r="S791" i="1" s="1"/>
  <c r="R793" i="1"/>
  <c r="S793" i="1" s="1"/>
  <c r="R795" i="1"/>
  <c r="S795" i="1" s="1"/>
  <c r="Q797" i="1"/>
  <c r="Q801" i="1"/>
  <c r="I811" i="1"/>
  <c r="S811" i="1" s="1"/>
  <c r="M862" i="1"/>
  <c r="P862" i="1"/>
  <c r="Q888" i="1"/>
  <c r="Q887" i="1" s="1"/>
  <c r="Q883" i="1" s="1"/>
  <c r="F887" i="1"/>
  <c r="F883" i="1" s="1"/>
  <c r="F862" i="1" s="1"/>
  <c r="S908" i="1"/>
  <c r="R907" i="1"/>
  <c r="S907" i="1" s="1"/>
  <c r="R837" i="1"/>
  <c r="S837" i="1" s="1"/>
  <c r="Q840" i="1"/>
  <c r="R840" i="1"/>
  <c r="S840" i="1" s="1"/>
  <c r="Q844" i="1"/>
  <c r="R844" i="1"/>
  <c r="S844" i="1" s="1"/>
  <c r="Q848" i="1"/>
  <c r="R848" i="1"/>
  <c r="S848" i="1" s="1"/>
  <c r="Q852" i="1"/>
  <c r="R852" i="1"/>
  <c r="S852" i="1" s="1"/>
  <c r="Q876" i="1"/>
  <c r="Q875" i="1" s="1"/>
  <c r="Q870" i="1" s="1"/>
  <c r="Q863" i="1" s="1"/>
  <c r="Q862" i="1" s="1"/>
  <c r="H907" i="1"/>
  <c r="H815" i="1"/>
  <c r="Q816" i="1"/>
  <c r="Q815" i="1" s="1"/>
  <c r="Q811" i="1" s="1"/>
  <c r="Q821" i="1"/>
  <c r="Q825" i="1"/>
  <c r="Q829" i="1"/>
  <c r="Q833" i="1"/>
  <c r="Q837" i="1"/>
  <c r="Q841" i="1"/>
  <c r="R841" i="1"/>
  <c r="S841" i="1" s="1"/>
  <c r="Q845" i="1"/>
  <c r="R845" i="1"/>
  <c r="S845" i="1" s="1"/>
  <c r="Q849" i="1"/>
  <c r="R849" i="1"/>
  <c r="S849" i="1" s="1"/>
  <c r="Q853" i="1"/>
  <c r="R853" i="1"/>
  <c r="S853" i="1" s="1"/>
  <c r="G22" i="1" l="1"/>
  <c r="R765" i="1"/>
  <c r="S766" i="1"/>
  <c r="Q595" i="1"/>
  <c r="R768" i="1"/>
  <c r="S768" i="1" s="1"/>
  <c r="S769" i="1"/>
  <c r="S651" i="1"/>
  <c r="R650" i="1"/>
  <c r="I748" i="1"/>
  <c r="F553" i="1"/>
  <c r="F500" i="1" s="1"/>
  <c r="R543" i="1"/>
  <c r="S544" i="1"/>
  <c r="R534" i="1"/>
  <c r="S534" i="1" s="1"/>
  <c r="S535" i="1"/>
  <c r="S515" i="1"/>
  <c r="R514" i="1"/>
  <c r="S514" i="1" s="1"/>
  <c r="Q471" i="1"/>
  <c r="Q567" i="1"/>
  <c r="R554" i="1"/>
  <c r="P372" i="1"/>
  <c r="P21" i="1"/>
  <c r="H380" i="1"/>
  <c r="R471" i="1"/>
  <c r="S471" i="1" s="1"/>
  <c r="S428" i="1"/>
  <c r="R427" i="1"/>
  <c r="R547" i="1"/>
  <c r="S547" i="1" s="1"/>
  <c r="E500" i="1"/>
  <c r="R380" i="1"/>
  <c r="S385" i="1"/>
  <c r="S432" i="1"/>
  <c r="R431" i="1"/>
  <c r="S431" i="1" s="1"/>
  <c r="F26" i="1"/>
  <c r="S49" i="1"/>
  <c r="P19" i="1"/>
  <c r="K27" i="1"/>
  <c r="K20" i="1"/>
  <c r="R783" i="1"/>
  <c r="S783" i="1" s="1"/>
  <c r="S784" i="1"/>
  <c r="F772" i="1"/>
  <c r="F748" i="1" s="1"/>
  <c r="H772" i="1"/>
  <c r="S510" i="1"/>
  <c r="R509" i="1"/>
  <c r="Q554" i="1"/>
  <c r="H542" i="1"/>
  <c r="H553" i="1"/>
  <c r="L372" i="1"/>
  <c r="L21" i="1"/>
  <c r="Q547" i="1"/>
  <c r="S454" i="1"/>
  <c r="R453" i="1"/>
  <c r="R407" i="1"/>
  <c r="S407" i="1" s="1"/>
  <c r="S408" i="1"/>
  <c r="F372" i="1"/>
  <c r="F20" i="1"/>
  <c r="R401" i="1"/>
  <c r="S402" i="1"/>
  <c r="O372" i="1"/>
  <c r="Q68" i="1"/>
  <c r="Q60" i="1"/>
  <c r="Q49" i="1" s="1"/>
  <c r="Q21" i="1" s="1"/>
  <c r="Q431" i="1"/>
  <c r="Q416" i="1" s="1"/>
  <c r="H67" i="1"/>
  <c r="M22" i="1"/>
  <c r="H27" i="1"/>
  <c r="Q24" i="1"/>
  <c r="G27" i="1"/>
  <c r="G20" i="1"/>
  <c r="G19" i="1" s="1"/>
  <c r="K21" i="1"/>
  <c r="H870" i="1"/>
  <c r="N748" i="1"/>
  <c r="S654" i="1"/>
  <c r="R653" i="1"/>
  <c r="S653" i="1" s="1"/>
  <c r="H508" i="1"/>
  <c r="Q542" i="1"/>
  <c r="R567" i="1"/>
  <c r="S567" i="1" s="1"/>
  <c r="S568" i="1"/>
  <c r="D372" i="1"/>
  <c r="D21" i="1"/>
  <c r="S887" i="1"/>
  <c r="R883" i="1"/>
  <c r="S883" i="1" s="1"/>
  <c r="R516" i="1"/>
  <c r="S516" i="1" s="1"/>
  <c r="H400" i="1"/>
  <c r="Q224" i="1"/>
  <c r="Q26" i="1" s="1"/>
  <c r="S103" i="1"/>
  <c r="R102" i="1"/>
  <c r="S102" i="1" s="1"/>
  <c r="Q42" i="1"/>
  <c r="Q36" i="1" s="1"/>
  <c r="Q28" i="1" s="1"/>
  <c r="S217" i="1"/>
  <c r="R216" i="1"/>
  <c r="S216" i="1" s="1"/>
  <c r="Q102" i="1"/>
  <c r="I24" i="1"/>
  <c r="I19" i="1" s="1"/>
  <c r="L19" i="1"/>
  <c r="S68" i="1"/>
  <c r="H811" i="1"/>
  <c r="H24" i="1" s="1"/>
  <c r="R875" i="1"/>
  <c r="S876" i="1"/>
  <c r="Q783" i="1"/>
  <c r="Q772" i="1" s="1"/>
  <c r="Q748" i="1" s="1"/>
  <c r="Q818" i="1"/>
  <c r="R818" i="1"/>
  <c r="S818" i="1" s="1"/>
  <c r="S819" i="1"/>
  <c r="R772" i="1"/>
  <c r="S772" i="1" s="1"/>
  <c r="S773" i="1"/>
  <c r="J748" i="1"/>
  <c r="H748" i="1"/>
  <c r="S749" i="1"/>
  <c r="H451" i="1"/>
  <c r="Q516" i="1"/>
  <c r="Q508" i="1" s="1"/>
  <c r="Q501" i="1" s="1"/>
  <c r="Q401" i="1"/>
  <c r="Q400" i="1" s="1"/>
  <c r="Q372" i="1" s="1"/>
  <c r="H26" i="1"/>
  <c r="G372" i="1"/>
  <c r="S84" i="1"/>
  <c r="R83" i="1"/>
  <c r="S83" i="1" s="1"/>
  <c r="H416" i="1"/>
  <c r="S225" i="1"/>
  <c r="R224" i="1"/>
  <c r="S212" i="1"/>
  <c r="R211" i="1"/>
  <c r="R29" i="1"/>
  <c r="S30" i="1"/>
  <c r="D19" i="1"/>
  <c r="J20" i="1"/>
  <c r="J19" i="1" s="1"/>
  <c r="O27" i="1"/>
  <c r="O20" i="1"/>
  <c r="O19" i="1" s="1"/>
  <c r="F27" i="1"/>
  <c r="S42" i="1"/>
  <c r="R36" i="1"/>
  <c r="S36" i="1" s="1"/>
  <c r="M19" i="1"/>
  <c r="Q20" i="1" l="1"/>
  <c r="H450" i="1"/>
  <c r="S509" i="1"/>
  <c r="R508" i="1"/>
  <c r="F22" i="1"/>
  <c r="H863" i="1"/>
  <c r="H373" i="1"/>
  <c r="S650" i="1"/>
  <c r="R646" i="1"/>
  <c r="S646" i="1" s="1"/>
  <c r="R26" i="1"/>
  <c r="S26" i="1" s="1"/>
  <c r="S224" i="1"/>
  <c r="R28" i="1"/>
  <c r="S29" i="1"/>
  <c r="S875" i="1"/>
  <c r="R870" i="1"/>
  <c r="R67" i="1"/>
  <c r="H501" i="1"/>
  <c r="R400" i="1"/>
  <c r="S401" i="1"/>
  <c r="K19" i="1"/>
  <c r="S554" i="1"/>
  <c r="R553" i="1"/>
  <c r="S553" i="1" s="1"/>
  <c r="R542" i="1"/>
  <c r="S542" i="1" s="1"/>
  <c r="S543" i="1"/>
  <c r="S211" i="1"/>
  <c r="R209" i="1"/>
  <c r="H21" i="1"/>
  <c r="H22" i="1"/>
  <c r="Q67" i="1"/>
  <c r="Q27" i="1" s="1"/>
  <c r="F19" i="1"/>
  <c r="S453" i="1"/>
  <c r="R451" i="1"/>
  <c r="Q553" i="1"/>
  <c r="Q500" i="1" s="1"/>
  <c r="S380" i="1"/>
  <c r="R373" i="1"/>
  <c r="S427" i="1"/>
  <c r="R416" i="1"/>
  <c r="S416" i="1" s="1"/>
  <c r="S765" i="1"/>
  <c r="R764" i="1"/>
  <c r="S209" i="1" l="1"/>
  <c r="R24" i="1"/>
  <c r="S24" i="1" s="1"/>
  <c r="S400" i="1"/>
  <c r="R21" i="1"/>
  <c r="S21" i="1" s="1"/>
  <c r="S67" i="1"/>
  <c r="R22" i="1"/>
  <c r="S22" i="1" s="1"/>
  <c r="H862" i="1"/>
  <c r="S451" i="1"/>
  <c r="R450" i="1"/>
  <c r="S870" i="1"/>
  <c r="R863" i="1"/>
  <c r="R372" i="1"/>
  <c r="S372" i="1" s="1"/>
  <c r="S373" i="1"/>
  <c r="H500" i="1"/>
  <c r="S28" i="1"/>
  <c r="R27" i="1"/>
  <c r="S27" i="1" s="1"/>
  <c r="S508" i="1"/>
  <c r="R501" i="1"/>
  <c r="S764" i="1"/>
  <c r="R748" i="1"/>
  <c r="S748" i="1" s="1"/>
  <c r="Q22" i="1"/>
  <c r="Q19" i="1" s="1"/>
  <c r="H372" i="1"/>
  <c r="H20" i="1"/>
  <c r="H23" i="1"/>
  <c r="H19" i="1" l="1"/>
  <c r="S501" i="1"/>
  <c r="R500" i="1"/>
  <c r="S500" i="1" s="1"/>
  <c r="S450" i="1"/>
  <c r="R23" i="1"/>
  <c r="S23" i="1" s="1"/>
  <c r="R20" i="1"/>
  <c r="S863" i="1"/>
  <c r="R862" i="1"/>
  <c r="S862" i="1" s="1"/>
  <c r="R19" i="1" l="1"/>
  <c r="S19" i="1" s="1"/>
  <c r="S20" i="1"/>
</calcChain>
</file>

<file path=xl/sharedStrings.xml><?xml version="1.0" encoding="utf-8"?>
<sst xmlns="http://schemas.openxmlformats.org/spreadsheetml/2006/main" count="4562" uniqueCount="1899">
  <si>
    <t>Приложение  № 10</t>
  </si>
  <si>
    <t>к приказу Минэнерго России</t>
  </si>
  <si>
    <t>от «___» ___ 2017 г. №______</t>
  </si>
  <si>
    <t>Форма 10.  Отчет об исполнении плана финансирования капитальных вложений по инвестиционным проектам (квартальный)</t>
  </si>
  <si>
    <t>за 12 месяцев 2023 года</t>
  </si>
  <si>
    <t xml:space="preserve">Отчет  о реализации инвестиционной программы акционерного общества "Дальневосточная генерирующая компания" </t>
  </si>
  <si>
    <t xml:space="preserve">          полное наименование субъекта электроэнергетики</t>
  </si>
  <si>
    <t>Год формирования информации: 2023 год</t>
  </si>
  <si>
    <t>Утвержденные плановые значения показателей приведены в соответствии с приказом Минэнерго России от 28.12.2023 № 38@</t>
  </si>
  <si>
    <t xml:space="preserve">                          реквизиты решения органа исполнительной власти (органа управления субъекта отчетности),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</si>
  <si>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</si>
  <si>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</si>
  <si>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</si>
  <si>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 в прогнозных ценах соответствующих лет, млн рублей (с НДС) </t>
  </si>
  <si>
    <t xml:space="preserve">Фактический объем финансирования капитальных вложений на  01.01.2023 года, млн рублей 
(с НДС) </t>
  </si>
  <si>
    <t xml:space="preserve">Остаток финансирования капитальных вложений 
на  01.01.2023 года  в прогнозных ценах соответствующих лет,  млн рублей (с НДС) </t>
  </si>
  <si>
    <t>Финансирование капитальных вложений года 2023 года, млн рублей (с НДС)</t>
  </si>
  <si>
    <t xml:space="preserve">Остаток финансирования капитальных вложений 
на  конец отчетного квартала в прогнозных ценах соответствующих лет,  млн рублей (с НДС) </t>
  </si>
  <si>
    <t>Отклонение от плана финансирования по итогам отчетного квартала</t>
  </si>
  <si>
    <t>Причины отклонений</t>
  </si>
  <si>
    <t xml:space="preserve">Всего </t>
  </si>
  <si>
    <t>I кв.</t>
  </si>
  <si>
    <t>II кв.</t>
  </si>
  <si>
    <t>III кв.</t>
  </si>
  <si>
    <t>IV кв.</t>
  </si>
  <si>
    <t>млн рублей
 (с НДС)</t>
  </si>
  <si>
    <t>%</t>
  </si>
  <si>
    <t>План</t>
  </si>
  <si>
    <t>Факт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</si>
  <si>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</si>
  <si>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</si>
  <si>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</si>
  <si>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</si>
  <si>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</si>
  <si>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</si>
  <si>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</si>
  <si>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</si>
  <si>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</si>
  <si>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</si>
  <si>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</si>
  <si>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</si>
  <si>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</si>
  <si>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</si>
  <si>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</si>
  <si>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</si>
  <si>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</si>
  <si>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</si>
  <si>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</si>
  <si>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</si>
  <si>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</si>
  <si>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</si>
  <si>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</si>
  <si>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</si>
  <si>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</si>
  <si>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</si>
  <si>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Устройство двух линейных ячеек  № 16 и 17 в ЗРУ 110 кВ Хабаровской ТЭЦ-1</t>
  </si>
  <si>
    <t>F_505-ХГ-24</t>
  </si>
  <si>
    <t>Перенос работ на 2024 год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</si>
  <si>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</si>
  <si>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</si>
  <si>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</si>
  <si>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</si>
  <si>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</si>
  <si>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</si>
  <si>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</si>
  <si>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</si>
  <si>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</si>
  <si>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</si>
  <si>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</si>
  <si>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</si>
  <si>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</si>
  <si>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</si>
  <si>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</si>
  <si>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</si>
  <si>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Техперевооружение Хабаровской ТЭЦ-3 для обеспечения выдачи тепловой энергии в тепломагистраль ТМ-35</t>
  </si>
  <si>
    <t>N_505-ХТЭЦ-3-22тп</t>
  </si>
  <si>
    <t>Новый проект включен в ИПР в целях проведения комплекса мероприятий по созданию системы безопасности объектов критической информационной инфраструктуры Общества, а также во исполнение Требований к созданию систем безопасности значимых объектов критической информационной инфраструктуры Российской Федерации и обеспечению их функционирования, утвержденных приказом ФСТЭК России от 21.12.2017 № 2353, приказа Общества от 09.01.2019 № 1 «Об утверждении перечня приоритетных мероприятий по функциональным направлениям деятельности на 2019 год»</t>
  </si>
  <si>
    <t>1.4.1.1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</si>
  <si>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</si>
  <si>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</si>
  <si>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</si>
  <si>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</si>
  <si>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Отражен факт оплаты КЗ за 2022 год (возврат гарантийных удержаний)</t>
  </si>
  <si>
    <t>Реконструкция тепломагистрали ТМ-32 от узла 326 до ТК 328.26 с увеличением диаметра Ду=700/800мм на Ду=1000мм протяженностью L=3418х2м.п., СП ХТС</t>
  </si>
  <si>
    <t>H_505-ХТСКх-39</t>
  </si>
  <si>
    <t>Отражен факт оплаты за выполненные объемы работ. Отклонение от плана связано с уменьшением (экономия) стоимости проекта по результатам закупочных процедур по услугам подряда и поставке МТР. Договорные обязательства выполнены в полном объеме.  Объект сдан в эксплуатацию. Возврат гарантийных удержаний - январь 2024.</t>
  </si>
  <si>
    <t>Реконструкция ТМ-17 от ПНС-172 до ТК 731.04 с увеличением диаметра с Dy = 500/600 мм на Dy = 600/700 мм общей протяженностью 642,5х2м.п.</t>
  </si>
  <si>
    <t>L_505-ХТС-2тп</t>
  </si>
  <si>
    <t>Реконструкция тепломагистрали ТМ-18 от ПНС-184 "кубяка" "точка А" до узла 187 протяженностью 3443х2м.п. с увеличеснием диаметров с 700мм на 800мм.</t>
  </si>
  <si>
    <t>N_505-ХТС-3тп</t>
  </si>
  <si>
    <t xml:space="preserve">Отражен факт оплаты по выполнению ПИР в рамках исполнения договора с ООО «Энергодиагностика» №30/ХТС-23 от 31.03.2023.
Договорные обязательства не выполнены (не принят 5 этап «Разработка рабочей документации»). С подрядчиком ведется претензионная работа. Готовится дополнительное соглашение к договору на изменение срока выполнения работ.
</t>
  </si>
  <si>
    <t>«Прокладка тепловой сети для подключения объекта: «Автомоечный комплекс» находящийся по адресу Тихоокеанская 182б в г. Хабаровске».</t>
  </si>
  <si>
    <t>N_505-ХТС-4тп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</si>
  <si>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</si>
  <si>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</si>
  <si>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</si>
  <si>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</si>
  <si>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</si>
  <si>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</si>
  <si>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Перевод на сжигание природного газа котлоагрегата ст. № 2 Николаевской ТЭЦ</t>
  </si>
  <si>
    <t>I_505-ХГ-96</t>
  </si>
  <si>
    <t>Выполнение декабря будет оплачено в январе 2024 года согласно договорным условиям</t>
  </si>
  <si>
    <t>Реконструкция градирни Амурской ТЭЦ-1</t>
  </si>
  <si>
    <t>H_505-ХГ-103</t>
  </si>
  <si>
    <t>ГУ, запланированное к оплате в 2024 году, выплачено в 2023 по факту предоставления банковской гарантии</t>
  </si>
  <si>
    <t>Реконструкция градирни ст. №3 Хабаровской ТЭЦ-3</t>
  </si>
  <si>
    <t>I_505-ХГ-136</t>
  </si>
  <si>
    <t>Реконструкция электрофильтров Хабаровской ТЭЦ-3</t>
  </si>
  <si>
    <t>I_505-ХГ-134</t>
  </si>
  <si>
    <t>Оплата за поставленных МТР и выполненные работы согласно договорным условиям</t>
  </si>
  <si>
    <t>1.2.2</t>
  </si>
  <si>
    <t>Реконструкция котельных всего, в том числе: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</si>
  <si>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</si>
  <si>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</si>
  <si>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Отставание подрядчика от графика работ, пролонгация Договора на 2024 год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</si>
  <si>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</si>
  <si>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</si>
  <si>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</si>
  <si>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</si>
  <si>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Перенос сроков реализации проекта в связи с расторжением договора с подрядчиком. Проведение обследования объекта и актуализации ПСД. Возврат гарантийного удержания.</t>
  </si>
  <si>
    <t>Реконструкция ТМ-18 блок 626 от ТК-188.40б (уз.626) в сторону ПНС-626, Дн=720х10мм, L=530 м.п., СП ХТС</t>
  </si>
  <si>
    <t>N_505-ХТС-14</t>
  </si>
  <si>
    <t>1.3.3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</si>
  <si>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</si>
  <si>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</si>
  <si>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</si>
  <si>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</si>
  <si>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Финансирование согласно договорным условиям</t>
  </si>
  <si>
    <t>Наращивание золоотвала №2 (1 очередь) Хабаровской ТЭЦ-3 на 1800 тыс. м3</t>
  </si>
  <si>
    <t>H_505-ХГ-57</t>
  </si>
  <si>
    <t>Экономия по договору</t>
  </si>
  <si>
    <t>Реконструкция системы сброса сточных вод золоотвала Комсомольской ТЭЦ-2</t>
  </si>
  <si>
    <t>I_505-ХГ-90</t>
  </si>
  <si>
    <t>Реконструкция кровли Главного корпуса, кровли турбинного отделения (6220 м2), котельного отделения (5040 м2), дымососного отделения (1984 м2), СП "Комсомольская ТЭЦ-3"</t>
  </si>
  <si>
    <t>N_505-КТЭЦ3-10</t>
  </si>
  <si>
    <t>Финансирование ГУ в 2024 году</t>
  </si>
  <si>
    <t>Реконструкция насосного оборудования на ЦТП-6 в г. Советская Гавань, СП ТЭЦ Советская Гавань</t>
  </si>
  <si>
    <t>N_505-ХГ-209</t>
  </si>
  <si>
    <t>Реконструкция бака-запаса горячей воды емк. 5000 м3,  СП Хабаровская ТЭЦ-2</t>
  </si>
  <si>
    <t>F_505-ХТСКх-8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</si>
  <si>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</si>
  <si>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</si>
  <si>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</si>
  <si>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</si>
  <si>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Модернизация котлоагрегата э/б ст. №2  Хабаровской ТЭЦ-3</t>
  </si>
  <si>
    <t>K_505-ХГ-151</t>
  </si>
  <si>
    <t>Финансирование по объекту будет скорректированно в 2024 году</t>
  </si>
  <si>
    <t>Замена силового трансформатора РТСР-1 на ХТЭЦ-3</t>
  </si>
  <si>
    <t>K_505-ХГ-152</t>
  </si>
  <si>
    <t>Установка на Амурской ТЭЦ-1 третьего трансформатора связи 110/35/6 кВ мощностью 60 МВА, СП Амурская ТЭЦ</t>
  </si>
  <si>
    <t>L_505-ХГ-178</t>
  </si>
  <si>
    <t>Изменение срока реализации проекта, стоимости проекта и объемов финансирования проекта по годам реализации обусловлено корректировкой параметров в соответствии с разработанной проектно-сметной документацией (утв. Приказом ДГК от 30.12.2021): изменение стоимости по результатам проведения закупок в соответствии с протоколом Центральной закупочной комиссии № 941 от 10.11.2021. В процессе формирования технического задания на проектирование в состав необходимых работ были включены предпроектные обследования, гидрометеорологические изыскания, получение технических условий специализированных организаций и балансодержателей инженерных сетей. Для оценки актуальной стоимости выполнения ПИР в июле 2021 года был проведен ценовой мониторинг. Утвержденная проектная документация отсутствует. Начало реализации проекта в 2022 году. Заключен договор на разработку ПИР №216/ХГ-22 от 17.03.2022г.</t>
  </si>
  <si>
    <t>Модернизация котлоагрегата к/а ст. № 13 БКЗ-220-140-7 Хабаровской ТЭЦ-1</t>
  </si>
  <si>
    <t>H_505-ХГ-99</t>
  </si>
  <si>
    <t>Перенос оплата вследствии движения материалов по складам</t>
  </si>
  <si>
    <t>Модернизация котлоагрегата ст. №1 БКЗ-75-39ФБ Николаевской ТЭЦ</t>
  </si>
  <si>
    <t>H_505-ХГ-98</t>
  </si>
  <si>
    <t>Модернизация котлоагрегата к/а ст. № 15 БКЗ-220-140-7 Хабаровской ТЭЦ-1</t>
  </si>
  <si>
    <t>H_505-ХГ-100</t>
  </si>
  <si>
    <t>Модернизация котлоагрегата к/а ст. № 10 БКЗ-220-140-7 Комсомольской ТЭЦ-2</t>
  </si>
  <si>
    <t>H_505-ХГ-101</t>
  </si>
  <si>
    <t>Модернизация котлоагрегата ст. №1 Николаевской ТЭЦ</t>
  </si>
  <si>
    <t>H_505-ХГ-102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</si>
  <si>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</si>
  <si>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</si>
  <si>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Период реализации договора подряда 2023-2024 гг.</t>
  </si>
  <si>
    <t>Техперевооружение Хабаровской ТЭЦ-3 с переводом на сжигание природного газа пиковой котельной (ПВК), 3 шт.</t>
  </si>
  <si>
    <t>F_505-ХГ-38</t>
  </si>
  <si>
    <t>По факту заключенного договора работы ПИР будут реализованы в 2023-2024 гг.</t>
  </si>
  <si>
    <t>Техническое перевооружение турбины ПТ-80-130/13/2,5/1,2 ст.№ 5 с установкой автоматизированной системы контроля вибраций и диагности (АСКВД) (1 система), СП "Амурская ТЭЦ-1"</t>
  </si>
  <si>
    <t>N_505-АмТЭЦ-1-2</t>
  </si>
  <si>
    <t>Экономия по СМР в результате закупочных процедур</t>
  </si>
  <si>
    <t>Установка баков ёмкостью 200 м.куб, 2 шт., СП ТЭЦ Советская Гавань</t>
  </si>
  <si>
    <t>N_505-ТЭЦСов.Гавань-1</t>
  </si>
  <si>
    <t xml:space="preserve">Пролонгация договора подряда на 2024 год </t>
  </si>
  <si>
    <t>Замена вентиляторов горячего дутья ВГД-10/3000, 12 шт. СП ТЭЦ  Советская Гавань</t>
  </si>
  <si>
    <t>N_505-ТЭЦСов.Гавань-2</t>
  </si>
  <si>
    <t>Позднее заключение договора подряда в связи с длительными закупочными процедурами</t>
  </si>
  <si>
    <t>Модернизация системы пожарной сигнализации и управления автоматическим пожаротушением «ПОСЕЙДОН» СП «Хабаровская ТЭЦ-1»</t>
  </si>
  <si>
    <t>N_505-ХТЭЦ-1-2</t>
  </si>
  <si>
    <t>1.3.2</t>
  </si>
  <si>
    <t>Модернизация, техническое перевооружение котельных всего, в том числе:</t>
  </si>
  <si>
    <t xml:space="preserve">Техперевооружение котельной в п. Майский, СП Советская Гавань  </t>
  </si>
  <si>
    <t>N_505-ТЭЦСов.Гавань-8</t>
  </si>
  <si>
    <t>Модернизация, техническое перевооружение тепловых сетей всего, в том числе:</t>
  </si>
  <si>
    <t>Техническое перевооружение (реконструкция) тепловых сетей по концессионному соглашению в г. Советская Гавань (от котельных №1; 2; 3; ИК-5; 6; 8; 9; 10)</t>
  </si>
  <si>
    <t>L_505-ХГ-173</t>
  </si>
  <si>
    <t>Техперевооружение теплотрассы №3 г. Комсомольск-на-Амуре.(СП КТС)</t>
  </si>
  <si>
    <t>H_505-ХТСКх-9-36</t>
  </si>
  <si>
    <t>Фактическое заключение договоров на поставку давальческого материала, перераспределение прочих затрат ОКСа. Фактиечское завершение работ и ввод объекта во II кв. 2023 года</t>
  </si>
  <si>
    <t>Техперевооружение теплотрассы №4 г. Комсомольск-на-Амуре.(СП КТС)</t>
  </si>
  <si>
    <t>H_505-ХТСКх-9-37</t>
  </si>
  <si>
    <t>Фактическое заключение договоров на поставку давальческого материала, перераспределение прочих затрат ОКСа.</t>
  </si>
  <si>
    <t>Техперевооружение теплотрассы №15 г. Амурск.(СП КТС)</t>
  </si>
  <si>
    <t>H_505-ХТСКх-9-41</t>
  </si>
  <si>
    <t>Техперевооружение теплотрассы №16 г. Амурск.(СП КТС)</t>
  </si>
  <si>
    <t>H_505-ХТСКх-9-42</t>
  </si>
  <si>
    <t>Техперевооружение теплотрассы №11 г. Комсомольск-на-Амуре.(СП КТС)</t>
  </si>
  <si>
    <t>H_505-ХТСКх-9-46</t>
  </si>
  <si>
    <t>Техперевооружение теплотрассы №18 г. Комсомольск-на-Амуре</t>
  </si>
  <si>
    <t>H_505-ХТСКх-9-49</t>
  </si>
  <si>
    <t xml:space="preserve">Фактическое заключение договоров на поставку давальческого материала, перераспределение прочих затрат ОКСа. Фактиечское завершение работ и ввод объекта во III кв. 2023 года. </t>
  </si>
  <si>
    <t>Техперевооружение теплотрассы №17 г. Комсомольск-на-Амуре</t>
  </si>
  <si>
    <t>I_505-ХТСКх-9-50</t>
  </si>
  <si>
    <t>Техперевооружение тепломагистрали "Горьковская" г. Хабаровск. СП ХТС</t>
  </si>
  <si>
    <t>H_505-ХТСКх-10-17</t>
  </si>
  <si>
    <t>Техперевооружение тепломагистрали №32 г. Хабаровск. СП ХТС</t>
  </si>
  <si>
    <t>H_505-ХТСКх-10-23</t>
  </si>
  <si>
    <t xml:space="preserve">Отражен факт оплаты за выполненные объемы работ. Отклонение от плана связано с уменьшением (экономия) стоимости проекта по результатам закупочных процедур по услугам подряда и поставке МТР. Договорные и финансовые обязательства выполнены в полном объеме.  Объект сдан в эксплуатацию. </t>
  </si>
  <si>
    <t>Техперевооружение тепломагистрали №17 г. Хабаровск. СП ХТС</t>
  </si>
  <si>
    <t>H_505-ХТСКх-10-25</t>
  </si>
  <si>
    <t>Техперевооружение тепломагистрали ТМ-31 г.Хабаровск</t>
  </si>
  <si>
    <t>H_505-ХТСКх-10-26</t>
  </si>
  <si>
    <t>Техперевооружение тепломагистрали ТМ-25 г.Хабаровск</t>
  </si>
  <si>
    <t>H_505-ХТСКх-10-28</t>
  </si>
  <si>
    <t xml:space="preserve">Отражен факт оплаты за выполненные объемы работ. Отклонение от плана связано с увеличением (удорожанием) стоимости проекта ввиду проведения дополнительных работ по договору подряда (заключено дополнительное соглашение) и уменьшением (экономия) стоимости проекта по результатам закупочных процедур по  поставке МТР. Договорные обязательства выполнены в полном объеме.  Объект сдан в эксплуатацию.  Возврат гарантийных удержаний - январь 2024.
</t>
  </si>
  <si>
    <t>Техперевооружение ТМ-18 от ТК 626.01 до узла 626 г.Хабаровск, Дн=530х10 мм, L=192х2 м.п.,СП ХТС</t>
  </si>
  <si>
    <t>N_505-ХТС-10</t>
  </si>
  <si>
    <t>Отражен факт оплаты, Подрядчик выполнил работы досрочно, в янв.2024 была запланирована выплата ГУ</t>
  </si>
  <si>
    <t>Техперевооружение ТМ-17 блок 733 от опоры 15(03-04) до узла 732.00, Дн=530х10мм, L=422х2 м.п. (подземная в непроходном канале), СП ХТС</t>
  </si>
  <si>
    <t>N_505-ХТС-12</t>
  </si>
  <si>
    <t>Техперевооружение ТМ-17 блок 173 от узла 172.00 до ТК-173.02, Дн=820х10 мм, L=107,5х2 м.п.(подземная в непроходном канале), СП ХТС</t>
  </si>
  <si>
    <t>N_505-ХТС-13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</si>
  <si>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</si>
  <si>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</si>
  <si>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</si>
  <si>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</si>
  <si>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Финансирование прочих затрат</t>
  </si>
  <si>
    <t>Техперевооружение комплекса инженерно-технических средств физической защиты СП "Комсомольская ТЭЦ-3", водогрейная котельная "Дземги" (ограждение, система сбора и обработки информации, система охранной сигнализации, система контроля управления доступом, система охранного телевидения, система охранного освещения, система бесперебойного электропитания)</t>
  </si>
  <si>
    <t>F_505-ХГ-25</t>
  </si>
  <si>
    <t>Техперевооружение комплекса инженерно-технических средств физической защиты СП "Комсомольская ТЭЦ-2" (ограждение, система охранного освещения, система сбора и отработки информации, система охранного телевидения, система контроля и управления доступом, система охранно-тревожной сигнализации)</t>
  </si>
  <si>
    <t>F_505-ХГ-26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</si>
  <si>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</si>
  <si>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</si>
  <si>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Договор подряда 2022 года расторгнут</t>
  </si>
  <si>
    <t>Техперевооружение комплекса инженерно-технических средств физической защиты СП  Амурская ТЭЦ (система физической защиты (ограждение. система охранного телевидения, система охранно-тревожной сигнализации, система сбора и обработки информации, система контроля и управления доступом, система связи и сигнализации , система охранного освещения)</t>
  </si>
  <si>
    <t>F_505-ХГ-29</t>
  </si>
  <si>
    <t>Изменение объемов финансирования по годам реализации проекта в связи с неисполнением договорых обязательств 2021-2022 годов.</t>
  </si>
  <si>
    <r>
  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  (ограждение, система охранного освещения, система кондиционирования, система охранно-тревожной сигнализации,</t>
    </r>
    <r>
      <rPr>
        <u/>
        <sz val="12"/>
        <rFont val="Times New Roman Cyr"/>
        <charset val="204"/>
      </rPr>
      <t xml:space="preserve"> с</t>
    </r>
    <r>
      <rPr>
        <sz val="12"/>
        <rFont val="Times New Roman CYR"/>
        <charset val="204"/>
      </rPr>
      <t xml:space="preserve">истема охранного освещения, система охранного телевидения, система охранной сигнализации, система контроля и управления доступом, система громкоговорящего оповещения, система сбора и обработки информации, система оперативной связи, система электропитания)
</t>
    </r>
  </si>
  <si>
    <t>F_505-ХГ-30</t>
  </si>
  <si>
    <t>Техперевооружение комплекса инженерно-технических средств физической защиты СП "Хабаровской ТЭЦ-1" (ограждение; системы охранной и тревожной сигнализации; система сбора и обработки информации; система бесперебойного электропитания)</t>
  </si>
  <si>
    <t>H_505-ХГ-80</t>
  </si>
  <si>
    <t xml:space="preserve">Техперевооружение комплекса инженерно-технических средств физической защиты СП "Хабаровской ТЭЦ-3"  (ограждение, система охранного телевидения, система охранного освещения, система связи, система тревожного оповещения, система сбора и обоработки информации, система охранно тревожной сигнализации, система контроля и управления доступом) </t>
  </si>
  <si>
    <t>H_505-ХГ-81</t>
  </si>
  <si>
    <t>Договор подряда расторгнут в связи с отставанием подрдчика от графика выполнения работ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</si>
  <si>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</si>
  <si>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</si>
  <si>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Экономия по ПИРам в результате закупочных процедур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</si>
  <si>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</si>
  <si>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</si>
  <si>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</si>
  <si>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</si>
  <si>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ТЭЦ-3</t>
  </si>
  <si>
    <t>I_505-ХГ-108-4</t>
  </si>
  <si>
    <t>Модернизация системы СОТИАССО (система обмена технологической информацией с автоматизированной системой системного оператора) Николаевской ТЭЦ</t>
  </si>
  <si>
    <t>I_505-ХГ-108-5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</si>
  <si>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ТЭЦ-1</t>
  </si>
  <si>
    <t>I_505-ХГ-108-7</t>
  </si>
  <si>
    <t>Модернизация автоматизированной информационно- измерительной системы коммерческого учета электроэнергии (АИИС КУЭ) Комсомольской ТЭЦ-2</t>
  </si>
  <si>
    <t>H_505-ХГ-109-1</t>
  </si>
  <si>
    <t>Модернизация автоматизированной информационно- измерительной системы коммерческого учета электроэнергии (АИИС КУЭ) СП Амурская ТЭЦ</t>
  </si>
  <si>
    <t>I_505-ХГ-109-5</t>
  </si>
  <si>
    <t>Модернизация автоматизированной информационно- измерительной системы коммерческого учета электроэнергии (АИИС КУЭ) СП Комсомольская ТЭЦ-1</t>
  </si>
  <si>
    <t>I_505-ХГ-109-6</t>
  </si>
  <si>
    <t>Модернизация системы ГГС (громкоговорщей свзи) Комсомольской ТЭЦ-1</t>
  </si>
  <si>
    <t>I_505-ХГ-110-4</t>
  </si>
  <si>
    <t>Модернизация системы ГГС (громкоговорщей свзи) Комсомольской ТЭЦ-2</t>
  </si>
  <si>
    <t>I_505-ХГ-110-5</t>
  </si>
  <si>
    <t>Модернизация системы ГГС (громкоговорщей свзи) Комсомольской ТЭЦ-3</t>
  </si>
  <si>
    <t>I_505-ХГ-110-6</t>
  </si>
  <si>
    <t>Перераспределение затрат ОКСа - финансирование прочих затрат</t>
  </si>
  <si>
    <t>Модернизация системы ГГС (громкоговорщей свзи) Николаевской ТЭЦ</t>
  </si>
  <si>
    <t>I_505-ХГ-110-7</t>
  </si>
  <si>
    <t>Модернизация системы гарантированного электропитания СДТУ Комсомольской ТЭЦ-2</t>
  </si>
  <si>
    <t>H_505-ХГ-111-1</t>
  </si>
  <si>
    <t>Поставка декабря будет оплачена в январе 2024 года согласно договорным условиям</t>
  </si>
  <si>
    <t>Модернизация системы гарантированного электропитания СДТУ Николаевской ТЭЦ</t>
  </si>
  <si>
    <t>H_505-ХГ-111-2</t>
  </si>
  <si>
    <t>Модернизация системы гарантированного электропитания СДТУ Комсомольской ТЭЦ-1</t>
  </si>
  <si>
    <t>I_505-ХГ-111-4</t>
  </si>
  <si>
    <t>Модернизация системы гарантированного электропитания СДТУ Комсомольской ТЭЦ-3</t>
  </si>
  <si>
    <t>I_505-ХГ-111-5</t>
  </si>
  <si>
    <t>Модернизация системы гарантированного электропитания СДТУ Амурской ТЭЦ</t>
  </si>
  <si>
    <t>I_505-ХГ-111-6</t>
  </si>
  <si>
    <t>Модернизация структурированной кабельной системы  Комсомольской ТЭЦ-3</t>
  </si>
  <si>
    <t>H_505-ХГ-112-2</t>
  </si>
  <si>
    <t>Модернизация структурированной кабельной системы  Комсомольской ТЭЦ-1</t>
  </si>
  <si>
    <t>I_505-ХГ-112-4</t>
  </si>
  <si>
    <t>Модернизация структурированной кабельной системы  Амурской ТЭЦ</t>
  </si>
  <si>
    <t>I_505-ХГ-112-5</t>
  </si>
  <si>
    <t>Модернизация структурированной кабельной системы  Николаевской ТЭЦ</t>
  </si>
  <si>
    <t>I_505-ХГ-112-6</t>
  </si>
  <si>
    <t>Модернизация АТС  Комсомольской ТЭЦ-2</t>
  </si>
  <si>
    <t>H_505-ХГ-113-1</t>
  </si>
  <si>
    <t>Модернизация АТС  Комсомольской ТЭЦ-1</t>
  </si>
  <si>
    <t>I_505-ХГ-113-4</t>
  </si>
  <si>
    <t>Модернизация АТС  Комсомольской ТЭЦ-3</t>
  </si>
  <si>
    <t>I_505-ХГ-113-5</t>
  </si>
  <si>
    <t>Модернизация АТС  Амурской ТЭЦ</t>
  </si>
  <si>
    <t>I_505-ХГ-113-6</t>
  </si>
  <si>
    <t>Замена теристорного возбуждения на энергоблоках ст. № 1, 2, 3 Хабаровской ТЭЦ-3</t>
  </si>
  <si>
    <t>H_505-ХГ-114</t>
  </si>
  <si>
    <t>Отставание подрдчика от графика выполнения работ</t>
  </si>
  <si>
    <t>Модернизация резервного источника электроснабжения на НТЭЦ</t>
  </si>
  <si>
    <t>I_505-ХГ-128</t>
  </si>
  <si>
    <t>Период реализации договора ПИР 2023-2024 гг.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</si>
  <si>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</si>
  <si>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</si>
  <si>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Техперевооружение системы управления информационной безопасности, СП Николаевская ТЭЦ</t>
  </si>
  <si>
    <t>K_505-ХГ-167</t>
  </si>
  <si>
    <t>Техперевооружение системы управления информационной безопасности, СП Амурская ТЭЦ</t>
  </si>
  <si>
    <t>K_505-ХГ-170</t>
  </si>
  <si>
    <t>Техперевооружение системы управления информационной безопасности, СП Хабаровская ТЭЦ-3</t>
  </si>
  <si>
    <t>K_505-ХГ-148</t>
  </si>
  <si>
    <t>Техперевооружение системы управления информационной безопасности, СП Комсомольская ТЭЦ-2</t>
  </si>
  <si>
    <t>K_505-ХГ-156</t>
  </si>
  <si>
    <t>Экономия в результате закупочных процедур</t>
  </si>
  <si>
    <t>Техперевооружение системы управления информационной безопасности, СП Комсомольская ТЭЦ-3</t>
  </si>
  <si>
    <t>K_505-ХГ-158</t>
  </si>
  <si>
    <t xml:space="preserve">Установка системы пожаротушения трансформаторов ст.  1Т, 2Т  Николаевской ТЭЦ
</t>
  </si>
  <si>
    <t>K_505-ХГ-168</t>
  </si>
  <si>
    <t>ГУ будет оплачено в 2024 году согласно договорным условиям</t>
  </si>
  <si>
    <t xml:space="preserve">Установка системы пожаротушения трансформаторов ст. 5Т, 1Т, 2Т  Амурской ТЭЦ
</t>
  </si>
  <si>
    <t>K_505-ХГ-171</t>
  </si>
  <si>
    <t xml:space="preserve">
Установка системы пожаротушения трансформатора ст. № Т-1 Хабаровской ТЭЦ-3
</t>
  </si>
  <si>
    <t>K_505-ХГ-149</t>
  </si>
  <si>
    <t>Экономия по результатам закупочных процедур</t>
  </si>
  <si>
    <t xml:space="preserve">
Установка системы пожаротушения трансформаторов ст. № 2 Т ,6Т, 7Т, 8Т  Комсомольской ТЭЦ-2
</t>
  </si>
  <si>
    <t>K_505-ХГ-159</t>
  </si>
  <si>
    <t>Финансирование работ 2022 года</t>
  </si>
  <si>
    <t xml:space="preserve">
Установка системы пожаротушения трансформаторов ст. № Т1, Т2  Комсомольской ТЭЦ-3
</t>
  </si>
  <si>
    <t>K_505-ХГ-161</t>
  </si>
  <si>
    <t xml:space="preserve">Техперевооружение резервуаров вертикальных стальных РВС 5000 ст.№1,2 (Расходный склад мазута) СП Николаевская ТЭЦ.
</t>
  </si>
  <si>
    <t>L_505-ХГ-177</t>
  </si>
  <si>
    <t xml:space="preserve"> Установка системы кондиционирования в помещении тиристорного возбудителя  на 4 энергоблоке СП "Хабаровская  ТЭЦ-3" , 1  шт</t>
  </si>
  <si>
    <t>N_505-ХГ-189</t>
  </si>
  <si>
    <t>Модернизация АСУ ТП к/а №2 , СП Амурская ТЭЦ-1</t>
  </si>
  <si>
    <t>N_505-ХГ-194</t>
  </si>
  <si>
    <t>Установка кондиционера в помещении главного щита управления, для СП "Комсомольская ТЭЦ-2", 1 шт</t>
  </si>
  <si>
    <t>N_505-ХГ-198</t>
  </si>
  <si>
    <t>Техперевооружение золошлакопроводов.СП "Комсомольская ТЭЦ-2", 1 шт</t>
  </si>
  <si>
    <t>N_505-ХГ-200</t>
  </si>
  <si>
    <t>«Модернизация системы узлов учёта сброса сточных вод СП «Комсомольская ТЭЦ-2</t>
  </si>
  <si>
    <t>N_505-ХГ-201</t>
  </si>
  <si>
    <t xml:space="preserve">Установка Автоматизированных систем контроля вибрации и механических величин (АСКВМ) турбин (2 системы), для структурного подразделения Комсомольская ТЭЦ-3
</t>
  </si>
  <si>
    <t>N_505-ХГ-208</t>
  </si>
  <si>
    <t>Техперевооружение комплекса инженерно-технических средств физической защиты Хабаровской ТЭЦ-2</t>
  </si>
  <si>
    <t>F_505-ХТСКх-5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</si>
  <si>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</si>
  <si>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</si>
  <si>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Не состоялась закупочная процедура по причине отсутствия участников</t>
  </si>
  <si>
    <t>Модернизация АСУ ТП  котельного оборудования Хабаровской ТЭЦ-2</t>
  </si>
  <si>
    <t>I_505-ХТСКх-64</t>
  </si>
  <si>
    <t>Техперевооружение системы управления информационной безопасности, Комсомольские тепловые сети</t>
  </si>
  <si>
    <t>K_505-КТС-1</t>
  </si>
  <si>
    <t>Техперевооружение системы управления информационной безопасности, СП Хабаровская ТЭЦ-2</t>
  </si>
  <si>
    <t>K_505-ХТЭЦ2-1</t>
  </si>
  <si>
    <t>Техперевооружение системы управления информационной безопасности, Хабаровские тепловые сети</t>
  </si>
  <si>
    <t>K_505-ХТС-1</t>
  </si>
  <si>
    <t>Отражен факт оплаты за поставку оборудования и за выполнение СМР в соответствии с заключенными договорами подряда и поставки.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</si>
  <si>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</si>
  <si>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</si>
  <si>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>Отражен факт оплаты за выполнение проектно-изыскательских работ в рамках исполнения договора с АО “РЭС Групп», № 24/ХТС-23 от 24.03.2023. Договорные обязательства не выполнены (не приняты 6 этап «Разработка рабочей документации»). С подрядчиком ведется претензионная работа. Подписано дополнительное соглашение к договору подряда на изменение срока выполнения ПИР. В связи с этим, выполнение СМР смещено на 2024 год</t>
  </si>
  <si>
    <t>Замена систем кондиционирования в здании Исполнительного аппарата АО "ДГК", 12 ШТ.</t>
  </si>
  <si>
    <t>J_505-ИА-7</t>
  </si>
  <si>
    <t>Техперевооружение системы управления информационной безопасности, Исполнительный аппарат  АО "ДГК"</t>
  </si>
  <si>
    <t>K_505-ИА-8</t>
  </si>
  <si>
    <t>Уменьшение стоимости проекта по закупочной процедуре</t>
  </si>
  <si>
    <t>Техническое перевооружение электротехнического оборудования с заменой маслянных выключателей - 10шт, для СП "Комсомольская ТЭЦ-3"</t>
  </si>
  <si>
    <t>N_505-КТЭЦ3-1</t>
  </si>
  <si>
    <t>Финансирование поставки/работ 2022 года</t>
  </si>
  <si>
    <t>Замена циркуляционного насоса 96 ДПВ-4,5/23 (ЦН-1, ЦН-2, ЦН-3) с вращающейся сеткой для СП «Хабаровская ТЭЦ-3</t>
  </si>
  <si>
    <t>N_505-ХТЭЦ-3-24</t>
  </si>
  <si>
    <t>Замена насоса на модернизированный КСВ-320-160-2 (ЭБ, Турбина Т-180/210-130) для СП «Хабаровская ТЭЦ-3</t>
  </si>
  <si>
    <t>N_505-ХТЭЦ-3-25</t>
  </si>
  <si>
    <t xml:space="preserve">Новый проект включен в ИПР с целью обеспечения максимальной экономичности и надёжности энергопроизводства  (п.п. 1.1.9., 6.6.1., 6.6.2.,  СО 153-34.20.501-2003 ПТЭ ЭСиС РФ).                                                                                                                   
</t>
  </si>
  <si>
    <t>Техническое перевооружение Мостового крана ст. № 2 КО рег. № 3062 (1 шт), СП "Хабаровская ТЭЦ-3"</t>
  </si>
  <si>
    <t>N_505-ХТЭЦ-3-38</t>
  </si>
  <si>
    <t>Установка блочно-модульной котельной теплопроизводительностью 6,0 мВТ на твердом топливе, в г. Советская Гавань,СП ТЭЦ Советская Гавань</t>
  </si>
  <si>
    <t>N_505-ТЭЦСов.Гавань-10</t>
  </si>
  <si>
    <t>Внеплановый проект, финансирование согласно договорным условиям</t>
  </si>
  <si>
    <t>Замена насосного оборудования на ЦТП-8 (3шт.), СП ТЭЦ Советская Гавань</t>
  </si>
  <si>
    <t>N_505-ТЭЦСов.Гавань-7-1</t>
  </si>
  <si>
    <t>Перенос работ на 2024 год в связи с отставанием проектировщика от графика работ</t>
  </si>
  <si>
    <t>Техперевооружение ленточного конвейера ст. № ЛК-5А с заменой железоотделителя (магнитного сепаратора) (1 шт), СП "Амурская ТЭЦ-1"</t>
  </si>
  <si>
    <t>N_505-АмТЭЦ-1-1</t>
  </si>
  <si>
    <t>Техническое перевооружение теплофикационной системы с заменой подогревателя сетевой воды ПСВ 315-14-23 ст.№ ПП-5 (1 шт.), СП "Амурская ТЭЦ-1"</t>
  </si>
  <si>
    <t>N_505-АмТЭЦ-1-3</t>
  </si>
  <si>
    <t>Техническое перевооружение дымососа ДН-24 ст. № ДС-10Б (1 шт) котла БКЗ-210-140 ст.№ 10, СП "Амурская ТЭЦ-1"</t>
  </si>
  <si>
    <t>N_505-АмТЭЦ-1-4</t>
  </si>
  <si>
    <t>Стоимость приобретенного оборудования превышает плановую стоимость согласно результатам закупочных процедур</t>
  </si>
  <si>
    <t>Модернизация ЗРУ-35 кВ с заменой масляных выключателей ВМК-35 на вакуумные (6 шт), СП "Амурская ТЭЦ-1"</t>
  </si>
  <si>
    <t>N_505-АмТЭЦ-1-5</t>
  </si>
  <si>
    <t>Модернизация распредустройства 6 кВ секция 3Р,4Р с заменой масляных выключателей на вакуумные (11 шт.-2023, 7 шт.-2025), СП "Амурская ТЭЦ-1"</t>
  </si>
  <si>
    <t>N_505-АмТЭЦ-1-6</t>
  </si>
  <si>
    <t>Техническое перевооружение вагоноопракидывателя ВРС-125 с заменой ротора (1 шт), СП "Амурская ТЭЦ-1"</t>
  </si>
  <si>
    <t>N_505-АмТЭЦ-1-10</t>
  </si>
  <si>
    <t>Модернизация автомобилей КАМАЗ 65115-50 , 2 шт., СП "ТЭЦ в г. Советская Гавань"</t>
  </si>
  <si>
    <t>N_505-ТЭЦСов.Гавань-3</t>
  </si>
  <si>
    <t>Модернизация ОРУ-110 кВ БНС с заменой выработавших свой ресурс масляных выключателей 110 кВ на элегазовые (2 шт.) СП Хабаровская ТЭЦ-3</t>
  </si>
  <si>
    <t>N_505-ХТЭЦ-3-29</t>
  </si>
  <si>
    <t>Перенос работ ПИР на 2024 год в связи с отстванием проектировщика от графика производства работ</t>
  </si>
  <si>
    <t xml:space="preserve">Установка автомобильных весов, кол-во 1 шт., СП "Комсомольская ТЭЦ-2" </t>
  </si>
  <si>
    <t>N_505-КТЭЦ2-1</t>
  </si>
  <si>
    <t>Техническое перевооружение устройств релейной защиты и автоматики высоковольтных линий 110 кВ С115, С116, С117, С118  - 4шт, СП "Комсомольская ТЭЦ-3"</t>
  </si>
  <si>
    <t>N_505-КТЭЦ3-2</t>
  </si>
  <si>
    <t>Техническое перевооружение Мостового крана ст. № 1 КО рег. № 3061 (1 шт), СП "Хабаровская ТЭЦ-3"</t>
  </si>
  <si>
    <t>N_505-ХТЭЦ-3-39</t>
  </si>
  <si>
    <t>Позднее заключение договора подряда, работы запланированы на 2024 год</t>
  </si>
  <si>
    <t>Техническое перевооружение насосного оборудования СП "Хабаровская ТЭЦ-3"</t>
  </si>
  <si>
    <t>N_505-ХТЭЦ-3-27</t>
  </si>
  <si>
    <t>Длительная поставка оборудования, ожидается поступление в 2024 году</t>
  </si>
  <si>
    <t>Модернизация системы частотного регулирования питателей сырого угля (1 система) Котла ТПЕ-215 ст. № 1, СП "Хабаровская ТЭЦ-3"</t>
  </si>
  <si>
    <t>N_505-ХТЭЦ-3-31</t>
  </si>
  <si>
    <t>Модернизация системы автоматического регулирования Турбины Т-180/210-130 ст. № 1,2,3 с заменой гидромеханической системы на электромеханическую с заменой регулирующих клапанов и сервомоторов, СП "Хабаровская ТЭЦ-3"</t>
  </si>
  <si>
    <t>N_505-ХТЭЦ-3-28</t>
  </si>
  <si>
    <t>Перенос реализации проекта на 2024 год</t>
  </si>
  <si>
    <t>Техническое перевооружение автотрансформатора АТ-1 с заменой РЗА и кабельных связей, СП «Хабаровская ТЭЦ-3</t>
  </si>
  <si>
    <t>N_505-ХТЭЦ-3-30</t>
  </si>
  <si>
    <t>Техническое перевооружение пожарного трубопровода с заменой подземного участка Ø159 (1101 п.м.) на полиэтиленовую трубу, СП ХТЭЦ-3</t>
  </si>
  <si>
    <t>N_505-ХТЭЦ-3-42</t>
  </si>
  <si>
    <t>Модернизация водяного экономайзера (16 блоков) Котла ТПЕ-215 ст. № 1, СП "Хабаровская ТЭЦ-3"</t>
  </si>
  <si>
    <t>N_505-ХТЭЦ-3-44</t>
  </si>
  <si>
    <t>Модернизация ОРУ-220 кВ береговой насосной станции с заменой масляных выключателей 220 кВ на элегазовые" для нужд структурного подразделения "Хабаровская ТЭЦ-3</t>
  </si>
  <si>
    <t>N_505-ХТЭЦ-3-40</t>
  </si>
  <si>
    <t>Расторжение договора по причине изменения гидрологической ситуации в районе производства работ</t>
  </si>
  <si>
    <t>Модернизация охранно пожарной сигнализации и системы освещения здания циркуляционной насосной и здания автотранспортного цеха (2 системы), СП "Хабаровская ТЭЦ-3"</t>
  </si>
  <si>
    <t>N_505-ХТЭЦ-3-43</t>
  </si>
  <si>
    <t>Модернизация ОРУ-110 кВ береговой насосной станции с заменой масляных выключателей 110 кВ на элегазовые" для нужд структурного подразделения "Хабаровская ТЭЦ-3</t>
  </si>
  <si>
    <t>N_505-ХТЭЦ-3-41</t>
  </si>
  <si>
    <t>Отмена закупки</t>
  </si>
  <si>
    <t xml:space="preserve">Техническое перевооружение системы контроля параметров работы системы централизованного теплоснабжения (технический учет) в г. Амурске </t>
  </si>
  <si>
    <t>N_505-КТС-3</t>
  </si>
  <si>
    <t>Уменьшение стоимости проекта в связи с применением подрядчиком упрощенной системы налогооблажени</t>
  </si>
  <si>
    <t>Модернизация комплекта оборудования механических величин для выполнения защиты "Повышение виброскорости корпусов подшипников турбины". (Вибробит 300)</t>
  </si>
  <si>
    <t>N_505-ХТЭЦ-3-32</t>
  </si>
  <si>
    <t>Оплата поставленного оборудования, монтаж в 2024</t>
  </si>
  <si>
    <t>Техническое перевооружение Хабаровской ТЭЦ-3 с переводом на сжигание природного газа энергоблоков ст. № 2, СП Хабаровская ТЭЦ-3</t>
  </si>
  <si>
    <t>N_505-ХТЭЦ-3-45</t>
  </si>
  <si>
    <t>Реконструкция паропровода протяженностью L= 5479 м (от ХТЭЦ-1 до узла П11 с Ду 500 мм на Ду 200мм L=442 м; от ХТЭЦ-1 до узла П34.40: с Ду 600-700 мм на Ду 450 мм L=1822 м, с Ду 500 мм на Ду 450 L=363 м, с Ду 500 мм на Ду 400 L=683 м, с Ду 400 мм на Ду 200 мм L=1067 м, с Ду 400 мм на Ду 150 мм L=30 м, с Ду 250 мм на Ду 150 мм L=1072 м), СП ХТС</t>
  </si>
  <si>
    <t>N_505-ХТС-11</t>
  </si>
  <si>
    <t xml:space="preserve">Отражен факт оплаты по выполнению ПИР в рамках исполнения договора с ООО «Энергодиагностика» (договор № 93/ХТС-23 от 14.06.2023).
Договорные обязательства не выполнены (не принят 6 этап «Разработка рабочей документации»). С подрядчиком ведется претензионная работа. Готовится дополнительное соглашение к договору на изменение срока выполнения работ.
</t>
  </si>
  <si>
    <t>Техническое перевооружение системы контроля параметров работы системы централизованного теплоснабжения (технический учет) в г. Хабаровске на объектах: ПНС-111 (1 шт.), ПНС-172 (2шт.), Узел 393 (2 шт.), СП ХТС</t>
  </si>
  <si>
    <t>N_505-ХТС-15</t>
  </si>
  <si>
    <t>Ввиду невыполнения проектно-изыскательских работ по договору подряда с АО “РЭС Групп», № 24/ХТС-23 от 24.03.2023 выход на закупочные процедуры по выполнению СМР смещен на 2024 год</t>
  </si>
  <si>
    <t>Модернизация автоматической системы контроля и управления (АСКиУ) на к/а ст. №№11, 16 с переводом на програмно-технический комплекс (ПТК), СП "Хабаровская ТЭЦ-1"</t>
  </si>
  <si>
    <t>N_505-ХТЭЦ-1-1</t>
  </si>
  <si>
    <t>Реконструкция вагоноопрокидывателей ВРС-125Ц (А) и ВРС 134 (Б) Хабаровской ТЭЦ-3</t>
  </si>
  <si>
    <t>N_505-ХТЭЦ-3-18</t>
  </si>
  <si>
    <t>Модернизация стационарных электролизных установок СЭУ-10 ст. № 1,2 Хабаровской ТЭЦ-3</t>
  </si>
  <si>
    <t>N_505-ХТЭЦ-3-19</t>
  </si>
  <si>
    <t>Модернизация электрофильтров котлоагрегата ст. № 3 с заменой электрической и механической части Хабаровской ТЭЦ-3</t>
  </si>
  <si>
    <t>N_505-ХТЭЦ-3-21</t>
  </si>
  <si>
    <t>Замена трансформатора ТДЦ-250000/220-УХЛ1 на ХТЭЦ-3</t>
  </si>
  <si>
    <t>N_505-ХТЭЦ-3-50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</si>
  <si>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</si>
  <si>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</si>
  <si>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</si>
  <si>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г. Хабаровск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</si>
  <si>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</si>
  <si>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</si>
  <si>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</si>
  <si>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</si>
  <si>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</si>
  <si>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</si>
  <si>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</si>
  <si>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</si>
  <si>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</si>
  <si>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</si>
  <si>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</si>
  <si>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</si>
  <si>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</si>
  <si>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Строительство котельной для отопления поселения «Рабочий поселок Майский», мощностью 13,760 Гкал/ч (16,00 МВт)</t>
  </si>
  <si>
    <t>F_505-ХГ-44</t>
  </si>
  <si>
    <t>1.5.3</t>
  </si>
  <si>
    <t>Новое строительство тепловых сетей, всего, в том числе:</t>
  </si>
  <si>
    <t>Строительство ЦТП-1 для передачи тепловой мощности от магистральной теплосети ТЭЦ в г.Советская Гавань"</t>
  </si>
  <si>
    <t>N_505-ХГ-188</t>
  </si>
  <si>
    <t>Период реализации договора пир 2023-2024 гг.</t>
  </si>
  <si>
    <t>Строительство подкачивающей насосной станции "Таежная" в г.Комсомольске-на-Амуре (производительность - 580 т/час) (СП КТС)</t>
  </si>
  <si>
    <t>H_505-ХТСКх-48</t>
  </si>
  <si>
    <t>1.5.4</t>
  </si>
  <si>
    <t>Прочее новое строительство, всего, в том числе:</t>
  </si>
  <si>
    <t>Строительство 2 пускового комплекса золоотвала №2 Хабаровской ТЭЦ-3 (ёмкость - 2250 тыс. м3)</t>
  </si>
  <si>
    <t>F_505-ХГ-41</t>
  </si>
  <si>
    <t>Позднее заключение договора подряда,реализация в 2024 году</t>
  </si>
  <si>
    <t>Строительство золоотвала Амурской ТЭЦ (ёмкость 3189 тыс. м3, производительность 1200 т/час)</t>
  </si>
  <si>
    <t>F_505-ХГ-42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</si>
  <si>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</si>
  <si>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</si>
  <si>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</si>
  <si>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</si>
  <si>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Строительство помещения хлораторной установки СП Хабаровская ТЭЦ-1</t>
  </si>
  <si>
    <t>N_505-ХТЭЦ-1-5</t>
  </si>
  <si>
    <t xml:space="preserve">Строительство очистных сооружений для хозяйственно-бытовых сточных вод Николаевской ТЭЦ небольшой производительностью- 70 м3/сут. </t>
  </si>
  <si>
    <t>H_505-ХГ-118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</si>
  <si>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</si>
  <si>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</si>
  <si>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</si>
  <si>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</si>
  <si>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>Разработка ПИР для модернизации ЖД эстакады (автомобильная эстакада), для Комсомольская ТЭЦ-1, 1 шт</t>
  </si>
  <si>
    <t>N_505-ХГ-191</t>
  </si>
  <si>
    <t>Разработка технико-экономического обоснования для реконструкции Ургальской котельной</t>
  </si>
  <si>
    <t>K_505-ХТЭЦ2-5</t>
  </si>
  <si>
    <t>Разработка ПИР на модернизацию системы управления энергоблока ст. № 4 с заменой импортного програмного обеспечения и элементной базы на российское (1 система), СП "Хабаровская ТЭЦ-3"</t>
  </si>
  <si>
    <t>N_505-ХТЭЦ-3-47</t>
  </si>
  <si>
    <t>Разработка проектно-изыскательских работ для техперевооружения системы управления информационной безопасности, СП ТЭЦ Советская Гавань</t>
  </si>
  <si>
    <t>N_505-ТЭЦСов.Гавань-9</t>
  </si>
  <si>
    <t>Разработка ПИР для строительства водовода технической воды № 3 от береговой насосной станции для нужд структурного подразделения «Хабаровская ТЭЦ-3</t>
  </si>
  <si>
    <t>N_505-ХТЭЦ-3-49</t>
  </si>
  <si>
    <t>Разработка обоснования инвестиций (ОБИН) по проекту "Модернизация Комсомольской ТЭЦ-2"</t>
  </si>
  <si>
    <t>N_505-КТЭЦ2-3</t>
  </si>
  <si>
    <t>Разработка ПИР для реализации проекта "Установка гелиосистемы на основе солнечных коллекторов для преобразования солнечной энергии в тепловую (с. Ракитное)", СП ХТС</t>
  </si>
  <si>
    <t>N_505-ХТС-16</t>
  </si>
  <si>
    <t xml:space="preserve">Отражен факт оплаты по выполнению ПИР в рамках исполнения договора с ООО «Электротехнические системы» №134/ХТС-23 от 03.08.2023. Договорные обязательства не выполнены.С подрядчиком ведется претензионная работа. Готовится дополнительное соглашение к договору на изменение срока выполнения работ.
</t>
  </si>
  <si>
    <t>Разработка ПИР для реализации проекта "Модернизация административного здания предприятия с целью увеличения энергоэффективности и энергосбережения по адресу ул.Шеронова д.65, Исполнительный аппарат"</t>
  </si>
  <si>
    <t>N_505-ИА-9</t>
  </si>
  <si>
    <t>Внеплановый проект, в связи с производственной необходимостью</t>
  </si>
  <si>
    <t>Разработка ПИР для реализации проекта «Реконструкция электрооборудования главной схемы Хабаровской ТЭЦ-3 с заменой устройств релейной защиты и автоматики»</t>
  </si>
  <si>
    <t>N_505-ХТЭЦ-3-20</t>
  </si>
  <si>
    <t xml:space="preserve">Покупка многофункционального устройства,  ХТЭЦ-3,   кол-во 1 шт. </t>
  </si>
  <si>
    <t>I_505-ХГ-45-264</t>
  </si>
  <si>
    <t>Удорожание по результатам закупочных процедур</t>
  </si>
  <si>
    <t xml:space="preserve">Покупка системы гарантированного электропитания,  ХТЭЦ-3,   кол-во 1 компл. </t>
  </si>
  <si>
    <t>I_505-ХГ-45-265</t>
  </si>
  <si>
    <t>Покупка вакумной спец.машины, СП Хабаровская ТЭЦ-3  кол-во 1 шт.</t>
  </si>
  <si>
    <t>I_505-ХГ-45-266</t>
  </si>
  <si>
    <t>Покупка Бульдозер тяговый класс 35, СП Хабаровская ТЭЦ-1   (1 шт.)</t>
  </si>
  <si>
    <t>K_505-ХГ-45-252-1</t>
  </si>
  <si>
    <t>Покупка автомобиль грузовой самосвал 12т. 1 шт . СП Хабаровская ТЭЦ-1</t>
  </si>
  <si>
    <t>N_505-ХТЭЦ-1-45-1</t>
  </si>
  <si>
    <t>Покупка Экскаватор-погрузчик, СП Хабаровская ТЭЦ-1   (1 шт.)</t>
  </si>
  <si>
    <t>N_505-ХТЭЦ-1-45-2</t>
  </si>
  <si>
    <t>Покупка экскаватора-погрузчика (UMG TLB 935) или аналог, 1 шт СП Хабаровская ТЭЦ-3</t>
  </si>
  <si>
    <t>N_505-ХТЭЦ-3-45-1</t>
  </si>
  <si>
    <t>Покупка Бульдозер ЧЕТРА Т-35.01ЯБР-1, или его аналог СП Хабаровская ТЭЦ-3   (1 шт.)</t>
  </si>
  <si>
    <t>N_505-ХТЭЦ-3-45-2</t>
  </si>
  <si>
    <t>Покупка мини-погрузчика ЧЕТРА МКСМ 1000 или аналог, 1 шт СП Хабаровская ТЭЦ-3</t>
  </si>
  <si>
    <t>N_505-ХТЭЦ-3-45-3</t>
  </si>
  <si>
    <t>Покупка Автобус ПАЗ-4234-04 на 30 мест, 1 шт  СП Хабаровская ТЭЦ-3</t>
  </si>
  <si>
    <t>N_505-ХТЭЦ-3-45-4</t>
  </si>
  <si>
    <t>Задержка поставки по причине длительного срока изготовления</t>
  </si>
  <si>
    <t>Покупка Вилочный погрузчик, СП "Комсомольская ТЭЦ-2", 1 шт.</t>
  </si>
  <si>
    <t>N_505-КТЭЦ2-45-1</t>
  </si>
  <si>
    <t xml:space="preserve">Покупка экскаватор-погрузчик 3т, СП "Комсомольская ТЭЦ-2", 1 шт </t>
  </si>
  <si>
    <t>N_505-КТЭЦ2-45-3</t>
  </si>
  <si>
    <t>Покупка автомобиля грузового самосвала 20 т. КАМАЗ  6520-26041-53 или аналог, 1 шт.  СП Комсомольская ТЭЦ-3</t>
  </si>
  <si>
    <t>N_505-КТЭЦ3-45-1</t>
  </si>
  <si>
    <t>Покупка Бульдозер Т-11, 1 шт. СП Амурская ТЭЦ-1</t>
  </si>
  <si>
    <t>N_505-ХГ-45-348</t>
  </si>
  <si>
    <t>Покупка Топливозаправщик, 1 шт. СП Амурская ТЭЦ-1</t>
  </si>
  <si>
    <t>N_505-ХГ-45-360</t>
  </si>
  <si>
    <t>Покупка Бульдозера Т-11 (Четра) или аналог, 1 шт. СП Николаевская ТЭЦ</t>
  </si>
  <si>
    <t>N_505-НТЭЦ-45-1</t>
  </si>
  <si>
    <t>Покупка Автокрана КС-55713-5К-1 "Клинцы" на базе автомобиля КАМАЗ, 1 шт. СП  "Николаевская ТЭЦ"</t>
  </si>
  <si>
    <t>N_505-НТЭЦ-45-2</t>
  </si>
  <si>
    <t>Покупка Виброметра ВУ-043 (Янтарь) (или аналог) СП Николаевская ТЭЦ, 1 шт.</t>
  </si>
  <si>
    <t>N_505-НТЭЦ-45-14</t>
  </si>
  <si>
    <t>Покупка Дефектоскопа - трещиномера ГАЛС ВД-103 (или аналог) СП Николаевская ТЭЦ, 1 шт.</t>
  </si>
  <si>
    <t>N_505-НТЭЦ-45-15</t>
  </si>
  <si>
    <t>Покупка Измерителя сопротивления, увлажненности и степени старения электроизоляции MIC-2505 (или анаог) СП Николаевская ТЭЦ, 1 шт.</t>
  </si>
  <si>
    <t>N_505-НТЭЦ-45-16</t>
  </si>
  <si>
    <t>Стоимость меньше 100 т.р., приобретение отнесено на операционные расходы, согласно учетной политике</t>
  </si>
  <si>
    <t xml:space="preserve">Покупка Экскаватора-погрузчика (UMG TLB 935) или аналоа, 1шт., СП ТЭЦ Советская Гавань </t>
  </si>
  <si>
    <t>N_505-ТЭЦСов.Гавань-45-3</t>
  </si>
  <si>
    <t xml:space="preserve">Покупка передвижной мастерской Аварийная служба ГАЗ 33088 с КМУ ИМ 20, 1 шт., СП Советская Гавань </t>
  </si>
  <si>
    <t>N_505-ТЭЦСов.Гавань-45-4</t>
  </si>
  <si>
    <t xml:space="preserve">Покупка самосвал КАМАЗ-6520 грузоподъемностью 20т, 2 шт., котельная в п. Майский, СП Советская Гавань </t>
  </si>
  <si>
    <t>N_505-ТЭЦСов.Гавань-45-5</t>
  </si>
  <si>
    <t>Покупка робот-тренажёр Олег-1.03 - 1 шт. СП ТЭЦ Советская Гавань</t>
  </si>
  <si>
    <t>N_505-ТЭЦСов.Гавань-45-6</t>
  </si>
  <si>
    <t>Покупка магнитно -импульсная установка, 3 шт. СП ТЭЦ Советская Гавань</t>
  </si>
  <si>
    <t>N_505-ТЭЦСов.Гавань-45-7</t>
  </si>
  <si>
    <t>Покупка установка для восстановления и упрочнения рабочих поверхностей - 1 шт.  СП ТЭЦ Советская Гавань</t>
  </si>
  <si>
    <t>N_505-ТЭЦСов.Гавань-45-8</t>
  </si>
  <si>
    <t xml:space="preserve">Покупка домкрата, 1 шт., СП ТЭЦ Советская Гавань </t>
  </si>
  <si>
    <t>N_505-ТЭЦСов.Гавань-45-9</t>
  </si>
  <si>
    <t>Покупка индукционного нагревателя подшипников RGZC-3 (или аналог), 1 шт., СП ТЭЦ Советская Гавань</t>
  </si>
  <si>
    <t>N_505-ТЭЦСов.Гавань-45-10</t>
  </si>
  <si>
    <t>Покупка машины пневматической "МАНГУСТ-2МТ" (или аналог), 1 шт., СП ТЭЦ Советская Гавань</t>
  </si>
  <si>
    <t>N_505-ТЭЦСов.Гавань-45-11</t>
  </si>
  <si>
    <t>Покупка полуавтоматического двухколонного ленточного станка METAL MASTER MGH-400, 1 шт., СП ТЭЦ Советская Гавань</t>
  </si>
  <si>
    <t>N_505-ТЭЦСов.Гавань-45-12</t>
  </si>
  <si>
    <t>Покупка съемника СГА 30 (или эквивалент), 1 шт., СП ТЭЦ Советская Гавань</t>
  </si>
  <si>
    <t>N_505-ТЭЦСов.Гавань-45-13</t>
  </si>
  <si>
    <t>Покупка панель электронагревательной LOIP LH-402 И или эквивалент, 1 шт., СП ТЭЦ Советская Гавань</t>
  </si>
  <si>
    <t>N_505-ТЭЦСов.Гавань-45-15</t>
  </si>
  <si>
    <t>Покупка  высокочастотного тестера  ВЧТ-25М, СП  Амурская ТЭЦ, кол-во 2 шт.</t>
  </si>
  <si>
    <t>H_505-ХГ-45-130</t>
  </si>
  <si>
    <t>Покупка Проборазделочная машина  ДМ - 150У.1.(Амурская ТЭЦ) , 1 шт.</t>
  </si>
  <si>
    <t>H_505-ХГ-45-212</t>
  </si>
  <si>
    <t>Покупка Установка обработки трансформаторного масла УВФ-500, СП Николавская ТЭЦ, (1 шт. 2021г, 2шт. -2023г.)</t>
  </si>
  <si>
    <t>H_505-ХГ-45-229</t>
  </si>
  <si>
    <t>Покупка электрогенератора бензинового АБП 5,5-Т230В- 1 шт., СП Хабаровская ТЭЦ-1</t>
  </si>
  <si>
    <t>N_505-ХТЭЦ-1-45-10</t>
  </si>
  <si>
    <t>Покупка машины электрической Мангуст-миди - 1 шт.,  СП Хабаровская ТЭЦ-1</t>
  </si>
  <si>
    <t>N_505-ХТЭЦ-1-45-11</t>
  </si>
  <si>
    <t>Покупка машинки для снятия резиновой футеровки- 1 шт., СП  Хабаровская ТЭЦ-1</t>
  </si>
  <si>
    <t>N_505-ХТЭЦ-1-45-12</t>
  </si>
  <si>
    <t>Покупка сварочный инвертор  ВДМ-1202 (или аналог) - 1 шт.,  СП Хабаровская ТЭЦ-1</t>
  </si>
  <si>
    <t>N_505-ХТЭЦ-1-45-13</t>
  </si>
  <si>
    <t>Покупка Вулканизатор транспортёрной ленты СП Хабаровская ТЭЦ-3, 1 шт.</t>
  </si>
  <si>
    <t>N_505-ХТЭЦ-3-45-5</t>
  </si>
  <si>
    <t>Покупка Инверторный дизельный сварочный генератор ТСС DGW 70|250TD-R (7000 Вт) или аналог СП Хабаровская ТЭЦ-3, 2 шт.</t>
  </si>
  <si>
    <t>N_505-ХТЭЦ-3-45-6</t>
  </si>
  <si>
    <t>Покупка Маслоочистительной установки (4 ед), СП "Хабаровская ТЭЦ-3"</t>
  </si>
  <si>
    <t>N_505-ХТЭЦ-3-45-7</t>
  </si>
  <si>
    <t>Покупка Т12 "Максим III-01" тренажер сердечно-легочной и мозговой реанимации пружинно-механический с индикацией правильности выполнения действий, тестовыми режимами и настенными табло- манекен для "СП Хабаровская ТЭЦ-3"-1 шт</t>
  </si>
  <si>
    <t>N_505-ХТЭЦ-3-45-8</t>
  </si>
  <si>
    <t>Покупка бульдозера ДЭТ-250, СП Хабаровская ТЭЦ-1, 1.шт.</t>
  </si>
  <si>
    <t>N_505-ХТЭЦ-1-45-14</t>
  </si>
  <si>
    <t>Внесение в программу на основании Письма АО "ДГК" №01.8/9922 от 06.06.22 о о закупке сецтехники в 2023году</t>
  </si>
  <si>
    <t>Покупка экскаватора ЭО-2621, СП Хабаровская ТЭЦ-1, 1.шт.</t>
  </si>
  <si>
    <t>N_505-ХТЭЦ-1-45-15</t>
  </si>
  <si>
    <t>Покупка стола для совещания, 1 шт, СП ХТЭЦ-3</t>
  </si>
  <si>
    <t>N_505-ХТЭЦ-3-45-19</t>
  </si>
  <si>
    <t>Покупка центрифуги, 1 шт, СП ХТЭЦ-3</t>
  </si>
  <si>
    <t>N_505-ХТЭЦ-3-45-20</t>
  </si>
  <si>
    <t>Покупка тримера для СП Хабаровская ТЭЦ-3</t>
  </si>
  <si>
    <t>N_505-ХТЭЦ-3-45-21</t>
  </si>
  <si>
    <t>Покупка Пресса  пневматического,2 шт, СП ХТЭЦ-3</t>
  </si>
  <si>
    <t>N_505-ХТЭЦ-3-45-23</t>
  </si>
  <si>
    <t>Покупка Мойки высокого давления,2 шт, СП ХТЭЦ-3</t>
  </si>
  <si>
    <t>N_505-ХТЭЦ-3-45-24</t>
  </si>
  <si>
    <t>Покупка Станка сверлильного магнитного, 1 шт, СП "Амурская ТЭЦ-1"</t>
  </si>
  <si>
    <t>N_505-АмТЭЦ-1-45-4</t>
  </si>
  <si>
    <t>Покупка триммера,1 шт, СП ТЭЦ Советская Гавань</t>
  </si>
  <si>
    <t>N_505-ТЭЦСов.Гавань-45-19</t>
  </si>
  <si>
    <t>Покупка Сварочный аппарат BlueWeld Prestige Plasma 31 (или аналог), 1 шт, СП Комсомольская ТЭЦ-3</t>
  </si>
  <si>
    <t>N_505-КТЭЦ3-45-3</t>
  </si>
  <si>
    <t>Покупка Установка Уран-2 для проверки сложных защит, СП Комсомольская ТЭЦ-2, 1 шт.</t>
  </si>
  <si>
    <t>H_505-ХГ-45-235</t>
  </si>
  <si>
    <t>Покупка Магазин затухания  ВЧА-75М, СП Комсомольская ТЭЦ-2, 2 шт.</t>
  </si>
  <si>
    <t>H_505-ХГ-45-236</t>
  </si>
  <si>
    <t>Покупка кондуктометра МАРК 603 СП Амурской ТЭЦ-1-1 шт.</t>
  </si>
  <si>
    <t>K_505-ХГ-45-273-4</t>
  </si>
  <si>
    <t>Покупка Спектрофотометра ПЭ 5300 ВИ СП Хабаровской ТЭЦ-3 - 1 шт.</t>
  </si>
  <si>
    <t>K_505-ХГ-45-274-1</t>
  </si>
  <si>
    <t>Покупка Спектрофотометра ПЭ 5300 ВИ СП Комсомльской ТЭЦ-1 - 1 шт.</t>
  </si>
  <si>
    <t>K_505-ХГ-45-274-2</t>
  </si>
  <si>
    <t>Покупка Спектрофотометра ПЭ 5300 ВИ СП Комсомольской ТЭЦ-3 -1 шт.</t>
  </si>
  <si>
    <t>K_505-ХГ-45-274-3</t>
  </si>
  <si>
    <t xml:space="preserve">Покупка Спектрофотометра ПЭ 5300 ВИ СП  Амурская ТЭЦ-1 - 2 шт. </t>
  </si>
  <si>
    <t>K_505-ХГ-45-274-4</t>
  </si>
  <si>
    <t xml:space="preserve">Покупка Аспиратора  ПУ-4Э  СП Комсомольской ТЭЦ-2 - 1 шт. </t>
  </si>
  <si>
    <t>K_505-ХГ-45-275-1</t>
  </si>
  <si>
    <t>Покупка Газоанализатора АВП-02Г СП Комсомольской ТЭЦ-3,  -1 шт.</t>
  </si>
  <si>
    <t>K_505-ХГ-45-276-1</t>
  </si>
  <si>
    <t xml:space="preserve">Покупка Газоанализатора АВП-02Г СП Николаевской ТЭЦ - 1 шт. </t>
  </si>
  <si>
    <t>K_505-ХГ-45-276-2</t>
  </si>
  <si>
    <t>Покупка регистратора автоматического температуры вспышки нетепродуктов в закрытом тигле  "Вспышка -А"для ЦХЛ филиала - 1 шт.</t>
  </si>
  <si>
    <t>I_505-ХГ-45-279</t>
  </si>
  <si>
    <t>Покупка Влагомера  ВТМ-МК для определения влаги в трансформаторном масле СП Хабаровской ТЭЦ-3 - 1 шт</t>
  </si>
  <si>
    <t>I_505-ХГ-45-280</t>
  </si>
  <si>
    <t>Задержка поставки, отгрузка в январе 2024 года</t>
  </si>
  <si>
    <t>Покупка спектрофотометра ЮНИКО  2100 СП Хабаровской ТЭЦ-1 - 1 шт.</t>
  </si>
  <si>
    <t>K_505-ХГ-45-281-1</t>
  </si>
  <si>
    <t>Покупка спектрофотометра ЮНИКО  2100 СП  Николаевской ТЭЦ - 2 шт.</t>
  </si>
  <si>
    <t>K_505-ХГ-45-281-2</t>
  </si>
  <si>
    <t>Покупка Шкаф сушильный  СНОЛ 3,5.3,5.3,5/3,5-И 1 СП КТЭЦ-1- 1 шт.</t>
  </si>
  <si>
    <t>I_505-ХГ-45-286</t>
  </si>
  <si>
    <t>Покупка Измеритель емкости и тангенса угла диэлектрических потерь Тангенс-2000, СП Комсомольская ТЭЦ-1, 1 шт.</t>
  </si>
  <si>
    <t>K_505-ХГ-45-241-1</t>
  </si>
  <si>
    <t xml:space="preserve">Покупка Оборудование абонентского доступа (СП ХТЭЦ-2 Ургальская котельная) кол-во 1 к-т </t>
  </si>
  <si>
    <t>I_505-ХТСКх-34-35</t>
  </si>
  <si>
    <t>Покупка системы гарантированного электропитания (СП ХТЭЦ-2 - 2023 год) кол-во 1 шт.</t>
  </si>
  <si>
    <t>K_505-ХТСКх-34-37-1</t>
  </si>
  <si>
    <t>Покупка Вискозимметр ВУ СП "Комсомольская ТЭЦ-2", 1 ш.</t>
  </si>
  <si>
    <t>L_505-ХГ-45-329</t>
  </si>
  <si>
    <t>Покупка счетчика-расходомера погружного типа серии РМ-5 (аналог) - 14 шт.,  Хабаровская ТЭЦ-1</t>
  </si>
  <si>
    <t>N_505-ХГ-45-367</t>
  </si>
  <si>
    <t>Покупка Электродвигателя питательного электронасоса (ПЭ-580) марка эл. двигателя 4АЗМ-4000/6000 (аналог) -1шт., СП ХТЭЦ-1</t>
  </si>
  <si>
    <t>N_505-ХГ-45-368</t>
  </si>
  <si>
    <t>Покупка электродвигателя марка ДАЗО4-13-55-8 400 кВт 750 об/мин - 2шт., СП ХТЭЦ-1</t>
  </si>
  <si>
    <t>N_505-ХГ-45-369</t>
  </si>
  <si>
    <t>Покупка электродвигателя марки ДАЗО4-400У-4У1 500 кВт 1500 об/мин (аналог) - 1шт., СП ХТЭЦ-1</t>
  </si>
  <si>
    <t>N_505-ХГ-45-370</t>
  </si>
  <si>
    <t>Покупка Анализатора EDX3200S PLUS КТЭЦ-2 - 1 шт., для СП "Комсомольская ТЭЦ-2"</t>
  </si>
  <si>
    <t>N_505-ХГ-45-395</t>
  </si>
  <si>
    <t>Покупка Газоанализатора ГАНК-4С для определения содержания паров гидразина в воздухе рабочей зоны для Комсомольской-на-Амуре  ТЭЦ-2- 1 шт.</t>
  </si>
  <si>
    <t>N_505-ХГ-45-396</t>
  </si>
  <si>
    <t>Покупка Газоанализатора ГАНК-4С для определения содержания паров кислоты серной в воздухе рабочей зоны для Комсомольской-на-Амуре  ТЭЦ-2- 2 шт.</t>
  </si>
  <si>
    <t>N_505-ХГ-45-397</t>
  </si>
  <si>
    <t>Покупка Газоанализатора ГАНК-4С для определения содержания паров едкой щелочи в воздухе рабочей зоны для Комсомольской-на-Амуре  ТЭЦ-2- 2 шт.</t>
  </si>
  <si>
    <t>N_505-ХГ-45-398</t>
  </si>
  <si>
    <t>Покупка Газоанализатора ГАНК-4С с термостатом для определения содержания паров кислоты серной в воздухе рабочей зоны для Комсомольской-на-Амуре  ТЭЦ-2- 1 шт.</t>
  </si>
  <si>
    <t>N_505-ХГ-45-399</t>
  </si>
  <si>
    <t>Покупка Газоанализатора ГАНК-4С для определения содержания паров едкой щелочи в воздухе рабочей зоны с термостатом для КТЭЦ-2- 1 шт.</t>
  </si>
  <si>
    <t>N_505-ХГ-45-400</t>
  </si>
  <si>
    <t>Покупка Вибропреобразователь ВК-315С (аналог) - 24 шт.,  Хабаровская ТЭЦ-1</t>
  </si>
  <si>
    <t>N_505-ХГ-45-445</t>
  </si>
  <si>
    <t>Покупка датчик влаги и трансформаторных и минеральных маслах ЕЕ360 (аналог) - 2 шт.,  Хабаровская ТЭЦ-1</t>
  </si>
  <si>
    <t>N_505-ХГ-45-446</t>
  </si>
  <si>
    <t>Покупка  устройства простых защит НЕПТУН, 1 шт,  СП "ХТЭЦ-2"  АО "ДГК"</t>
  </si>
  <si>
    <t>N_505-ХТЭЦ2-34-8</t>
  </si>
  <si>
    <t>Покупка испытательной установки MI 3394 , 1 шт, СП "ХТЭЦ-2"  АО "ДГК"</t>
  </si>
  <si>
    <t>N_505-ХТЭЦ2-34-9</t>
  </si>
  <si>
    <t>Покупка системы гарантированного электропитания (СП ХТС- 2023 год) кол-во 1 компл.</t>
  </si>
  <si>
    <t>K_505-ХТСКх-34-37-2</t>
  </si>
  <si>
    <t>Покупка прибора для очистки воды бидистиллятор УПВА-5 1 шт, СП ХТС</t>
  </si>
  <si>
    <t>K_505-ХТС-34-2</t>
  </si>
  <si>
    <t>Покупка корреляционного течеискателя Primayer Eureka3 1 шт, СП ХТС</t>
  </si>
  <si>
    <t>K_505-ХТС-34-4</t>
  </si>
  <si>
    <t>Покупка бригадного грузового автомобиля, 1 шт., СП ХТС</t>
  </si>
  <si>
    <t>K_505-ХТС-34-11</t>
  </si>
  <si>
    <t>Ввиду длительных закупочных процедур и, как следствие, позднее заключение договора, поставка оборудования смещена на 2 квартал 2024 года. Проект включен в ИПР 2024-2029 как переходящий с 2023 года.</t>
  </si>
  <si>
    <t>Покупка  автомобиля УАЗ-390945 (Фермер)  (2023 г. - 3шт, 2024 г. - 1шт), СП "ХТС" .</t>
  </si>
  <si>
    <t>J_505-ХТСКх-34-42</t>
  </si>
  <si>
    <t xml:space="preserve">Покупка автомобиля передвижной мастерской КамАЗ 43118 (ПАРМ), на шасси Камаз 43118-3973-50, 1шт., СП ХТС </t>
  </si>
  <si>
    <t>N_505-ХТС-34-29</t>
  </si>
  <si>
    <t>Отражен факт оплаты агентского вознаграждения за проведение закупочных процедур АО «РГС» в соответствии с заключенным договором № 361/82-22 от 10.03.2022. Ввиду длительных закупочных процедур срок поставки оборудования в соответствии с условиями договора – 2 квартал 2024 года.</t>
  </si>
  <si>
    <t>Покупка автокрана КС-55732-28 "Челябинец" на шасси Камаз-65115, 1 шт., СП ХТС</t>
  </si>
  <si>
    <t>N_505-ХТС-34-30</t>
  </si>
  <si>
    <t xml:space="preserve">Отражен факт оплаты за поставку оборудования  в соответствии с заключенным договором с ООО "Торговый дом ИТЦПТМ" № 1434/81-23 от 04.12.2023.  Удорожание ОС
Договорные обязательства выполнены в полном объеме. Поставка оборудования выполнена в срок. Оборудование передано в эксплуатацию.
</t>
  </si>
  <si>
    <t xml:space="preserve">Покупка экскаватора колесный Е170W - 1 шт., СП КТС </t>
  </si>
  <si>
    <t>N_505-КТС-34-24</t>
  </si>
  <si>
    <t>Фактическое заключение договоров на покупку оборудования в 2024 г.</t>
  </si>
  <si>
    <t xml:space="preserve">Покупка автомобиля - самосвала - 1 шт., СП КТС </t>
  </si>
  <si>
    <t>N_505-КТС-34-25</t>
  </si>
  <si>
    <t>Фактическое заключение договоров на покупку оборудования. Удорожание ОС</t>
  </si>
  <si>
    <t xml:space="preserve">Покупка полуприцепа бортового чмзап 99064 - 1 шт., СП КТС </t>
  </si>
  <si>
    <t>N_505-КТС-34-26</t>
  </si>
  <si>
    <t>Покупка Газоанализатор «Optima 7»  (СП ХТЭЦ-2) 1 к-т</t>
  </si>
  <si>
    <t>I_505-ХТСКх-34-39</t>
  </si>
  <si>
    <t>Покупка станции гидравлической МС-20 с комплектом руковов высокого давления 1 шт, СП ХТС</t>
  </si>
  <si>
    <t>N_505-ХТС-34-31</t>
  </si>
  <si>
    <t xml:space="preserve">Покупка счетчика расходомера ультразвукового СП КТС, 1 шт </t>
  </si>
  <si>
    <t>N_505-КТС-34-8</t>
  </si>
  <si>
    <t>Покупка томографа акустический (течеискатель) - 1 шт, СП КТС</t>
  </si>
  <si>
    <t>N_505-КТС-34-27</t>
  </si>
  <si>
    <t>Фактическое заключение договоров на покупку оборудования</t>
  </si>
  <si>
    <t>Покупка многофункционального устройства, Исполнительный аппарат  АО "ДГК" (2018 г. - кол-во 3 шт; 2023 г. - кол-во 2 шт)</t>
  </si>
  <si>
    <t>F_505-ИА-1-26</t>
  </si>
  <si>
    <t>Покупка cерверного оборудования, Исполнительный аппарат АО "ДГК" (2018 г. - кол-во 1 комп.; 2023 г. - кол-во 1 компл.)</t>
  </si>
  <si>
    <t>I_505-ИА-1-54</t>
  </si>
  <si>
    <t>Покупка оборудование магистральных сетей (2020 г. - 1 компл., 2022 г. - 1 компл.; 2023 г. - 1 компл.)), Исполнительный аппарат АО "ДГК"</t>
  </si>
  <si>
    <t>H_505-ИА-1-45</t>
  </si>
  <si>
    <t>Покупка оборудования защиты сетей (2023 г. - 1 комп), Исполнительный аппарат АО "ДГК"</t>
  </si>
  <si>
    <t>I_505-ИА-1-58</t>
  </si>
  <si>
    <t>Покупка автоматизированного рабочего места 2 шт,СП Хабаровская ТЭЦ-1</t>
  </si>
  <si>
    <t>N_505-ХТЭЦ-1-45-17</t>
  </si>
  <si>
    <t>Новый проект. Включен в ИПР для обеспечения производственного процесса современным специализированным оборудованием.</t>
  </si>
  <si>
    <t>Покупка машины для резки труб,1 шт. СП Хабаровская ТЭЦ-1</t>
  </si>
  <si>
    <t>N_505-ХТЭЦ-1-45-16</t>
  </si>
  <si>
    <t>Отклонение по итогам закупочных процедур. В связи с этим меняется статья ТМЦ более 100 тыс.руб.</t>
  </si>
  <si>
    <t>Покупка измерителя вибрации,1 шт. СП Хабаровская ТЭЦ-1</t>
  </si>
  <si>
    <t>O_505-ХТЭЦ-1-45-18</t>
  </si>
  <si>
    <t>Внеплановый проект, финансирование по факту поставненного оборудования</t>
  </si>
  <si>
    <t>Покупка автоматизированного рабочего места 2 шт,СП Хабаровская ТЭЦ-2</t>
  </si>
  <si>
    <t>N_505-ХТЭЦ2-34-17</t>
  </si>
  <si>
    <t>Покупка Виброметра ВУ-043, СП Хабаровская ТЭЦ-2, 1 шт.</t>
  </si>
  <si>
    <t>N_505-ХТЭЦ2-34-14</t>
  </si>
  <si>
    <t>Покупка автоматизированного рабочего места 1 шт,СП Хабаровская ТЭЦ-3</t>
  </si>
  <si>
    <t>N_505-ХТЭЦ-3-45-27</t>
  </si>
  <si>
    <t>Покупка крана автомобильного г/п 25тн колесная база 6х4 «Ивановец» или «Клинцы» на базе Камаз, 1 шт, СП ХТЭЦ-3</t>
  </si>
  <si>
    <t>N_505-ХТЭЦ-3-45-22</t>
  </si>
  <si>
    <t>Покупка весов аналитических 1 шт,СП Хабаровская ТЭЦ-3</t>
  </si>
  <si>
    <t>O_505-ХТЭЦ-3-45-30</t>
  </si>
  <si>
    <t>Покупка Шкафа вытяжного,1 шт, СП ХТЭЦ-3</t>
  </si>
  <si>
    <t>N_505-ХТЭЦ-3-45-25</t>
  </si>
  <si>
    <t>Покупка модульного помещения для  СП "Хабаровская ТЭЦ-3",1 шт,СП ХТЭЦ-3</t>
  </si>
  <si>
    <t>N_505-ХТЭЦ-3-45-26</t>
  </si>
  <si>
    <t>Покупка кондиционера потолочного типа 1 шт,СП Хабаровская ТЭЦ-3</t>
  </si>
  <si>
    <t>O_505-ХТЭЦ-3-45-29</t>
  </si>
  <si>
    <t>Покупка измерителя параметров электроизоляции 1 шт.,СП Комсомольская ТЭЦ-2</t>
  </si>
  <si>
    <t>O_505-КТЭЦ2-45-26</t>
  </si>
  <si>
    <t>Покупка снегоуборщика 1 шт.,СП Комсомольская ТЭЦ-3</t>
  </si>
  <si>
    <t>O_505-КТЭЦ3-45-11</t>
  </si>
  <si>
    <t>Покупка автобуса ПАЗ 30-40 мест, 1 шт, СП "Амурская ТЭЦ-1"</t>
  </si>
  <si>
    <t>N_505-АмТЭЦ-1-45-3</t>
  </si>
  <si>
    <t>Внеплановый проект (протокол 401 пр 14.06.2023 Обеспечение СП спецтехникой)</t>
  </si>
  <si>
    <t>Покупка cтанка универсального переносного для шлифования и притирки уплотнительных поверхностей корпусов и клиньев задвижек, 1 шт, СП "Амурская ТЭЦ-1"</t>
  </si>
  <si>
    <t>N_505-АмТЭЦ-1-45-5</t>
  </si>
  <si>
    <t>Отклонение по итогам закупочных процедур. В связи с этим меняеться статья ТМЦ более 100 тыс.руб.</t>
  </si>
  <si>
    <t>Покупка автоматизированного рабочего места 1 шт,СП ХТС</t>
  </si>
  <si>
    <t>N_505-ХТС-34-40</t>
  </si>
  <si>
    <t xml:space="preserve">Внеплановый проект. Принята фактическая стоимость оборудования по итогам проведения торговых процедур в соответствии с заключенным договором с ООО "Технотрейд» №1575/24-23 от 27.12.2023.
Договорные обязательства выполнены в полном объеме. Поставка оборудования выполнена в срок. Оборудование передано в эксплуатацию.
</t>
  </si>
  <si>
    <t>Покупка экскаватора колесного HITACHI ZX170W-5A c обьемом ковша V-0.7м3 для земляных работ  или аналог –LGCE E7150F(Китай) с обьемом ковша V-0.6м3, 1шт, СП ХТС</t>
  </si>
  <si>
    <t>N_505-ХТС-34-38</t>
  </si>
  <si>
    <t xml:space="preserve">Внеплановый проект. Отражен факт оплаты за поставку оборудования в соответствии с заключенным договором с ООО «Спецмаш» № 1414/81-23 от 30.11.2023. 
Договорные обязательства выполнены в полном объеме. Поставка оборудования выполнена в срок. Оборудование передано в эксплуатацию.
</t>
  </si>
  <si>
    <t>Покупка сварочного выпрямителя  1 шт., СП ХТС</t>
  </si>
  <si>
    <t>N_505-ХТС-34-41</t>
  </si>
  <si>
    <t xml:space="preserve">Внеплановый проект. Отражен факт оплаты за поставку оборудования в соответствии с заключенным договором с ООО "Сибирская инструментальная компания" № 966/81-23 от 14.07.2023. 
Договорные обязательства выполнены в полном объеме. Поставка оборудования выполнена в срок. Оборудование передано в эксплуатацию.
</t>
  </si>
  <si>
    <t>Покупка измельчителя веток, 1шт., СП ХТС</t>
  </si>
  <si>
    <t>N_505-ХТС-34-39</t>
  </si>
  <si>
    <t xml:space="preserve">Внеплановый проект. Отражен факт оплаты за поставку оборудования в соответствии с заключенным договором с ООО "Промснаб-ДВ" № 972/81-23 от 17.07.2023. 
Договорные обязательства выполнены в полном объеме. Поставка оборудования выполнена в срок. Оборудование передано в эксплуатацию.
</t>
  </si>
  <si>
    <t>Покупка фронтального погрузчика Амкодор 332В (ковш 3 м3), 1 шт, СП КТС</t>
  </si>
  <si>
    <t>N_505-КТС-34-28</t>
  </si>
  <si>
    <t>Покупка экскаватор-погрузчик Амкодор 732-02, 1 шт, СП КТС</t>
  </si>
  <si>
    <t>N_505-КТС-34-29</t>
  </si>
  <si>
    <t>Покупка машины для резки труб, 1 шт, СП КТС</t>
  </si>
  <si>
    <t>N_505-КТС-34-30</t>
  </si>
  <si>
    <t>Покупка воздуходувки, 1 шт, СП КТС</t>
  </si>
  <si>
    <t>O_505-КТС-34-31</t>
  </si>
  <si>
    <t>Покупка автоматизированного рабочего места 8 шт,Исполнительный аппарат</t>
  </si>
  <si>
    <t>O_505-ИА-1-76</t>
  </si>
  <si>
    <t>Разработка программы для ЭВМ ;7 шт .Исполнительный аппарат</t>
  </si>
  <si>
    <t>O_505-ИА-11нма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</si>
  <si>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</si>
  <si>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I_505-ХГ-129на</t>
  </si>
  <si>
    <t>Разработка и внедрение инновационной системы управления электрофильтрами типа ЭГА-2-56-12-6-4 СП "Хабаровская ТЭЦ-3" с целью повышения эффективности очистки уходящих газов и минимизации расходов электроэнергии на собственные нужды ТЭЦ.</t>
  </si>
  <si>
    <t>N_505-ХГ-180на</t>
  </si>
  <si>
    <t>Финансирование согласно условиям заключенного договора</t>
  </si>
  <si>
    <t>Разработка и внедрение технических решений интенсификации теплообмена в подогревателе верхнего теплофикационного отбора типа ПСГ 5000-3,5-8 турбоагрегата Т-180/210-130 ст. №2  Комсомольской ТЭЦ-3</t>
  </si>
  <si>
    <t>L_505-ХГ-184на</t>
  </si>
  <si>
    <t xml:space="preserve">Разработка и внедрение технологии и оборудования для повышения эффективности энергетического производства турбоустановок на основе интенсификации теплообменных процессов в конденсаторе СП "Комсомольская ТЭЦ-3" </t>
  </si>
  <si>
    <t>L_505-ХГ-185на</t>
  </si>
  <si>
    <t>Перераспределение затрат ОКСа - финансирование прочих затрат (оплата госпошлины)</t>
  </si>
  <si>
    <t>Выкуп оборудования РЗА ,СП Хабаровская ТЭЦ-3</t>
  </si>
  <si>
    <t>O_505-ХТЭЦ-3-53</t>
  </si>
  <si>
    <t>Выкуп имущества, входящего в состав "Комплекса имущества ж/д пути необщего пользования к ТЭЦ в г.Советская Гавань"</t>
  </si>
  <si>
    <t>N_505-ТЭЦСов.Гавань-5</t>
  </si>
  <si>
    <t xml:space="preserve">Выкуп повысительно-смесительных насосных (ПНС-816, ПНС-817) г.Хабаровск </t>
  </si>
  <si>
    <t>N_505-ХТС-5</t>
  </si>
  <si>
    <t xml:space="preserve">Выкуп ПНС (г. Хабаровск, пер. Владивостокский, д.2) S=61.9 кв.м и тепловой сети (г.Хабаровск, ул. К.Маркса, д.76) L=482 п.м., СП ХТС </t>
  </si>
  <si>
    <t>N_505-ХТС-6</t>
  </si>
  <si>
    <t>Выкуп тепловых сетей в г. Амурск, 32 шт, СП КТС</t>
  </si>
  <si>
    <t>N_505-КТС-4</t>
  </si>
  <si>
    <t>2</t>
  </si>
  <si>
    <t>Амурская область</t>
  </si>
  <si>
    <t>2.1</t>
  </si>
  <si>
    <t>2.1.1</t>
  </si>
  <si>
    <t>2.1.1.1</t>
  </si>
  <si>
    <t>2.1.1.2</t>
  </si>
  <si>
    <t>2.1.2</t>
  </si>
  <si>
    <t>2.1.2.1</t>
  </si>
  <si>
    <t>2.1.2.2</t>
  </si>
  <si>
    <t>2.1.3</t>
  </si>
  <si>
    <t>2.1.3.1</t>
  </si>
  <si>
    <t>2.1.3.2</t>
  </si>
  <si>
    <t>2.1.3.3</t>
  </si>
  <si>
    <t>2.1.3.4</t>
  </si>
  <si>
    <t>2.1.3.5</t>
  </si>
  <si>
    <t>Реконструкция участка т/м №2 Северо-западного района на участке от НО-10 до НО-12 с увеличением диаметра с Ду 600мм на Ду 700мм  протяженностью 270 м в двухтрубном исполнении, СП АТС</t>
  </si>
  <si>
    <t>N_505-АТС-7тп</t>
  </si>
  <si>
    <t>Закупка СМР признана несостоявшейся в результате отсутствия участников</t>
  </si>
  <si>
    <t>Строительство сети для технологического присоединения к системе теплоснабжения объекта Многоквартирный жилой дом со встроенными помещениями общественного назначения в квартале 425 г. Благовещенска ,СП АТС</t>
  </si>
  <si>
    <t>N_505-Бл.ТЭЦ-1-1тп</t>
  </si>
  <si>
    <t>Строительство сети для технологического присоединения к системе теплоснабжения объекта Многоквартирный жилой дом, Литер 04 в квартале 425 г. Благовещенска, СП АТС</t>
  </si>
  <si>
    <t>N_505-Бл.ТЭЦ-1-2тп</t>
  </si>
  <si>
    <t>Заключено ДС со смещением точки приссоединения (снижение стоимости договора)</t>
  </si>
  <si>
    <t xml:space="preserve">Строительство сети для технологического присоединения к системе теплоснабжения объекта Многоквартирный жилой дом  в квартале 156 г. Благовещенска </t>
  </si>
  <si>
    <t>N_505-Бл.ТЭЦ-1-3тп</t>
  </si>
  <si>
    <t>Заключено ДС с переносом сроков работ на 2024г</t>
  </si>
  <si>
    <t xml:space="preserve">Строительство сети для технологического присоединения к системе теплоснабжения объекта Многоквартирный жилой комплекс "Современник" Литер 1, Литер 2 г. Благовещенска, СП АТС </t>
  </si>
  <si>
    <t>N_505-Бл.ТЭЦ-1-7тп</t>
  </si>
  <si>
    <t>Строительство сети для технологического присоединения к системе теплоснабжения объекта Многоквартирный жилой дом со встроенными помещениями общественного назначения в квартале 139 г. Благовещенска,СП АТС</t>
  </si>
  <si>
    <t>N_505-АТС-9тп</t>
  </si>
  <si>
    <t xml:space="preserve">Перенос сроков выполнения работ на 3кв 2024г. на основании дополнительного соглашения </t>
  </si>
  <si>
    <t>Строительство сети для технологического присоединения к системе теплоснабжения объекта Многоквартирный жилой дом (1 этап) по ул. Октябрьская - ул. Театральная - пер. Технический - ул. Политехническая, СП АТС</t>
  </si>
  <si>
    <t>N_505-АТС-10тп</t>
  </si>
  <si>
    <t>Строительство сети для технологического присоединения к системе теплоснабжения объекта Многоквартирный жилой дом в квартале 298 города Благовещенска, СП АТС</t>
  </si>
  <si>
    <t>N_505-АТС-11тп</t>
  </si>
  <si>
    <t>Изменение стоимости работ на основании принятой проектно-сметной документации</t>
  </si>
  <si>
    <t>Строительство сети для технологического присоединения к системе теплоснабжения объекта Многоквартирный жилой дом в квартале180 города Благовещенска, СП АТС</t>
  </si>
  <si>
    <t>N_505-АТС-12тп</t>
  </si>
  <si>
    <t>Строительство сети для технологического присоединения к системе теплоснабжения объекта :Многоквартирный жилой дом со встроенными помещениями общественного назначения Литер 1 в с. Чигири Благовещенского района, СП АТС</t>
  </si>
  <si>
    <t>N_505-АТС-31тп</t>
  </si>
  <si>
    <t>Новый проект, включенный в ИПР с целью технического присоединения к системе теплоснабжения</t>
  </si>
  <si>
    <t>Строительство сети для технологического присоединения к системе теплоснабжения объекта: Два многоквартирных жилых дома в квартале 17 г. Благовещенска, СП АТС</t>
  </si>
  <si>
    <t>N_505-АТС-32тп</t>
  </si>
  <si>
    <t>Строительство сети для технологического присоединения к системе теплоснабжения объекта: Многоквартирный жилой дом со встроенными помещениями общественного назначения Литер 9 в с. Чигири Благовещенского района, СП АТС</t>
  </si>
  <si>
    <t>N_505-АТС-36тп</t>
  </si>
  <si>
    <t xml:space="preserve">Строительству сети для технологического присоединения к системе теплоснабжения объекта «Многоквартирный жилой дом Литер 3 и насосная станция в квартале 424 г. Благовещенск» </t>
  </si>
  <si>
    <t>N_505-АГ-120тп</t>
  </si>
  <si>
    <t>2.1.4</t>
  </si>
  <si>
    <t>2.2</t>
  </si>
  <si>
    <t>2.2.1</t>
  </si>
  <si>
    <t xml:space="preserve">Реконструкция   главного паропровода КА БКЗ 220-100Ф ст. № 6 СП РГРЭС </t>
  </si>
  <si>
    <t>H_505-АГ-32</t>
  </si>
  <si>
    <t>Экономия по закупочным процедурам</t>
  </si>
  <si>
    <t>Реконструкция главного паропровода КА ст. № 7 типа БКЗ 220-100Ф СП РГРЭС</t>
  </si>
  <si>
    <t>I_505-АГ-65</t>
  </si>
  <si>
    <t xml:space="preserve">Реконструкция  главного паропровода ТА ст. № 6 типа К50-90 СП РГРЭС </t>
  </si>
  <si>
    <t>H_505-АГ-33</t>
  </si>
  <si>
    <t>Реконструкция защиты ШСВ-110кВ. с установкой комплекта оборудования ступенчатой защиты, СП Благовещенская ТЭЦ (2-оч.)</t>
  </si>
  <si>
    <t>N_505-БлТЭЦ2-6</t>
  </si>
  <si>
    <t>В связи со смещением сроков заключения договора, смещение выполнения работ</t>
  </si>
  <si>
    <t>2.2.2</t>
  </si>
  <si>
    <t>2.2.3</t>
  </si>
  <si>
    <t>Реконструкция магистрального трубопровода №1 тепловой сети от ТК-2 до ТК-3 с заменой тепловой изоляции на ППУ СП АТС</t>
  </si>
  <si>
    <t>I_505-АГ-72</t>
  </si>
  <si>
    <t>Изменение сроков реализации и объемов финансирования по годам в связи с корректировкой графика реализации из-за необеспеченности источником финансирования. К учету приняты затраты в соответствии сзаключенным договором на выполнение работ.</t>
  </si>
  <si>
    <t>Реконструкция тепловых сетей от ТК-19СЗ до ЦТП по ул. Островского,152 г. Благовещенск с увеличением диаметра с Ду 200 мм до Ду 300 мм протяженностью 664 м в двухтрубном исполнении, СП АТС</t>
  </si>
  <si>
    <t>N_505-АТС-15ис</t>
  </si>
  <si>
    <t>Необходимость в реализации проекта возникла после процедуры выкупа имущества,находящегося в собственности КУМИ г. Благовещенска, согласно протоколу АО "ДГК" от 09.06.2023 с целью переключени потребителей котельной "РЖД" г. Благовещенска на Благовещенскую ТЭЦ. В связи со сжатыми сроками реализация проекта ведётся хоз.способом.В освоении отражены затраты на аренду техники, смонтированные материалы и оплату работ по договорам ГПХ.</t>
  </si>
  <si>
    <t>2.2.4</t>
  </si>
  <si>
    <t>Реконструкция оборудования ОРУ-110 кВ с заменой МВ на элегазовые СП БТЭЦ</t>
  </si>
  <si>
    <t>I_505-АГ-53</t>
  </si>
  <si>
    <t xml:space="preserve">Экономия по результатам закупочных процедур. </t>
  </si>
  <si>
    <t>Реконструкция фильтров Н1 ,Н2 ХВО БТЭЦ</t>
  </si>
  <si>
    <t>I_505-АГ-58</t>
  </si>
  <si>
    <t>Реконструкция мостового крана № 1 КЦ  СП БТЭЦ</t>
  </si>
  <si>
    <t>K_505-АГ-82</t>
  </si>
  <si>
    <t xml:space="preserve">Реконструкция грузового лифта главного корпуса г/п 2т, СП БТЭЦ  </t>
  </si>
  <si>
    <t>K_505-АГ-83</t>
  </si>
  <si>
    <t>Реконструкция  электролизной установки, СП БТЭЦ</t>
  </si>
  <si>
    <t>N_505-АГ-92</t>
  </si>
  <si>
    <t>Экономия по результату закупочных процедур</t>
  </si>
  <si>
    <t>2.3</t>
  </si>
  <si>
    <t>2.3.1</t>
  </si>
  <si>
    <t>Модернизация котлоагрегата ст. №4 .БТЭЦ</t>
  </si>
  <si>
    <t>I_505-АГ-59</t>
  </si>
  <si>
    <t>Установка площадки обслуживания фильтров генератора ст. №4, СП Благовещенская ТЭЦ (2-ая очередь)</t>
  </si>
  <si>
    <t>N_505-БлТЭЦ2-8</t>
  </si>
  <si>
    <t>Закупочная процедура не состоялась в результате отсутствия  участников</t>
  </si>
  <si>
    <t>Техперевооружение АСУТП оборудования второй очереди, с разделением  на АСУТП КА №5, АСУТП ТА №4 и АСУТП электротехнического оборудования, СП Благовещенская ТЭЦ 2 очередь</t>
  </si>
  <si>
    <t>N_505-БлТЭЦ2-10</t>
  </si>
  <si>
    <t>Установка и внедрение тренажеров оперативного персонала  на базе АСУТП оборудования2-й очереди, СП Благовещенская ТЭЦ (2-оч.)</t>
  </si>
  <si>
    <t>N_505-БлТЭЦ2-11</t>
  </si>
  <si>
    <t>Модернизация устройств КПА-М АРЗКЗ на Благовещенской ТЭЦ (2-ая очередь)</t>
  </si>
  <si>
    <t>N_505-БлТЭЦ2-12</t>
  </si>
  <si>
    <t>Установка токарно-винторезных станков (2 шт.) для проведения ремонта оборудования 2 очереди Благовещенской ТЭЦ</t>
  </si>
  <si>
    <t>N_505-БлТЭЦ2-13</t>
  </si>
  <si>
    <t>Перенос работ на будущий период  2024г.</t>
  </si>
  <si>
    <t>Установка системы тиристорной статической резервной (резервного возбудителя №2), СП Благовещенская ТЭЦ (2-ая очередь)</t>
  </si>
  <si>
    <t>N_505-БлТЭЦ2-15</t>
  </si>
  <si>
    <t>Перенос работ на будущий период: ПИР на  2024г., СМР на 2025г.</t>
  </si>
  <si>
    <t>Модернизация паровой турбины Т-120/140-12,8-2 ст. № 4 Благовещенской ТЭЦ, СП Благовещенская ТЭЦ (2 очередь)</t>
  </si>
  <si>
    <t>N_505-БлТЭЦ2-18</t>
  </si>
  <si>
    <t>Смещение сроков выполнения работ с 2022г. на 2023г.</t>
  </si>
  <si>
    <t>Техперевооружение конденсатора турбоагрегата ст. № 6 с заменой трубной системы, СП РГРЭС</t>
  </si>
  <si>
    <t>N_505-РГРЭС-2</t>
  </si>
  <si>
    <t>Экономия стоимости материалов за счет использования меньшего количества латунной трубки</t>
  </si>
  <si>
    <t>2.3.2</t>
  </si>
  <si>
    <t>Техничекое перевооружение котельной Агромех пгт. Новорайчихинск мощ. 18,7 Гкал/ч, СП АТС</t>
  </si>
  <si>
    <t>N_505-АТС-2ис</t>
  </si>
  <si>
    <t>Реализация внепланового проекта согласно протокола №742 ПР от 09.12.2022 рабочего совещания  о рассмотрении вариантов обеспечения качественного и надёжного теплоснабжения в ценовой зоне теплоснабжения пгт. Прогресс. По факту распределение затрат ОКС.</t>
  </si>
  <si>
    <t>2.3.3</t>
  </si>
  <si>
    <t>Техническое перевооружение тепловых сетей г. Благовещенск, с заменой трубопровода Ду 530 мм, 820 мм, общей протяженностью 398 м. в двухтрубном исчислении, СП АТС (под программу ПСПТЭ)</t>
  </si>
  <si>
    <t>N_505-АТС-1</t>
  </si>
  <si>
    <t xml:space="preserve">Выполнение внепланового проекта в рамках реализации Программы по снижению потерь тепловой энергии. По факту закуплена трубная продукция, оплачены работы принятые по АОВР. </t>
  </si>
  <si>
    <t>2.3.4</t>
  </si>
  <si>
    <t>Техперевооружение комплекса инженерно-технических средств физической защиты объектов РГРЭС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бесперебойного электропитания, система оперативной связи)</t>
  </si>
  <si>
    <t>F_505-АГ-10</t>
  </si>
  <si>
    <t>Установка обдувочных апаратов на котлоагрегаты ст №1- 3, СП БТЭЦ</t>
  </si>
  <si>
    <t>K_505-АГ-87</t>
  </si>
  <si>
    <t xml:space="preserve">Изменение стоимости проекта и объемов финансирования по годам реализации связано с получением рабочей документации, разработанной в 2021 г. ООО "ОРТЭС", график реалиазции проекта скорректирован. Ввиду уточнения состава, объемов работ и стоимости материалов скорректировалась сметная стоимость инвестиционного проекта. 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</si>
  <si>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</si>
  <si>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</si>
  <si>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>Изменение стоимости проекта и объемов финансирования по годам реализации связано с получением рабочей документации, разработанной в 2021 г.</t>
  </si>
  <si>
    <t>Техперевооружение системы управления информационной безопасности, СП БТЭЦ</t>
  </si>
  <si>
    <t>K_505-АГ-100</t>
  </si>
  <si>
    <t>Наращивание дамбы золоотвала № 2 СП РГРЭС</t>
  </si>
  <si>
    <t>H_505-АГ-41</t>
  </si>
  <si>
    <t>В результате длительной процедуры Главгосэкспертизы, смещение сроков закупочных процедур для заключения договоров на СМР</t>
  </si>
  <si>
    <r>
      <t>Техперевооружение комплекса инженерно-технических средств физической защиты объектов БТЭЦ (ог</t>
    </r>
    <r>
      <rPr>
        <sz val="12"/>
        <rFont val="Times New Roman CYR"/>
        <charset val="204"/>
      </rPr>
      <t>раждение, систем</t>
    </r>
    <r>
      <rPr>
        <sz val="12"/>
        <rFont val="Times New Roman CYR"/>
      </rPr>
      <t>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бесперебойного электропитания, система оперативной связи)</t>
    </r>
  </si>
  <si>
    <t>H_505-АГ-48</t>
  </si>
  <si>
    <t xml:space="preserve">Изменение срока реализации проекта, стоимости и объемов инвестиций по годам реализации ввиду учета стоимости по разработанной ПСД, проходящей экспертизу, и учета  графика выполнения СМР. 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</si>
  <si>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</si>
  <si>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I_505-АГ-75</t>
  </si>
  <si>
    <t>Позднее заключение договора, выполнение работ планируется в 3кв. 2024г.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</si>
  <si>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</si>
  <si>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>I_505-АГ-76</t>
  </si>
  <si>
    <t>Отставания по  выполнению работ от графика</t>
  </si>
  <si>
    <t>Установка системы  учета водопотребления и водоотведения на РГРЭС</t>
  </si>
  <si>
    <t>I_505-АГ-68</t>
  </si>
  <si>
    <t>Внедрение автоматического пожаротушения силовых трансформаторов пристанционного узла Т6, Т7, АТ-9, СП РГРЭС</t>
  </si>
  <si>
    <t>K_505-АГ-99</t>
  </si>
  <si>
    <t>Пересчет сметы за счет удешевления оборудования. Заключение договора по новым расчетам</t>
  </si>
  <si>
    <t>Техперевооружение системы управления информационной безопасности, СП РГРЭС</t>
  </si>
  <si>
    <t>K_505-АГ-101</t>
  </si>
  <si>
    <t>Монтаж системы пожарной сигнализации, управления эвакуацией персонала и эвакуационного освещения объектов СП БТЭЦ</t>
  </si>
  <si>
    <t>L_505-АГ-102</t>
  </si>
  <si>
    <t>Установка защиты всех комплектных распределительных устройств 6 кВ (КРУ-6) на Райчихинской ГРЭС от дуговых коротких замыувний.</t>
  </si>
  <si>
    <t>L_505-АГ-103</t>
  </si>
  <si>
    <t>Техническое перевооружение системы контроля параметров работы системы централизованного теплоснабжения (технический учет) в пгт Прогресс, СП АТС</t>
  </si>
  <si>
    <t>N_505-АТС-3</t>
  </si>
  <si>
    <t>Экономия по результатам закупочных процедур. Заключен договор с подрядчиком использующий УСН (без НДС)</t>
  </si>
  <si>
    <t>Техническое перевооружение системы контроля параметров работы системы централизованного теплоснабжения (технический учет) в г. Благовещенске, СП АТС (под программу ПСПТЭ)</t>
  </si>
  <si>
    <t>N_505-АТС-4</t>
  </si>
  <si>
    <t>Установка узла коммерческого учета тепловой энергии на границе раздела внутренних тепловых сетей Благовещенской ТЭЦ и магистральных тепловых сетей (узел "Б"), СП АТС</t>
  </si>
  <si>
    <t>N_505-БлТЭЦ2-17</t>
  </si>
  <si>
    <t xml:space="preserve">Установка приборов учета тепловой энергии на теплоисточниках, СП РГРЭС </t>
  </si>
  <si>
    <t>N_505-РГРЭС-1псптэ</t>
  </si>
  <si>
    <t>Модернизации АОСН Райчихинской ГРЭС с реализацией УВ на отключение ВЛ 110 кВ Райчихинская ГРЭС - Бурея</t>
  </si>
  <si>
    <t>L_505-АГ-104</t>
  </si>
  <si>
    <t>Смещение сроков выполнения работ в связи с поздней поставкой оборудования</t>
  </si>
  <si>
    <t>2.4</t>
  </si>
  <si>
    <t>2.4.1</t>
  </si>
  <si>
    <t>г. Благовещенск</t>
  </si>
  <si>
    <t>2.4.1.1</t>
  </si>
  <si>
    <t>2.4.1.2</t>
  </si>
  <si>
    <t>Реконструкция т/м №1 Центрального района, от узла «А» до УТ-4Ц с заменой трубопроводов с Ду800мм на Ду 1000мм протяженностью 1994 м в двухтрубном исполнении, СП АТС</t>
  </si>
  <si>
    <t>K_505-АГ-135тп</t>
  </si>
  <si>
    <t>Изменение срока, стоимости и объемов инвестиций по годам реализации ввиду включения проекта в Программу доп. мероприятий, реализуемых в ценовой зоне теплоснабжения (Распоряжение Правительства РФ от 17.08.2021 г  № 2250-р). Проект ранее планировался к реализации за счет платы за технологическое присоединение, в рамках проекта потребность замены составляла 750 м тепловой сети в двухтрубном исчислении. С переходом АО «ДГК» в ценовую зону на территории Амурской области протяженность участка тепломагистрали, требуемого замены трубопроводов, была уточнена и составила 1994 м в двухтрубном исполнении.</t>
  </si>
  <si>
    <t>Реконструкция т/м №2 Северного планировочного района от узла "А" до ТП-2С с увеличением диаметра с Ду800мм на Ду1000мм протяженностью 1426 м в двухтрубном исполнении, СП АТС</t>
  </si>
  <si>
    <t>N_505-АГ-109ис</t>
  </si>
  <si>
    <t xml:space="preserve">Выполнение внепланового проекта в рамках реализации Программы по снижению потерь тепловой энергии. </t>
  </si>
  <si>
    <t>2.4.2</t>
  </si>
  <si>
    <t>пгт. Прогресс</t>
  </si>
  <si>
    <t>2.4.2.1</t>
  </si>
  <si>
    <t>2.4.2.2</t>
  </si>
  <si>
    <t>Резервирование электроснабжения ПНСС №№ 1,3,4,6,7,8, СП РГРЭС</t>
  </si>
  <si>
    <t>N_505-АГ-117ис</t>
  </si>
  <si>
    <t>2.4.3</t>
  </si>
  <si>
    <t>с. Чигири</t>
  </si>
  <si>
    <t>2.4.3.1</t>
  </si>
  <si>
    <t>2.4.3.2</t>
  </si>
  <si>
    <t>2.5</t>
  </si>
  <si>
    <t>2.5.1</t>
  </si>
  <si>
    <t>2.5.2</t>
  </si>
  <si>
    <t>2.5.3</t>
  </si>
  <si>
    <t xml:space="preserve"> Строительство тепловой сети от СЦТ котельной "Агромех" до СЦТ котельной п. Кирзавод протяженностью 2,7 км, СП АТС</t>
  </si>
  <si>
    <t>N_505-АТС-8ис</t>
  </si>
  <si>
    <t>2.5.4</t>
  </si>
  <si>
    <t>Строительство Новый золоотвал БТЭЦ, емкость - 7,5 млн. м3 (аренда земли)</t>
  </si>
  <si>
    <t>F_505-АГ-26</t>
  </si>
  <si>
    <t xml:space="preserve">Изменение объемов финансировния  обусловлено корректировкой графика реализации проекта. </t>
  </si>
  <si>
    <t>2.6</t>
  </si>
  <si>
    <t>2.7</t>
  </si>
  <si>
    <t>Покупка Обрудования системы записи оперативных переговоров СП БТЭЦ 1 шт</t>
  </si>
  <si>
    <t>I_505-АГ-27-148</t>
  </si>
  <si>
    <t>Покупка автобус среднего класса на 50(30) п/м ПАЗ-4234-04  СП БТЭЦ 2 шт.</t>
  </si>
  <si>
    <t>J_505-АГ-27-194</t>
  </si>
  <si>
    <t>Перенос закупочной процедуры на 2024г.</t>
  </si>
  <si>
    <t>Покупка Фронатльный погрузчик  СП РГРЭС (1 шт)</t>
  </si>
  <si>
    <t>J_505-АГ-27-170</t>
  </si>
  <si>
    <t>Покупка стирально-отжимной машины ВО-40П СП БТЭЦ, 1шт</t>
  </si>
  <si>
    <t>J_505-АГ-27-179</t>
  </si>
  <si>
    <t>Покупка ГАЗон NEXT ГАЗ-C41R13 машина комбинированная уборочная МД-C41R13 БТЭЦ 1 шт.</t>
  </si>
  <si>
    <t>N_505-БлТЭЦ-1-27-14</t>
  </si>
  <si>
    <t>Покупка автокран КС-55713-5К КАМАЗ-4311846 БТЭЦ 1 шт.</t>
  </si>
  <si>
    <t>N_505-БлТЭЦ-1-27-15</t>
  </si>
  <si>
    <t>Досрочная поставка оборудования. Оплата согласно условиям договора</t>
  </si>
  <si>
    <t>Покупка  бульдозера, 2 шт , СП Благовещенская ТЭЦ 2-ая очередь</t>
  </si>
  <si>
    <t>N_505-БлТЭЦ2-27-1</t>
  </si>
  <si>
    <t>Покупка машины пневматической "МАНГУСТ-2МТ" (или аналог), 1 комп., СП Благовещенская ТЭЦ</t>
  </si>
  <si>
    <t>N_505-БлТЭЦ-1-27-13</t>
  </si>
  <si>
    <t>Покупка шумомера-виброметра четырехканального - 1 шт., СП Благовещенская ТЭЦ (2-ая очередь)</t>
  </si>
  <si>
    <t>N_505-БлТЭЦ2-27-9</t>
  </si>
  <si>
    <t>Покупка мельницы лабораторной для подготовки проб угля - 1 шт., СП Благовещенская ТЭЦ (2-ая очередь)</t>
  </si>
  <si>
    <t>N_505-БлТЭЦ2-27-10</t>
  </si>
  <si>
    <t>Стоимость оборудования составила менее 100тыс.руб, затраты прошли по операционной деятельности</t>
  </si>
  <si>
    <t>Покупка источника бесперебойного питания (ИБП) для хроматографа "Хроматэк-Кристалл 5000" - 1 шт., СП Благовещенская ТЭЦ (2-ая очередь)</t>
  </si>
  <si>
    <t>N_505-БлТЭЦ2-27-12</t>
  </si>
  <si>
    <t>Покупка самосвал с трехсторонней разгрузкой 5 т. ГАЗ-C41R13 ГАЗон NEXT РГРЭС 1 шт.</t>
  </si>
  <si>
    <t>I_505-АГ-27-128</t>
  </si>
  <si>
    <t>Поздняя поставка техники, оплата перенесена на 2024г.</t>
  </si>
  <si>
    <t>Покупка экскаватор гусеничный полноповоротный, объем ковша от 01, до 0,25 м3, кол-во 1 шт, СП РГРЭС</t>
  </si>
  <si>
    <t>N_505-РГРЭС-27-1</t>
  </si>
  <si>
    <t>По договору предусмотрена предоплата 30%, фактически техника пришла ранее, оплата полной стоимости по договору</t>
  </si>
  <si>
    <t>Покупка вальцовочной машины "ВМ-1250" (или эквивалент), 1 шт, СП Райчихинская ГРЭС</t>
  </si>
  <si>
    <t>N_505-РГРЭС-27-4</t>
  </si>
  <si>
    <t>Поздняя поставка оборудования, финансирование планируется в 2024г.</t>
  </si>
  <si>
    <t>Покупка набора индикаторных нутромеров (диапазон измерения 18-150)  Mitutoy, 1 шт, СП Райчихинская ГРЭС</t>
  </si>
  <si>
    <t>N_505-РГРЭС-27-5</t>
  </si>
  <si>
    <t>Покупка сварочного генератора, 1 шт, СП Райчихинская ГРЭС</t>
  </si>
  <si>
    <t>N_505-РГРЭС-27-6</t>
  </si>
  <si>
    <t>Покупка трубогиба, 1 шт, СП Райчихинская ГРЭС</t>
  </si>
  <si>
    <t>N_505-РГРЭС-27-7</t>
  </si>
  <si>
    <t>Покупка триммера,2 шт, СП Райчихинская ГРЭС</t>
  </si>
  <si>
    <t>N_505-РГРЭС-27-8</t>
  </si>
  <si>
    <t>Новый проект. Включен в ИПР для обеспечения производственного процесса современным оборудованием</t>
  </si>
  <si>
    <t>Покупка газоанализатора портативного,2 шт,СП АТС</t>
  </si>
  <si>
    <t>N_505-АТС-27-1</t>
  </si>
  <si>
    <t>Внеплановая закупка стоимостью свыше 100тыс.руб, преобретение данной закупки за счет ИПР</t>
  </si>
  <si>
    <t>Покупка плоттера,1 шт,СП АТС</t>
  </si>
  <si>
    <t>N_505-АТС-27-2</t>
  </si>
  <si>
    <t>Покупка станка для шлифования и притирки уплотнительных поверхностей корпусов задвижек,1 шт.СП Благовещенская ТЭЦ</t>
  </si>
  <si>
    <t>N_505-БлТЭЦ-1-27-19</t>
  </si>
  <si>
    <t>Покупка виброметра,1 шт.СП Благовещенская ТЭЦ</t>
  </si>
  <si>
    <t>N_505-БлТЭЦ-1-27-18</t>
  </si>
  <si>
    <t>Покупка выравнивателя фланцев, механического ,1 шт, СП Райчихинская ГРЭС</t>
  </si>
  <si>
    <t>N_505-РГРЭС-27-9</t>
  </si>
  <si>
    <t>Покупка экскаватора-погрузчика 1 шт, СП Райчихинская ГРЭС</t>
  </si>
  <si>
    <t>N_505-РГРЭС-27-10</t>
  </si>
  <si>
    <t>Покупка гидромолота к экскаватору-погрузчику ,1 шт, СП Райчихинская ГРЭС</t>
  </si>
  <si>
    <t>N_505-РГРЭС-27-11</t>
  </si>
  <si>
    <t>Выкуп оборудования РЗА ,СП Райчихинская ГРЭС</t>
  </si>
  <si>
    <t>O_505-РГРЭС-7</t>
  </si>
  <si>
    <t>Выкуп котельной Агромех,тепловых сетей пгт. Новорайчихинск, СП АТС</t>
  </si>
  <si>
    <t>N_505-АТС-13ис</t>
  </si>
  <si>
    <t>Выкуп насосной станции по ул. Островского 152  и тепловых сетей общей протяженностью 1465 метров г. Благовещенска, СП АТС</t>
  </si>
  <si>
    <t>N_505-АТС-14</t>
  </si>
  <si>
    <t>Выкуп имущества, находящегося в собственности Комитета по управлению имуществом г. Благовещенка, согласно протоколу АО «ДГК» от 09.06.2023. Реализация проекта направлена на увеличение диаметра квартальных тепловых сетей и реконструкцию ПНСС с целью переключения потребителей тепловой энергии с котельной «РЖД» на Благовещенскую ТЭЦ, улучшение качества теплоснабжения в ценовой зоне теплоснабжения г. Благовещенска</t>
  </si>
  <si>
    <t>3</t>
  </si>
  <si>
    <t>Приморский край</t>
  </si>
  <si>
    <t>3.1</t>
  </si>
  <si>
    <t>3.1.1</t>
  </si>
  <si>
    <t>3.1.1.1</t>
  </si>
  <si>
    <t>3.1.1.2</t>
  </si>
  <si>
    <t>3.1.2</t>
  </si>
  <si>
    <t>3.1.2.1</t>
  </si>
  <si>
    <t>3.1.2.2</t>
  </si>
  <si>
    <t>3.1.3</t>
  </si>
  <si>
    <t>3.1.3.1</t>
  </si>
  <si>
    <t>Прокладка тепловой сети для подключения объекта "Жилое здание по ул. Снеговая, 7 в г. Владивостоке"</t>
  </si>
  <si>
    <t>N_505-ПГт-179тп</t>
  </si>
  <si>
    <t>Прокладка тепловой сети 2Ду50 мм от точки присоединения на теплотрассе "АТЭЦ-Мазутохозяйство" до границы земельного участка жилого дома по ул. Володарского, 70 L=138 м (в двухтрубном исполнении)</t>
  </si>
  <si>
    <t>N_505-ПГт-185тп</t>
  </si>
  <si>
    <t>Прокладка тепловой сети от УТ01068А до пер. Овражный 3,4,5.7, г. Артем, СП Приморские тепловые сети</t>
  </si>
  <si>
    <t>N_505-ПГт-198тп</t>
  </si>
  <si>
    <t>Прокладка тепловой сети ул. Западная, 27  2Ду 57х3,5 L=35 м СП Приморские тепловые сети</t>
  </si>
  <si>
    <t>N_505-ПТС-10тп</t>
  </si>
  <si>
    <t>3.1.3.2</t>
  </si>
  <si>
    <t>Прокладка тепловой сети до границ земельного участка "Коррекционная школа-интернат III-IV видов", ул Фрунзе 4, г. Артем.</t>
  </si>
  <si>
    <t>N_505-ПГт-191тп</t>
  </si>
  <si>
    <t xml:space="preserve">Перенос работ на 2024г. В связи с неоплатой со стороны заявителя на подключение (тех прес). </t>
  </si>
  <si>
    <t>3.1.3.3</t>
  </si>
  <si>
    <t>Техперевооружение тепловой сети для подключения объекта "Комплекс многоквартирных жилых домов в районе ул.Снеговая, 9в в г.Владивостоке"</t>
  </si>
  <si>
    <t>N_505-ПГт-168тп</t>
  </si>
  <si>
    <t>Перенос финансирования по статье СМР на 2024г. В связи с длительным выполнением проектно-изыскательных работ.</t>
  </si>
  <si>
    <t>Строительство тепловой сети для подключения объекта "Жилой комплекс в районе Катерная в г. Владивостоке</t>
  </si>
  <si>
    <t>N_505-ПГт-166тп</t>
  </si>
  <si>
    <t>Строительство тепловой сети для подключения объекта «Многоквартирные дома со встроенными помещениями нежилого назначения по ул. Басаргина в г. Владивостоке»</t>
  </si>
  <si>
    <t>N_505-ПГт-167тп</t>
  </si>
  <si>
    <t>Техперевооружение тепловой сети от УТ-1709 в сторону УТ-1712А с 2Ду800 мм на 2Ду1000 мм L=788 м (в двухтрубном исполнении) в районе ул. Стрелочная СП Приморские тепловые сети</t>
  </si>
  <si>
    <t>N_505-ПГт-187тп</t>
  </si>
  <si>
    <t>Перенос СМР на 2024г. в связи с масштабной загруженностью города</t>
  </si>
  <si>
    <t>Техперевооружение тепловой сети от УТ-1726А в сторону УТ-1728А с 2Ду700 мм на 2Ду800 мм L=175,5 м (в двухтрубном исполнении) в районе Народный проспект СП Приморские тепловые сети</t>
  </si>
  <si>
    <t>N_505-ПГт-188тп</t>
  </si>
  <si>
    <t>Оплата за фактическое выполнение работ, с учетом непредвиденных затрат по договору</t>
  </si>
  <si>
    <t>Техперевооружение тепловой сети от УТ-1716 до ТНС-Жигур с 2Ду700 мм на 2Ду800 мм L=173,6 м (однотрубное исполнение обратного трубопровода) в районе ул. Жигура и замена коллекторов ТНС-Жигур СП Приморские тепловые сети</t>
  </si>
  <si>
    <t>N_505-ПГт-189тп</t>
  </si>
  <si>
    <t>Перенос СМР на 2024г. В связи с масштабной загруженностью города</t>
  </si>
  <si>
    <t>Строительство тепловой сети до границ земельного участка "Школа №1 в жилом районе Патрокл, г. Владивосток" ул. Басаргина 2</t>
  </si>
  <si>
    <t>N_505-ПГт-193тп</t>
  </si>
  <si>
    <t>Заявитель своими силами выполнилнил работы по строительсу тепловой сети на территории земельного участка школы №1</t>
  </si>
  <si>
    <t>Прокладка тепловой сети от УТ-1030А до сетей инженерно-технического обеспечения объекта "Многоквартирный жилой дом, расположенный по ул. Лазо, 6в в г. Владивостоке" СП Приморские тепловые сети</t>
  </si>
  <si>
    <t>N_505-ПТС-1тп</t>
  </si>
  <si>
    <t>Техперевооружение теплотрассы УТ2611-УТ 2608 по ул. Борисенко.48  до точки подключения</t>
  </si>
  <si>
    <t>N_505-ПТС-4тп</t>
  </si>
  <si>
    <t>Выполнение и оплата работ согласно условиям договора</t>
  </si>
  <si>
    <t>Прокладка тепловой сети от проектируемой тепловой сети 2Ду500 мм в жилом районе Патрокл до жилого дома по ул. Басаргина, 2 СП Приморские тепловые сети</t>
  </si>
  <si>
    <t>N_505-ПТС-5тп</t>
  </si>
  <si>
    <t>Техперевооружение ТМ №24 с увеличением диаметров трубопроводов в целях подключения Владивостокского морского торгового порта по ул. Стрельникова, 9 СП Приморские тепловые сети</t>
  </si>
  <si>
    <t>N_505-ПТС-7тп</t>
  </si>
  <si>
    <t>Перенесение работ на 2024г в связи с прохождением историко-культурной экспертизы</t>
  </si>
  <si>
    <t>Прокладка тепловой сети от УТ3004 до точки подключения, ул. Снеговая 13, L=2*85м.п. 2Ду 80 мм, L-2*85м. СП Приморские тепловые сети</t>
  </si>
  <si>
    <t>N_505-ПТС-8тп</t>
  </si>
  <si>
    <t>Поздняя подача подрядчиков документов по выполнениею работ, финансирование перенесено на 2024г.</t>
  </si>
  <si>
    <t>Прокладка тепловой сети для подключения объекта “Подключение к тепловым сетям ЦТП В-04 по адресу г. Владивосток, ул. Вязова, 1",СП ПТС</t>
  </si>
  <si>
    <t>N_505-ПТС-14тп</t>
  </si>
  <si>
    <t>Новый проект, произведено авансирование, выполнение работ планируется в 2024г</t>
  </si>
  <si>
    <t>Техперевооружение тепломагистрали УТ 1408 - УТ 1410 ул. Иртышская, Дн 720х10 L=370п.м  СП Приморские тепловые сети</t>
  </si>
  <si>
    <t>N_505-ПТС-9тп</t>
  </si>
  <si>
    <t>Поздняя сдача подрядчиков документов по выполнению работ, финансирование перенесено на 2024г.</t>
  </si>
  <si>
    <t>Техперевооружение тепломагистрали УТ 2417 - УТ2418 т.А ул. Станюковича, с 2 Ду 630x7 на 2 Ду 720х7 L=178 м СП Приморские тепловые сети</t>
  </si>
  <si>
    <t>N_505-ПТС-11тп</t>
  </si>
  <si>
    <t>Гарантийное удержание,будет выплачено в 2024</t>
  </si>
  <si>
    <t>Техперевооружение тепломагистрали УТ 1208 - УТ1209 ул.Фадеева, 2Ду 820х7 на 2Ду1020x10 L=139 м СП Приморские тепловые сети</t>
  </si>
  <si>
    <t>N_505-ПТС-12тп</t>
  </si>
  <si>
    <t>Строительство разводящих сетей по ул. Басаргина в г. Владивостоке 1 этап СП Приморские тепловые сети</t>
  </si>
  <si>
    <t>N_505-ПТС-13тп</t>
  </si>
  <si>
    <t>3.1.3.4</t>
  </si>
  <si>
    <t xml:space="preserve">Расширение котельной "Северная" с установкой котла КВГМ-100. (СП ПТС) </t>
  </si>
  <si>
    <t>F_505-ПГт-1тп</t>
  </si>
  <si>
    <t>В связи с длительным выполнением работ по ПИР, работы по СМР будут осуществлены в 2024</t>
  </si>
  <si>
    <t>3.1.3.5</t>
  </si>
  <si>
    <t>Техперевооружение тепловой сети от УТ-0251-т.А (в направлении УТ-0249) с ул. Западная-м.Кунгасный 2Ду 600мм на 2Ду 700 мм, г. Владивосток</t>
  </si>
  <si>
    <t>L_505-ПГт-149тп</t>
  </si>
  <si>
    <t>Техперевооружение тепловой сети  от УТ-2617 (узел Б) в направлении УТ-2618 ул. Героев Хасана, с 2Ду 800 мм на 2Ду 1000 мм, г. Владивосток</t>
  </si>
  <si>
    <t>L_505-ПГт-150тп</t>
  </si>
  <si>
    <t>Техперевооружение тепловой сети кт УТ-1728А в сторону УТ-1730 Народный пр., с 2Ду 700 мм на 2Ду 800 мм, г. Владивосток</t>
  </si>
  <si>
    <t>L_505-ПГт-152тп</t>
  </si>
  <si>
    <t>Техперевооружение тепловой сети АТЭЦ - "Мазутохозяйство" в районе жилого дома по ул. Володарского,40, с увеличением диаметров трубопроводов 2Ду 50 мм до 2Ду 80 мм, г. Артем</t>
  </si>
  <si>
    <t>L_505-ПГт-153тп</t>
  </si>
  <si>
    <t>3.3.3</t>
  </si>
  <si>
    <t>3.1.4</t>
  </si>
  <si>
    <t>3.2</t>
  </si>
  <si>
    <t>3.2.1</t>
  </si>
  <si>
    <t>Реконструкция паропровода от ВТЭЦ-2 теплотрасса №36 СП Приморские тепловые сети</t>
  </si>
  <si>
    <t>N_505-ПТС-14</t>
  </si>
  <si>
    <t>3.2.2</t>
  </si>
  <si>
    <t>3.2.3</t>
  </si>
  <si>
    <t>3.2.4</t>
  </si>
  <si>
    <t>Наращивание дамб  золоотвала №2 Артемовской ТЭЦ на 4060 тыс. м3</t>
  </si>
  <si>
    <t>F_505-ПГг-20</t>
  </si>
  <si>
    <t>Наращивание дамб  золоотвала №1 Артемовской ТЭЦ  на 1778 тыс. м3</t>
  </si>
  <si>
    <t>F_505-ПГг-24</t>
  </si>
  <si>
    <t>Реконструкция здания безъемкостной разгрузки СП Приморские тепловые сети</t>
  </si>
  <si>
    <t>K_505-ПГт-142</t>
  </si>
  <si>
    <t>Реконструкция градирни №3 СП Артёмовская ТЭЦ</t>
  </si>
  <si>
    <t>N_505АрТЭЦ-1</t>
  </si>
  <si>
    <t>Выполнены проектно-изыскательные работы, договор СМР будет заключен в 2024г.</t>
  </si>
  <si>
    <t>Реконструкция  багерных насосов ГРТ 1250 в сборе с электродвигателем СП Артёмовская ТЭЦ  4 шт. (2шт. - 2023г, 2 шт. -2024г)</t>
  </si>
  <si>
    <t>N_505АрТЭЦ-2</t>
  </si>
  <si>
    <t>Экономия стоимости основного оборудования по результатам закупочных процедур</t>
  </si>
  <si>
    <t>3.3</t>
  </si>
  <si>
    <t>3.3.1</t>
  </si>
  <si>
    <t>Техперевооружение ШБМ -1А,1Б,4Б,5А,5Б с заменой электродвигателей Партизанской ГРЭС (кол-во 5 шт)</t>
  </si>
  <si>
    <t>I_505-ПГг-76</t>
  </si>
  <si>
    <t>Техперевооружение МВ-5А с заменой электродвигателей СП Партизанской ГРЭС</t>
  </si>
  <si>
    <t>I_505-ПГг-77</t>
  </si>
  <si>
    <t>Модернизация АСУ и ТП турбинного и котельного оборудования Партизанской ГРЭС</t>
  </si>
  <si>
    <t>I_505-ПГг-78</t>
  </si>
  <si>
    <t>Смещение сроков выполнения работ, ведется претензионная работа, сдан 1АОВР</t>
  </si>
  <si>
    <t>Модернизация АСУ и ТП турбинного и котельного оборудования Артемовской ТЭЦ</t>
  </si>
  <si>
    <t>I_505-ПГг-80</t>
  </si>
  <si>
    <t>Куплено оборудование, работы по турбине 5 перенесены на 2024г. по причине внеплановой остановки турбины 8 (пробой обмотки статора) по инициативе СОРДУ</t>
  </si>
  <si>
    <t>Модернизация эл.снабжения собственных нужд эл. станции ПГРЭС с установкой силового трансформатора тип ТД-110/16000 на ОРУ 110/35 Партизанской ГРЭС.</t>
  </si>
  <si>
    <t>N_505-ПГг-150</t>
  </si>
  <si>
    <t>Заключено ДС на изменение сроков выполнения работ</t>
  </si>
  <si>
    <t>Модернизация силового узла ОРУ-110 кВ, по техническому состоянию, с заменой масляного выключателя МВ-110 кВ ВЛ-110 "Находка/т" на элегазовый (вакуумный) выключатель 110 кВ в СП Партизанская ГРЭС</t>
  </si>
  <si>
    <t>N_505-ПГг-151</t>
  </si>
  <si>
    <t>Реализация проекта в рамках выполнения требований правил технической эксплуатации электрических станций и сетей Росийской Федерации РД 34.20.501-95, п.6.6.2. Необходимость подтверждается актом №1 от 13.03.2014.  В рамках доработки ИПР по п. 4 замечаний СО ЕЭС к проекту ИПР АО "ДГК" от 29.04.2022 № В32-III-1-19-4819 изменено название проекта.</t>
  </si>
  <si>
    <t xml:space="preserve">Замена ПЭНов в сборе с электродвигателем 7шт. (2023г - № 8, 15, 10,12, 2024г. - №7,13,14) СП Артёмовская ТЭЦ </t>
  </si>
  <si>
    <t>N_505АрТЭЦ-3</t>
  </si>
  <si>
    <t>Недопоставка оборудования в связи с длительным изготовлением, смещение выполнения строительно-монтажных работ</t>
  </si>
  <si>
    <t>Реконструкция устройств РЗА ВО 110 кВ Артемовской ТЭЦ-Смоляниново/т, Реконструкция устройств РЗА ВЛ 110 кВ Артемовская ТЭЦ-Промузе.</t>
  </si>
  <si>
    <t>N_505АрТЭЦ-4</t>
  </si>
  <si>
    <t>Финансирование за выполнение ПИР в соответствии с графиком выполнения работ по договору № 37/АТ-23 от 26.05.2023</t>
  </si>
  <si>
    <t>3.3.2</t>
  </si>
  <si>
    <t>Модернизация АСУ и ТП котельного оборудования  СП Приморские тепловые сети</t>
  </si>
  <si>
    <t>I_505-ПГт-104</t>
  </si>
  <si>
    <t>Замена насосов рециркуляции сетевой воды пиковой водогрейной котельной Восточная ТЭЦ, 9 шт</t>
  </si>
  <si>
    <t>N_505-ПГг-161</t>
  </si>
  <si>
    <t>Смещение графика выполнения работ.</t>
  </si>
  <si>
    <t>Техперевооружение узла учета тепловой энергии, теплоносителя на котельной "КЦ № 2-1" (Северная)  (СП Приморскией тепловые сети)</t>
  </si>
  <si>
    <t>N_505-ПТС-15</t>
  </si>
  <si>
    <t>Техперевооружение теплотрассы УТ 0405 - УТ 0407 ул.Алеутская,  Дн 273х8 L=270м.п.   (СП ПТС)</t>
  </si>
  <si>
    <t>H_505-ПГт-5-43</t>
  </si>
  <si>
    <t>Техперевооружение теплотрассы УТ 1041- УТ 1043 ул.Пушкинская,  Дн 720х9 L=2х135м.п.  Приморские тепловые сети</t>
  </si>
  <si>
    <t>J_505-ПГт-5-82</t>
  </si>
  <si>
    <t>Смещение выполнения работ в связи с отказом разрешениея земляных работ по решению администрации г.Владивостока исх 1-3/4239 от 29.09.23</t>
  </si>
  <si>
    <t>Техперевооружение теплотрассы УТ0119 - УТ0205/9  пр-т 100 лет Владивостоку Дн 530 L=2х316,0 м.п. Приморские тепловые сети</t>
  </si>
  <si>
    <t>J_505-ПГт-5-79</t>
  </si>
  <si>
    <t>Техперевооружение теплотрассы УТ 1046 - УТ 1047 ул.Пушкинская,  Дн 720х9 L=2х130м.п.  Приморские тепловые сети</t>
  </si>
  <si>
    <t>J_505-ПГт-5-80</t>
  </si>
  <si>
    <t>Техперевооружение теплотрассы УТ 1417 - УТ 1420 ул.Постышева,  Дн 720 L=2х310м.п.  Приморские тепловые сети</t>
  </si>
  <si>
    <t>J_505-ПГт-5-81</t>
  </si>
  <si>
    <t>Техперевооружение теплотрассы УТ1233-УТ1234 ул. Интернациональная, Дн 720х9, L=2х38,0 п. м. Приморские тепловые сети</t>
  </si>
  <si>
    <t>K_505-ПГт-5-87</t>
  </si>
  <si>
    <t>Техперевооружение теплотрассы УТ 2419 - УТ 2421 ул.Станюковича,  Дн 630 L=820м.п.  Приморские тепловые сети</t>
  </si>
  <si>
    <t>K_505-ПГт-5-89</t>
  </si>
  <si>
    <t>Гарантийное удержание будет выплачено в 2024г.</t>
  </si>
  <si>
    <t>Техперевооружение теплотрассы УТ 0707 - УТ 0707/2 ул.Хабаровская,  Дн 325 L=190м.п.   Приморские тепловые сети</t>
  </si>
  <si>
    <t>K_505-ПГт-5-90</t>
  </si>
  <si>
    <t>Невыполнение СМР со стороны подрядчика, идет процедура расторжения договора</t>
  </si>
  <si>
    <t>Техперевооружение теплотрассы УТ 0141- УТ 0142 ул.Енисейская,  Дн-159 L=100м.п.  Приморские тепловые сети</t>
  </si>
  <si>
    <t>K_505-ПГт-5-93</t>
  </si>
  <si>
    <t>Техперевооружение теплотрассы УТ 1232- УТ 1233 ул.Киевская,  Дн-720 L=580м.п.  Приморские тепловые сети</t>
  </si>
  <si>
    <t>K_505-ПГт-5-94</t>
  </si>
  <si>
    <t>В 2023г. произведена оплата материалов, договор СМР не заключен в виду отсутствия участников закупочных процедур</t>
  </si>
  <si>
    <t>Техперевооружение теплотрассы  УТ1023-УТ1024  ул. Петра Великого Дн 720 L=134м.п. Приморские тепловые сети</t>
  </si>
  <si>
    <t>K_505-ПГт-5-96</t>
  </si>
  <si>
    <t>Экономия по материалам в результате закупочных процедур</t>
  </si>
  <si>
    <t>Техперевооружение теплотрассы  УТ01128-УТ01131 ул. Севастопольская  Дн 530 L=797 ул. Севастопольская, Артем</t>
  </si>
  <si>
    <t>K_505-ПГт-5-98</t>
  </si>
  <si>
    <t>Поздний срок объявления закупочных процедур в связи с изменением объма работ и выходом на ЦЗК. Договор СМР заключен сроком на 2года</t>
  </si>
  <si>
    <t>Техперевооружение теплотрассы УТ 3733 - УТ 3735 ул. Нейбута Дн 720 L=514п.м Приморские тепловые сети</t>
  </si>
  <si>
    <t>N_505-ПГт-5-105</t>
  </si>
  <si>
    <t xml:space="preserve">Новый проект.Выполнение мероприятия включенно в актуализированную «Схему теплоснабжения Владивостокского городского округа на период до 2036 года, утвержденную приказом Министертва энергетики Российской Федерации от 14.08.2020 № 655.  (Глава 8. стр. 79). Необходимость подтверждается актом дефектации теплотрассы от 07.10.2019, заключением №485/19 от 16.12.2019 по результатам  визуального измерительного контроля и толщинометрии участка трубопровода тепловой сети, протоколом от 05.12.2019.  </t>
  </si>
  <si>
    <t>Техперевооружение теплотрассы УТ 01095А - УТ 01097 ул.Лазо, Артем  Дн 820/720 L=630м.п.  Приморские тепловые сети</t>
  </si>
  <si>
    <t>L_505-ПГт-5-108</t>
  </si>
  <si>
    <t>Техперевооружение теплотрассы УТ 1055 т.А - УТ 1056 ул. Экипажная,  L=164п.м., Ду820мм., ПТС</t>
  </si>
  <si>
    <t>N_505-ПГт-5-127</t>
  </si>
  <si>
    <t>Оплата работ согласно условиям договора</t>
  </si>
  <si>
    <t>Техперевооружение теплотрассы УТ3711-УТ3714 ул. Фадеева Дн 720 L=412п.м Приморские тепловые сети</t>
  </si>
  <si>
    <t>N_505-ПГт-5-128</t>
  </si>
  <si>
    <t>Экономия по стоимости давальческого материала и перенос выплаты гарантийного удержжания на 2024г</t>
  </si>
  <si>
    <t>Техперевооружение теплотрассы УТ 1236- УТ 1238, ул. Интернациональная , 58, L=506 п.м., Дн 720, Приморские тепловые сети</t>
  </si>
  <si>
    <t>N_505-ПГт-5-129</t>
  </si>
  <si>
    <t>Техперевооружение тепломагистрали УТ 0117 - УТ 0118 пр. 100 лет Владивостоку, Дн 720х10 L=200 п.м  Приморские тепловые сети</t>
  </si>
  <si>
    <t>N_505-ПГт-5-131</t>
  </si>
  <si>
    <t>Техперевооружение теплотрассы УТ2409 (т.Б) до УТ2408 (УП-1) ул. Набережная Д. 820*9. L= 2*192.8 п.м. СП Приморские тепловые сети</t>
  </si>
  <si>
    <t>N_505-ПГт-5-137</t>
  </si>
  <si>
    <t>Техперевооружение теплотрассы УТ2407 (т.Б) до УТ2408 (УП-1) ул. Набережная Д. 820*9. L= 2*309.0 п.м. СП Приморские тепловые сети</t>
  </si>
  <si>
    <t>N_505-ПГт-5-138</t>
  </si>
  <si>
    <t>Техперевооружение тепловой сети №01 от УТ-01095А с 2Ду200 мм на 2Ду250 мм по ул. Кирова, г. Артем</t>
  </si>
  <si>
    <t>L_505-ПГт-154тп</t>
  </si>
  <si>
    <t>Техперевооружение теплосетевого комплекса в г.Партизанск (СП ПТС) (инвестиционное обеспечение)</t>
  </si>
  <si>
    <t>I_505-ПГт-105</t>
  </si>
  <si>
    <t>Возврат ГУ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</si>
  <si>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</si>
  <si>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</si>
  <si>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Техперевооружение теплотрассы УТ 1235- УТ 1236, ул. Интернациональная Дн 720, Приморские тепловые сети</t>
  </si>
  <si>
    <t>N_505-ПТС-5-1</t>
  </si>
  <si>
    <t xml:space="preserve">Новый проект включен в ИПР на основании акта б/н от 07.11.2022г. на осмотр тепломагистрали, заключения №224/22  от 10.11.2022 по результатам  визуального измерительного контроля и толщинометрии участка обратного трубопровода тепловой сети, протокола № 10-тех  от 10.11.2022  и Постановления администрации г. Владивостока от 28.07.2022 № 728 обутверждении схемы теплоснабжения  Владивостокского городского округа на период до 2036 года (с актуализацией на 2023 год). Выполнение данного проекта учтено в схеме теплоснабжения на 2023г. </t>
  </si>
  <si>
    <t>Техперевооружение теплотрассы УТ 1235- УТ 1234, ул. Интернациональная Дн 720, Приморские тепловые сети</t>
  </si>
  <si>
    <t>N_505-ПТС-5-2</t>
  </si>
  <si>
    <t xml:space="preserve">Новый проект включен в ИПР на основании акта от 07.11.2022г. на осмотр тепломагистрали, заключеня №223/22  от 10.11.2022 по результатам  визуального измерительного контроля и толщинометрии участка обратного трубопровода тепловой сети, протокола № 13-тех  от 10.11.2022 и  Постановления администрации г. Владивостока от 28.07.2022 № 728 обутверждении схемы теплоснабжения  Владивостокского городского округа на период до 2036 года (с актуализацией на 2023 год). Выполнение данного проекта учтено в схеме теплоснабжения на 2023г. </t>
  </si>
  <si>
    <t>Техперевооружение теплотрассы УТ0132 - УТ0132Б  ул.Кирова Дн 530 L=2х250м.п СП Приморские тепловые сети</t>
  </si>
  <si>
    <t>N_505-ПТС-16</t>
  </si>
  <si>
    <t>Новый проект включен в ИПР с целью восстановления работоспособности трубопровода в безаварийном режиме в период прохождения нагрузок и снижения тепловых потерь участка теплотрассы.
Предназначен для обеспечения горячим водоснабжением, вентиляцией и теплом жилых домов, объектов жилищно-коммунального хозяйства, а также производственных комплексов. Необходимость подтверждается протоколом №11-тех от 10.11.2022</t>
  </si>
  <si>
    <t>Техперевооружение теплотрассы УТ1052 - УТ1053 ул. Шефнера  Дн 720 L=2х80м.п СП Приморские тепловые сети</t>
  </si>
  <si>
    <t>N_505-ПТС-17</t>
  </si>
  <si>
    <t>Экономия в связи со снижением стоимости давальческого материала</t>
  </si>
  <si>
    <t>3.3.4</t>
  </si>
  <si>
    <t>Установка аккумуляторной батареи 720 А/ч - 2 шт. СК-20, Артемовской ТЭЦ</t>
  </si>
  <si>
    <t>I_505-ПГг-86</t>
  </si>
  <si>
    <t>СМР перенесены на 2024г в связи с длительным изготовлением оборудования</t>
  </si>
  <si>
    <t>Установка аккумуляторной батареи 430 А/ч - 1 шт. СК-12, Артемовской ТЭЦ</t>
  </si>
  <si>
    <t>I_505-ПГг-87</t>
  </si>
  <si>
    <t>Установка аккумуляторной батареи  215 А/ч - 1 шт. СК-6, Артемовской ТЭЦ</t>
  </si>
  <si>
    <t>I_505-ПГг-88</t>
  </si>
  <si>
    <t>Модернизация схемы ТПУ-2н с установкой сетевого насоса № 4 СП Партизанской ГРЭС</t>
  </si>
  <si>
    <t>I_505-ПГг-82</t>
  </si>
  <si>
    <t>Техперевооружение комплекса инженерно-технических средств физической защиты СП «Партизанская ГРЭС»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оповещения, система электропитания, система оперативной связи)</t>
  </si>
  <si>
    <t>H_505-ПГг-17</t>
  </si>
  <si>
    <t>Выполнение работ с опережением графика</t>
  </si>
  <si>
    <t>Техперевооружение комплекса инженерно-технических средств физической защиты СП «Артемовская ТЭЦ» (огграждение,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 , система электропитания, система оперативной связи)</t>
  </si>
  <si>
    <t>H_505-ПГг-18</t>
  </si>
  <si>
    <t>Установка АОПО для ВЛ 110 кВ Партизанская ГРЭС – Находка тяговая СП Партизанская ГРЭС</t>
  </si>
  <si>
    <t>J_505-ПГг-111</t>
  </si>
  <si>
    <t>Техперевооружение схемы химводоочистки Артемовской ТЭЦ</t>
  </si>
  <si>
    <t>K_505-ПГг-131</t>
  </si>
  <si>
    <t>Установка локальной системы оповещения на гидротехнических сооружениях, СП Артемовская ТЭЦ</t>
  </si>
  <si>
    <t>K_505-ПГг-132</t>
  </si>
  <si>
    <t>Экономия по закупкам , победитель торгов использует УСН</t>
  </si>
  <si>
    <t>Установка системы для сбора дренажных вод мазутохозяйства, СП Артемовская ТЭЦ</t>
  </si>
  <si>
    <t>K_505-ПГг-134</t>
  </si>
  <si>
    <t>Устройство системы аспирации пыления трактов топливоподачи, СП Артемовской ТЭЦ</t>
  </si>
  <si>
    <t>K_505-ПГг-135</t>
  </si>
  <si>
    <t>Установка АОПО для ВЛ 110 кВ Артемовская ТЭЦ – Западная –Кролевцы – Штыкова №1,2.  Артемовской ТЭЦ</t>
  </si>
  <si>
    <t>J_505-ПГг-112</t>
  </si>
  <si>
    <t>Оплата за фактическое выполнение работ</t>
  </si>
  <si>
    <t>Техперевооружение комплекса инженерно-технических средств физической защиты КЦ №2 (участок 1 и 2), СП ПТС (огграждение,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оповещения, система электропитания, система оперативной связи)</t>
  </si>
  <si>
    <t>F_505-ПГт-3</t>
  </si>
  <si>
    <t>Невыполнение работ со стороны подрядчика, идет расторжение договора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</si>
  <si>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</si>
  <si>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</si>
  <si>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Гашение задолженности по договору 22г., новый договор СМР не заключен в связи с отсутствием участника закупочных процедур</t>
  </si>
  <si>
    <t>Устройство системы автоматизации ж/д переезда перед ТЦ "Северная"  Приморские тепловые сети</t>
  </si>
  <si>
    <t>J_505-ПГт-123</t>
  </si>
  <si>
    <t>Смещение графика выполнения работ, перенос оплаты ГУ на 2024г</t>
  </si>
  <si>
    <t>Замена бака аккумулятора 5000 м3 ТЦ "Северная" Приморские тепловые сети</t>
  </si>
  <si>
    <t>J_505-ПГт-124</t>
  </si>
  <si>
    <t>Установка локальной системы оповещения на гидротехнических сооружениях, СП Партизанская ГРЭС</t>
  </si>
  <si>
    <t>K_505-ПГг-122</t>
  </si>
  <si>
    <t>Выполнение работ с отставанием графика</t>
  </si>
  <si>
    <t>Замена грузопассажирского лифта в главном корпусе, г/п 1тн СП Партизанская ГРЭС</t>
  </si>
  <si>
    <t>K_505-ПГг-123</t>
  </si>
  <si>
    <t>Техперевооружение 1 и 2 секции брызгального бассейна, СП Партизанская ГРЭС</t>
  </si>
  <si>
    <t>K_505-ПГг-124</t>
  </si>
  <si>
    <t>Заключается ДС на перенос сроков выполнения работ</t>
  </si>
  <si>
    <t xml:space="preserve"> Техперевооружение системы регенерации ТА-1,2 с  установкой подогревателей низкого давления №1 ,2 ТА-1,2 СП Партизанской ГРЭС</t>
  </si>
  <si>
    <t>K_505-ПГг-125</t>
  </si>
  <si>
    <t xml:space="preserve">Установка топливозаправочной модульной станции ёмкостью 40м3, СП Партизанская ГРЭС </t>
  </si>
  <si>
    <t>K_505-ПГг-127</t>
  </si>
  <si>
    <t>Установка системы непрерывного осушения масла на автотрансформаторе АТ-2 СП «Партизанская ГРЭС» (АТДЦТН-125000/220)),СП Партизанская ГРЭС</t>
  </si>
  <si>
    <t>N_505-ПГРЭС-154</t>
  </si>
  <si>
    <t>Техническое перевооружение оборудования 1-ой очереди Партизанской ГРЭС с его переводом на работу с использованием дизельного топлива (к/а ст.№1 – ст.№5) и переносом ресиверов углекислоты №1 и №2,СП Партизанская ГРЭС</t>
  </si>
  <si>
    <t>N_505-ПГРЭС-153</t>
  </si>
  <si>
    <t xml:space="preserve">Новый проект, связан с переводом на работу с использованием дизельного топлива </t>
  </si>
  <si>
    <t>Установка системы аспирации для пылеподавления на тракте топливоподачи 1 шт, СП Партизанская ГРЭС</t>
  </si>
  <si>
    <t>K_505-ПГг-126</t>
  </si>
  <si>
    <t>Техперевооружение системы управления информационной безопасности, Партизанская ГРЭС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</si>
  <si>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</si>
  <si>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</si>
  <si>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</si>
  <si>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Замена масляных (воздушных) выключателей на вакуумные (элегазовые) напряжением 6 кВ и выше. КЦ№2 уч.2 (16 шт), СП ПТС</t>
  </si>
  <si>
    <t>K_505-ПГт-144</t>
  </si>
  <si>
    <t>Устройство автоматических средств измерения и учета объема сбросов загрязняющих веществ, КЦ№1 Приморские тепловые сети</t>
  </si>
  <si>
    <t>K_505-ПГт-136</t>
  </si>
  <si>
    <t>Устройство автоматических средств измерения и учета объема сбросов загрязняющих веществ, КЦ№2 Приморские тепловые сети</t>
  </si>
  <si>
    <t>K_505-ПГт-137</t>
  </si>
  <si>
    <t>Замена бака аккумулятора  емк. 3 000 м3 ст.№2 КЦ-1 СП Приморские тепловые сети</t>
  </si>
  <si>
    <t>K_505-ПГт-138</t>
  </si>
  <si>
    <t>Смещения графика выполнения работ, согласно ДС</t>
  </si>
  <si>
    <t xml:space="preserve">Замена вакуумного деаэратора ст.№2  ДВ-400 ТЦ , КЦ№2 СП Приморские тепловые сети </t>
  </si>
  <si>
    <t>K_505-ПГт-140</t>
  </si>
  <si>
    <t>Техперевооружение системы управления информационной безопасности, Приморские тепловые сети</t>
  </si>
  <si>
    <t>K_505-ПГт-143</t>
  </si>
  <si>
    <t>Смещение сроков поставки материалов, в результате позднего заключения договора</t>
  </si>
  <si>
    <t>Установка системы защиты от дуговых замыканий на КРУ 6 кВ Приморские тепловые сети, 4 шт.</t>
  </si>
  <si>
    <t>L_505-ПГт-148</t>
  </si>
  <si>
    <t>Техперевооружение схемы выдачи тепловой энергии 1-го и 2-го теплосетевых районов путём перетрассировки внутренних трубопроводов тепловой сети Восточной ТЭЦ</t>
  </si>
  <si>
    <t>N_505-ПГг-144</t>
  </si>
  <si>
    <t>Оплата ПИР, договор на СМР не заключен ввиду отсутствия участников закупочных процедур</t>
  </si>
  <si>
    <t>Техперевооружение системы радиосвязи Восточной ТЭЦ</t>
  </si>
  <si>
    <t>N_505-ПГг-145</t>
  </si>
  <si>
    <t>СМР перенесены на 2025г в связи с необходимостью выполнения корректировки проектной документации (замена импортного оборудования на российские аналоги)</t>
  </si>
  <si>
    <t>Модернизация СОТИАССО для Восточной ТЭЦ</t>
  </si>
  <si>
    <t>N_505-ПГг-146</t>
  </si>
  <si>
    <t xml:space="preserve">Перенос ПИР на 2025г, в связи с возможностью вывода ТЭЦ Восточной как объекта диспетчирезации из эксплуатации  Письмо №ДГК-01.2/19394 от 09.10.23 </t>
  </si>
  <si>
    <t>Установка навеса для площадки складирования черного и цветного металлолома, СП Артемовская ТЭЦ</t>
  </si>
  <si>
    <t>N_505-ПГг-153</t>
  </si>
  <si>
    <t>Техперевооружение узла учета тепловой энергии, теплоносителя на КЦ-1 СП Приморские тепловые сети</t>
  </si>
  <si>
    <t>N_505-ПГт-169</t>
  </si>
  <si>
    <t>Новый проект. Включен в ИПР на основании протокола технического совещания от 01.07.2021 №35 "О необходимости реконструкции узлов учета тепловой энергии, теплоносителя на КЦ-1" вцелях исполнения требований федерального закона об энергосбережении №261-ФЗ от 22.11.2009. По проекту выполнены СМР. Выплачено ГУ</t>
  </si>
  <si>
    <t>Замена электро двигателей в кол-ве 3шт. на дымососах котлов БКЗ  на КЦ-1 (2023г.-1шт, 2024г.-1, 2025г.-1шт) СП Приморские тепловые сети</t>
  </si>
  <si>
    <t>N_505-ПГт-176</t>
  </si>
  <si>
    <t>Преобретено оборудование, недофинансирование проекта связяно с отсутствием договора по СМР (торги не состоялись, отсутствие участников закупочных процедур)</t>
  </si>
  <si>
    <t>Реконструкция водоподготовки ВТЭЦ-1 СП Приморские тепловые сети</t>
  </si>
  <si>
    <t>N_505-ПГт-177</t>
  </si>
  <si>
    <t>Автоматизация и диспечеризация ЦТП и ТНС в г. Артем (10шт), СП Приморские тепловые сети</t>
  </si>
  <si>
    <t>N_505-ПГт-178</t>
  </si>
  <si>
    <t>Благоустройство территории промплощадки  СП ТЭЦ Восточная</t>
  </si>
  <si>
    <t>N_505-ТЭЦВост-1</t>
  </si>
  <si>
    <t>Проект отменен  в виду реконструкции ТЭЦ Восточной на данной территории</t>
  </si>
  <si>
    <t>Техперевооружение системы управления информационной безопасности, СП ТЭЦ Восточная</t>
  </si>
  <si>
    <t>N_505-ТЭЦВост-2</t>
  </si>
  <si>
    <t>3.4</t>
  </si>
  <si>
    <t>3.4.1</t>
  </si>
  <si>
    <t>г.Владивосток</t>
  </si>
  <si>
    <t>3.4.1.1</t>
  </si>
  <si>
    <t>3.4.1.2</t>
  </si>
  <si>
    <t>3.4.2</t>
  </si>
  <si>
    <t>3.4.2.1</t>
  </si>
  <si>
    <t>3.4.2.2</t>
  </si>
  <si>
    <t>3.5</t>
  </si>
  <si>
    <t>3.5.1</t>
  </si>
  <si>
    <t>3.5.2</t>
  </si>
  <si>
    <t>3.5.3</t>
  </si>
  <si>
    <t>3.5.4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</si>
  <si>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</si>
  <si>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</si>
  <si>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3.6</t>
  </si>
  <si>
    <t>3.7</t>
  </si>
  <si>
    <t xml:space="preserve">Разработка ПИР для Реконструкции энергетического производственно-технологического комплекса Владивостокской ТЭЦ-2 с заменой турбоагрегатов ст. №№ 1, 2, 3 и установкой 3-х котлоагрегатов по 540 т/ч каждый </t>
  </si>
  <si>
    <t>J_505-ПГг-96</t>
  </si>
  <si>
    <t>Техперевооружение действующей системы пожарной сигнализации зданий Восточной ТЭЦ (ПИР)</t>
  </si>
  <si>
    <t>N_505-ПГг-143</t>
  </si>
  <si>
    <t>Разработка ПИР для реализации проекта «Реконструкция ТЭЦ Восточная с установкой дополнительных водогрейных котлов", СП ТЭЦ Восточная</t>
  </si>
  <si>
    <t>N_505-ТЭЦВост-3</t>
  </si>
  <si>
    <t>Отставание от графика выполнения в связи с длительным выполнением ПИР</t>
  </si>
  <si>
    <t>Разработка основных технических решений по объекту "Реконструкция ТЭЦ Восточная с установкой газовых турбин типа ГТЭ-65 м водонагревательных колтов-утилизаторов",СП ТЭЦ Восточная</t>
  </si>
  <si>
    <t>N_505-ТЭЦВост-4</t>
  </si>
  <si>
    <t>Новый проект в рамках реконструкции ТЭЦ Восточная</t>
  </si>
  <si>
    <t>Покупка многофункционального устройства Артемовская ТЭЦ - 1 шт</t>
  </si>
  <si>
    <t>I_505-ПГг-39-84</t>
  </si>
  <si>
    <t>Экономия по результататм закупочным процедурам</t>
  </si>
  <si>
    <t>Покупка оборудования радиосвязи Артемовская ТЭЦ, 1 компл.</t>
  </si>
  <si>
    <t>I_505-ПГг-39-85</t>
  </si>
  <si>
    <t>Покупка оборудования для опто-волоконных линий связи, Артемовская ТЭЦ, 1 компл.</t>
  </si>
  <si>
    <t>I_505-ПГг-39-86</t>
  </si>
  <si>
    <t>Покупка стековых коммутаторов, Артемовская ТЭЦ, 1 компл.</t>
  </si>
  <si>
    <t>I_505-ПГг-39-87</t>
  </si>
  <si>
    <t>Покупка тепловоза ТЭМ-18  СП Партизанская ГРЭС, кол-во 1.шт.</t>
  </si>
  <si>
    <t>L_505-ПГг-39-149</t>
  </si>
  <si>
    <t>Покупка спектрофотометра ПЭ-5400ВИ  Партизанская ГРЭС 4 шт.</t>
  </si>
  <si>
    <t>L_505-ПГг-39-152</t>
  </si>
  <si>
    <t>Покупка крестовой ударной мельницы SK -300 Партизанская ГРЭС 1 шт.</t>
  </si>
  <si>
    <t>L_505-ПГг-39-153</t>
  </si>
  <si>
    <t>Покупка pNa-метра ПАИС-02pNa Партизанская ГРЭС 1 шт.</t>
  </si>
  <si>
    <t>L_505-ПГг-39-154</t>
  </si>
  <si>
    <t>Покупка кислородомера МАРК-3010 Партизанская ГРЭС 2 шт.</t>
  </si>
  <si>
    <t>L_505-ПГг-39-155</t>
  </si>
  <si>
    <t>Покупка анализатор жидкости ФЛЮОРАТ -02-5м Партизанская ГРЭС - 1 шт</t>
  </si>
  <si>
    <t>L_505-ПГг-39-157</t>
  </si>
  <si>
    <t>Покупка автоматического аппарата для определения температуры вспышки в закрытом тигле ТВЗ-ЛАБ-12 Партизанская ГРЭС - 1 шт</t>
  </si>
  <si>
    <t>L_505-ПГг-39-158</t>
  </si>
  <si>
    <t>Закупочные процедуры не состоялись в виду отсутствия участников</t>
  </si>
  <si>
    <t>Покупка лабораторных аналитических весов с пределом взвешивания г-0,01-220 Партизанская ГРЭС - 1 шт</t>
  </si>
  <si>
    <t>L_505-ПГг-39-159</t>
  </si>
  <si>
    <t>Покупка аппарата для определения времени деимульсации масел АДИМ или МОСТ-1М Партизанская ГРЭС - 1 шт</t>
  </si>
  <si>
    <t>L_505-ПГг-39-160</t>
  </si>
  <si>
    <t>Покупка аспиратора ПА-300М-2 с аккумуляторным блоком, фильтродержателем "ИРА", штуцерами -  Партизанская ГРЭС - 1 шт</t>
  </si>
  <si>
    <t>L_505-ПГг-39-161</t>
  </si>
  <si>
    <t>Покупка высокочастотного термостата для определения вязкости  ЛТН-03 -Партизанская ГРЭС - 1 шт</t>
  </si>
  <si>
    <t>L_505-ПГг-39-162</t>
  </si>
  <si>
    <t>Покупка шкафа подготовки адсорбентов для сушки гранулированных и пылевых адсорбентов  СП Партизанская ГРЭС, 1 шт.</t>
  </si>
  <si>
    <t>L_505-ПГг-39-163</t>
  </si>
  <si>
    <t>Покупка аппарата для испытания изоляции АИД-70 М для нужд СП Партизанская ГРЭС., 1 шт.</t>
  </si>
  <si>
    <t>L_505-ПГг-39-164</t>
  </si>
  <si>
    <t>Покупка прибора ПТФ-1 , для измерений активных сопротивлений электрических цепей, для нужд СП Партизанская ГРЭС 1 шт.</t>
  </si>
  <si>
    <t>L_505-ПГг-39-165</t>
  </si>
  <si>
    <t>Покупка установки испытания изоляции переменным напряжением (аналог УИВ-100/20Т, напряжением 100 кВ, мощностью 20 кВА) транспортного исполнения,для нужд Партизанской ГРЭС</t>
  </si>
  <si>
    <t>L_505-ПГг-39-166</t>
  </si>
  <si>
    <t>Покупка манометра грузопоршневого МП60 (с набором грузов) с диапазоном измерений 1-60 кгс/см2 для нужд Партизанской ГРЭС, 1 шт.</t>
  </si>
  <si>
    <t>L_505-ПГг-39-167</t>
  </si>
  <si>
    <t>Покупка многофункционального калибратора  Метран 510-ПКМ  (Класс Б) с диапазоном измерений: 0 - 5 мА; 5 - 20мА; 0 – 100 мВ, для нужд СП Партизанская ГРЭС, 1 шт.</t>
  </si>
  <si>
    <t>L_505-ПГг-39-168</t>
  </si>
  <si>
    <t>Приобретение термометра сопротивления цифрового эталонного  ПТСВ-4, 2р; ТЦЭ-005/М2 (комплект: первичный и вторичный преобразователи), 1 шт. Партизанская ГРЭС</t>
  </si>
  <si>
    <t>L_505-ПГг-39-169</t>
  </si>
  <si>
    <t>Покупка стенда (установки) испытательного высоковольтного для проверки и испытания средств индивидуальной защиты (СИЗ). 1 шт. для нужд СП Партизанская ГРЭС</t>
  </si>
  <si>
    <t>L_505-ПГг-39-170</t>
  </si>
  <si>
    <t>Покупка мобильной передвижной установки для проверки (прогрузки) автоматических выключателей  на ток до 16 кА, 1 шт.для нужд СП Партизанская ГРЭС</t>
  </si>
  <si>
    <t>L_505-ПГг-39-171</t>
  </si>
  <si>
    <t>Покупка киловольтметра С100М, 1 шт. для нужд СП Партизанская ГРЭС</t>
  </si>
  <si>
    <t>L_505-ПГг-39-172</t>
  </si>
  <si>
    <t>Покупка дизель-генератора мощностью 30 kW, 2  ступень автоматизации, в кожухе СП Партизанская ГРЭС, 1 шт.</t>
  </si>
  <si>
    <t>L_505-ПГг-39-173</t>
  </si>
  <si>
    <t>Покупка циркуляционного криостата LOIP FT-311-25 Артемовской ТЭЦ 1 шт</t>
  </si>
  <si>
    <t>I_505-ПГг-39-101</t>
  </si>
  <si>
    <t>Покупка ситового анализатора А-20 Артемовской ТЭЦ 1 шт.</t>
  </si>
  <si>
    <t>I_505-ПГг-39-102</t>
  </si>
  <si>
    <t>Покупка сушильного шкафа BINDERАртемовская ТЭЦ, 1 шт.</t>
  </si>
  <si>
    <t>L_505-ПГг-39-181</t>
  </si>
  <si>
    <t>Покупка вытяжного шкафа ЛАБ-PRO ШВЛВЖ-J 1500х750х240 Артемовской ТЭЦ 1 шт.</t>
  </si>
  <si>
    <t>I_505-ПГг-39-104</t>
  </si>
  <si>
    <t>Оплата согласно заключенному договору</t>
  </si>
  <si>
    <t>Покупка широкоформатного принтера, Приморские тепловые сети - 1шт.</t>
  </si>
  <si>
    <t>I_505-ПГт-11-44</t>
  </si>
  <si>
    <t>Покупка кондиционеров Daikin FTXS42K/RXS42L/-30 с зимним комплектом. Партизанская ГРЭС, 6 шт.</t>
  </si>
  <si>
    <t>L_505-ПГг-39-151</t>
  </si>
  <si>
    <t>Покупка станка вертикально-расточного  1 шт, СП Приморские тепловые сети</t>
  </si>
  <si>
    <t>K_505-ПГт-11-102</t>
  </si>
  <si>
    <t>В связи с высоким ростом стоимости проект исключен из ИПР</t>
  </si>
  <si>
    <t>Покупка прибора для виброналадочных работ АГАТ-М, 1шт СП Приморские тепловые сети</t>
  </si>
  <si>
    <t>K_505-ПГт-11-103</t>
  </si>
  <si>
    <t xml:space="preserve">Покупка грузового бортового автомобиля Хино 500 с КМУ 5тонн, 2шт - 2024г
Приморские тепловые сети   </t>
  </si>
  <si>
    <t>J_505-ПГт-11-59</t>
  </si>
  <si>
    <t>Покупка электрического отбойного молотка, 2 шт. 
Приморские тепловые сети</t>
  </si>
  <si>
    <t>J_505-ПГт-11-62</t>
  </si>
  <si>
    <t>Исключение из ИПР в связи со стоимостью оборудования ниже 100тыс.руб.</t>
  </si>
  <si>
    <t>Покупка Спектрофатометра ЮНИКОМ 1201,  1шт. Приморские тепловые сети</t>
  </si>
  <si>
    <t>J_505-ПГт-11-77</t>
  </si>
  <si>
    <t>Покупка сварочного аппарата DLW-300 ESV, СП ПТС  1 шт.</t>
  </si>
  <si>
    <t>J_505-ПГт-11-83</t>
  </si>
  <si>
    <t xml:space="preserve">Экономия в связи со снижением стоимости   </t>
  </si>
  <si>
    <t>Покупка кондуктометра «МАРК-603», 4шт. СП Примоские тепловые сети</t>
  </si>
  <si>
    <t>L_505-ПГт-11-144</t>
  </si>
  <si>
    <t>Покупка машины пневматической «Мангуст» -2МТ- 1шт. СП Примоские тепловые сети</t>
  </si>
  <si>
    <t>L_505-ПГт-11-150</t>
  </si>
  <si>
    <t>Исключен в процессе корректировки ИПР в пользу приоритетного ОНСС</t>
  </si>
  <si>
    <t>Покупка световой мачты YANMAR LB446B-1 (серия Light Boy)- 1шт. СП Примоские тепловые сети</t>
  </si>
  <si>
    <t>L_505-ПГт-11-151</t>
  </si>
  <si>
    <t>Покупка газоанализатора "ДЖИН-ГАЗ" ГСБ-3М-05- 1шт. СП Примоские тепловые сети</t>
  </si>
  <si>
    <t>L_505-ПГт-11-152</t>
  </si>
  <si>
    <t>Оплата согласно условиям договора</t>
  </si>
  <si>
    <t>Покупка спектрофотометра ЮНИКОМ 1201- 1шт. СП Примоские тепловые сети</t>
  </si>
  <si>
    <t>L_505-ПГт-11-153</t>
  </si>
  <si>
    <t>Покупка сплит-системы настенного типа Daikin FAQ100B/RR100BV Nord-40, 1шт. Приморские тепловые сети</t>
  </si>
  <si>
    <t>I_505-ПГт-11-40</t>
  </si>
  <si>
    <t>Покупка многофункционального усилителя серия VENAS, VM-2240, (TOA), 1шт. Приморские тепловые сети</t>
  </si>
  <si>
    <t>I_505-ПГт-11-41</t>
  </si>
  <si>
    <t>Покупка усилителя мощности  VP-1361 (TOA), 1шт. Приморские тепловые сети</t>
  </si>
  <si>
    <t>I_505-ПГт-11-42</t>
  </si>
  <si>
    <t>Покупка комплекта оборудования диспетчерской связи, , 1 шт. СП Приморские тепловые сети</t>
  </si>
  <si>
    <t>N_505-ПГт-11-119</t>
  </si>
  <si>
    <t>Покупка портативного газоанализатора (не менее трёх сенсоров) для Восточной ТЭЦ,  1 шт.</t>
  </si>
  <si>
    <t>N_505-ПГг-39-184</t>
  </si>
  <si>
    <t>Покупка системы непрерывной осушки трансформаторов для Восточной ТЭЦ,  1 шт.</t>
  </si>
  <si>
    <t>N_505-ПГг-39-185</t>
  </si>
  <si>
    <t>Закупочтные процедуры не состоялись в виду отсутствия участников.</t>
  </si>
  <si>
    <t>Покупка обучающего навыкам оказания первой помощи робота-тренажёра (расширенной комплектации) для Восточной ТЭЦ,  1 шт.</t>
  </si>
  <si>
    <t>N_505-ПГг-39-186</t>
  </si>
  <si>
    <t>Покупка мобильной установки для очистки турбинного масла для Восточной ТЭЦ,  1 шт.</t>
  </si>
  <si>
    <t>N_505-ПГг-39-188</t>
  </si>
  <si>
    <t>Покупка калибратора системы мониторинга вибраций оборудования (Калибратора универсального 8003) для Восточной ТЭЦ,  1 шт.</t>
  </si>
  <si>
    <t>N_505-ПГг-39-190</t>
  </si>
  <si>
    <t>Покупка машины высокого давления для чистки теплообменников  «Вулкан-БС» для Восточной ТЭЦ,  1 шт.</t>
  </si>
  <si>
    <t>N_505-ПГг-39-194</t>
  </si>
  <si>
    <t>Покупка робота-тренажера "Гоша-01", СП Артемовская ТЭЦ, 1 шт.</t>
  </si>
  <si>
    <t>N_505-ПГг-39-200</t>
  </si>
  <si>
    <t>Экономия по закупочным процедурам, поставщик использует УСН</t>
  </si>
  <si>
    <t>Покупка газоанализатора ГАНК СП Приморские тепловые сети, 1 шт.</t>
  </si>
  <si>
    <t>N_505-ПГт-11-163</t>
  </si>
  <si>
    <t xml:space="preserve">Покупка робота тренажера для обучения персонала приемам оказания первой помощи, СП Приморские тепловые сети, 3шт. </t>
  </si>
  <si>
    <t>N_505-ПГт-11-167</t>
  </si>
  <si>
    <t>Покупка Микроомметра МИКО-1, 1шт. СП Партизанская ГРЭС</t>
  </si>
  <si>
    <t>N_505-ПГРЭС-39-4</t>
  </si>
  <si>
    <t>Покупка помпы ручной пневматической ЭЛЕМЕР PV-60, 1шт. СП Партизанская ГРЭС</t>
  </si>
  <si>
    <t>N_505-ПГРЭС-39-5</t>
  </si>
  <si>
    <t>Покупка Тепловизора SAT D300, 1 шт., СП Партизанская ГРЭС</t>
  </si>
  <si>
    <t>N_505-ПГРЭС-39-6</t>
  </si>
  <si>
    <t>Покупка Фаскоснимателя Р3-PG 150 (или аналог), 1шт. СП Партизанская ГРЭС</t>
  </si>
  <si>
    <t>N_505-ПГРЭС-39-7</t>
  </si>
  <si>
    <t>Покупка Прибора ТМВ-2, 1 шт., СП Партизанская ГРЭС</t>
  </si>
  <si>
    <t>N_505-ПГРЭС-39-8</t>
  </si>
  <si>
    <t>Покупка установки БАН-5000 (блок абсорбера с нагревом и фильтрацией), 1 шт., СП Партизанская ГРЭС</t>
  </si>
  <si>
    <t>N_505-ПГРЭС-39-9</t>
  </si>
  <si>
    <t>Покупка тепловоза ТЭМ-2У, СП Партизанская ГРЭС, 1.шт.</t>
  </si>
  <si>
    <t>N_505-ПГРЭС-39-10</t>
  </si>
  <si>
    <t>Новый проект. Включен в программу ИПР для обеспечения процесса современным оборудованием</t>
  </si>
  <si>
    <t>Покупка манипулятора мини-погрузчика ЧЕТРА МКСМ-100М с навесным оборудование (или аналог), 1 шт, СП ТЭЦ Восточная</t>
  </si>
  <si>
    <t>N_505-ТЭЦВост-39-1</t>
  </si>
  <si>
    <t>Оплата по фактически заключенному договору</t>
  </si>
  <si>
    <t>Покупка крановых весов для СП ТЭЦ Восточная, 1шт.</t>
  </si>
  <si>
    <t>N_505-ТЭЦВост-39-4</t>
  </si>
  <si>
    <t>Покупка ИБП для оборудования связи СП  ТЭЦ Восточная,  1 компл.</t>
  </si>
  <si>
    <t>N_505-ТЭЦВост-39-6</t>
  </si>
  <si>
    <t>Покупка спектрофотометра ПЭ-5400ВИ (с держателем 6-ти кювет) для  Восточной ТЭЦ, (2 шт. 2023, 1 шт. - 2024.),3 шт.</t>
  </si>
  <si>
    <t>N_505-ТЭЦВост-39-8</t>
  </si>
  <si>
    <t>Покупка пожарной автоцистерны АЦ-5,0-40 (КамАЗ-43114) СП Партизанская ГРЭС, 1шт.</t>
  </si>
  <si>
    <t>N_505-ПГРЭС-39-1</t>
  </si>
  <si>
    <t>Позднее заключение договора (27.12.23)по причине отсутствия участников закупочных процедур, в связи с непредвиденным ростом цен</t>
  </si>
  <si>
    <t>Покупка экскаватора (типа ЭО 2626С-2 или Caterpillar 434)  СП Партизанской ГРЭС, 1 шт.</t>
  </si>
  <si>
    <t>N_505-ПГРЭС-39-2</t>
  </si>
  <si>
    <t>Покупка Бульдозера Т-20.01 ЯБР СП Партизанская ГРЭС, 1 шт.</t>
  </si>
  <si>
    <t>N_505-ПГРЭС-39-3</t>
  </si>
  <si>
    <t>Покупка Автогидроподъемника КЭМЗ АПТ 18.02 на шасси ГАЗ С41R13 - 1 шт.  СП Артемовской ТЭЦ</t>
  </si>
  <si>
    <t>N_505-АрТЭЦ-39-1</t>
  </si>
  <si>
    <t>По условиям договора поставка осуществляется в течении 180 дней, договор заключен в июле 2023г.</t>
  </si>
  <si>
    <t xml:space="preserve">Покупка домкратов, 2шт. СП Артемовская ТЭЦ </t>
  </si>
  <si>
    <t>N_505-АрТЭЦ-39-2</t>
  </si>
  <si>
    <t>Покупка машины пневматической “Мангуст-Миди-МТ” (или аналог), 1шт. СП Артемовская ТЭЦ</t>
  </si>
  <si>
    <t>N_505-АрТЭЦ-39-3</t>
  </si>
  <si>
    <t>Экономия по результататм закупочных процедур</t>
  </si>
  <si>
    <t>Покупка станка переносного для шлифования и притирки седел арматуры Ду100-175, 1 шт., СП Артемовская ТЭЦ</t>
  </si>
  <si>
    <t>N_505-АрТЭЦ-39-4</t>
  </si>
  <si>
    <t>Покупка станока ПШ-5 (или эквивалент), 1 шт., СП Артемовская ТЭЦ</t>
  </si>
  <si>
    <t>N_505-АрТЭЦ-39-5</t>
  </si>
  <si>
    <t>Покупка сьёмника подшипников СГ2/350600 (или эквивалент), 1 шт. СП Артемовская ТЭЦ</t>
  </si>
  <si>
    <t>N_505-АрТЭЦ-39-6</t>
  </si>
  <si>
    <t>Покупка фаскоснимателя, 1 шт. СП Артемовская ТЭЦ</t>
  </si>
  <si>
    <t>N_505-АрТЭЦ-39-7</t>
  </si>
  <si>
    <t>Покупка сварочного дизельгенератора Denyo DLW-300LS (или аналог), 1 шт., СП Артемовская ТЭЦ</t>
  </si>
  <si>
    <t>N_505-АрТЭЦ-39-8</t>
  </si>
  <si>
    <t>Покупка бульдозера ДЭТ-250, СП Артемовская ТЭЦ,1.шт.</t>
  </si>
  <si>
    <t>N_505-АрТЭЦ-39-13</t>
  </si>
  <si>
    <t>Внеплановая закупка с целью обеспечения технологического процесса</t>
  </si>
  <si>
    <t>Покупка триммера,1 шт, СП Артемовская ТЭЦ</t>
  </si>
  <si>
    <t>N_505-АрТЭЦ-39-14</t>
  </si>
  <si>
    <t>Покупка  бульдозера 1шт,СП ВТЭЦ-2</t>
  </si>
  <si>
    <t>O_505-ВлТЭЦ-2-1</t>
  </si>
  <si>
    <t>Покупка Станка сверлильного магнитного  СП Партизанская ГРЭС, 1 шт.</t>
  </si>
  <si>
    <t>N_505-ПГРЭС-39-11</t>
  </si>
  <si>
    <t>Покупка Электромолотка СП Партизанская ГРЭС, 1 шт.</t>
  </si>
  <si>
    <t>N_505-ПГРЭС-39-12</t>
  </si>
  <si>
    <t xml:space="preserve">Покупка системы центровки валов со стрелочным индикатором, 1 шт, СП Артёмовская ТЭЦ </t>
  </si>
  <si>
    <t>O_505-АрТЭЦ-39-15</t>
  </si>
  <si>
    <t>Покупка крана автомобильного г/п 25тн колесная база 6х4 «Ивановец» или «Клинцы» на базе Камаз, 1 шт, СП ПТС</t>
  </si>
  <si>
    <t>N_505-ПТС-11-4</t>
  </si>
  <si>
    <t>Покупка экскаватора, 1 шт, СП ПТС</t>
  </si>
  <si>
    <t>N_505-ПТС-11-5</t>
  </si>
  <si>
    <t>Покупка течеискателя Успех АТ-407НД- 3шт. СП Приморские тепловые сети</t>
  </si>
  <si>
    <t>N_505-ПТС-11-2</t>
  </si>
  <si>
    <t>Покупка течеискателя "Искор-325НД"- 6шт. СП Приморские тепловые сети</t>
  </si>
  <si>
    <t>N_505-ПТС-11-1</t>
  </si>
  <si>
    <t>Покупка Расходомера GE TransPort PT 900 - 2шт. СП Приморские тепловые сети</t>
  </si>
  <si>
    <t>N_505-ПТС-11-3</t>
  </si>
  <si>
    <t>Разработка и внедрение технических решений по созданию высокоэффективной установки очистки воды для нужд подпитки барабанных котлов давлением 100 кгс/см2 СП Партизанская ГРЭС (производительность установки - 60 т/ч)</t>
  </si>
  <si>
    <t>L_505-ПГг-138на</t>
  </si>
  <si>
    <t>В соответствии с Протоколом заседания Коммитета по инновационному развитию Группы РусГидро №35-КИ от 20.03.23 принято решение об изменении объема выполнении работ по дог. №280/23-22 от 25.02.22, заключено ДС</t>
  </si>
  <si>
    <t>4</t>
  </si>
  <si>
    <t>Республика САХА (Якутия)</t>
  </si>
  <si>
    <t>4.1</t>
  </si>
  <si>
    <t>4.1.1</t>
  </si>
  <si>
    <t>4.1.1.1</t>
  </si>
  <si>
    <t xml:space="preserve"> Чульманская ТЭЦ, всего, в том числе:</t>
  </si>
  <si>
    <t>4.1.1.2</t>
  </si>
  <si>
    <t>Нерюнгринская ГРЭС, всего, в том числе:</t>
  </si>
  <si>
    <t>Расширение открытого распределительного устройства (ОРУ) 220 кВ НГРЭС на одну ячейку</t>
  </si>
  <si>
    <t>F_505-НГ-5</t>
  </si>
  <si>
    <t>Возникновение оплаты на основании заключенных  договоров о компенсации затрат и комплексного договора подряда. Не все денежные средства поступили для оплаты счета.</t>
  </si>
  <si>
    <t>4.1.2</t>
  </si>
  <si>
    <t>4.1.2.1</t>
  </si>
  <si>
    <t>Наименование объекта по производству электрической энергии,  всего, в том числе:</t>
  </si>
  <si>
    <t>4.1.2.2</t>
  </si>
  <si>
    <t>4.1.3</t>
  </si>
  <si>
    <t>4.1.3.1</t>
  </si>
  <si>
    <t>4.1.3.2</t>
  </si>
  <si>
    <t>4.1.3.3</t>
  </si>
  <si>
    <t>4.1.3.4</t>
  </si>
  <si>
    <t>4.1.3.5</t>
  </si>
  <si>
    <t>4.1.4</t>
  </si>
  <si>
    <t>4.2</t>
  </si>
  <si>
    <t>4.2.1</t>
  </si>
  <si>
    <t>Реконструкция  котлоагрегата, турбоагрегата, генератора энергоблока ст №1 НГРЭС</t>
  </si>
  <si>
    <t>J_505-НГ-82</t>
  </si>
  <si>
    <t>Изменение условий оплаты по фактически сложившейся кредиторской задолженности</t>
  </si>
  <si>
    <t>4.2.2</t>
  </si>
  <si>
    <t>4.2.3</t>
  </si>
  <si>
    <t>Реконструкция  II очереди МТС г. Нерюнгри" НГРЭС</t>
  </si>
  <si>
    <t>J_505-НГ-84</t>
  </si>
  <si>
    <t>НД</t>
  </si>
  <si>
    <t>4.2.4</t>
  </si>
  <si>
    <t>Наращивание дамбы шлакозолоотвала №1 НГРЭС</t>
  </si>
  <si>
    <t>J_505-НГ-75</t>
  </si>
  <si>
    <t>Изменение условий оплаты по результатам заключения догорных условий. В связи с пережением графика работ подрядчика.</t>
  </si>
  <si>
    <t>4.3</t>
  </si>
  <si>
    <t>4.3.1</t>
  </si>
  <si>
    <t>Замена оборудования энергоблока ст.№1 НГРЭС (насосы с эл. двиг.: ПЭН-1Б, ЦН-1А, ЦН-1Б; ГВ ВГ-1; МВ В-1Т 110кВ, ТСН-1)</t>
  </si>
  <si>
    <t>L_505-НГ-103</t>
  </si>
  <si>
    <t>Замена оборудования энергоблока ст.№2 НГРЭС (РВД, РСД; генератор; ГВ ВГ-2; насос ПЭН-2А с эл. двиг.; 2Т ТДЦ-250/110; МВ В-2Т 110кВ).</t>
  </si>
  <si>
    <t>L_505-НГ-104</t>
  </si>
  <si>
    <t>Изменение условий оплаты по результатам заключения дополнительных соглашений</t>
  </si>
  <si>
    <t>Замена оборудования энергоблока ст.№3 НГРЭС (3Т ТДЦ-250/220 кВ; насос ПЭН-3А с эл. двиг., ВГ-3)</t>
  </si>
  <si>
    <t>L_505-НГ-105</t>
  </si>
  <si>
    <t>Техперевооружение системы выдачи электрической мощности НГРЭС (ТТ: В-201, 202; МВ: В-114, В-115, В-203, В-201, В-110-1АТ, В-110-2АТ, В-220-1АТ, В-220-2АТ, В-202; РЗА: В-114, В-115, В-203, В-201, В-202; АТ с РЗА: 1АТ, 2АТ)</t>
  </si>
  <si>
    <t>L_505-НГ-106</t>
  </si>
  <si>
    <t>Установка системы автоматического регулирования мощности энергоблоков № 1, 2, 3 Нерюнгринской ГРЭС</t>
  </si>
  <si>
    <t>F_505-НГ-16</t>
  </si>
  <si>
    <t>Установка системы принудительного расхолаживания турбин Нерюнгринской ГРЭС</t>
  </si>
  <si>
    <t>N_505-НГ-123</t>
  </si>
  <si>
    <t>Изменение условий оплаты по результатам заключения договорных отношений. Новый проект включен в ИПР в соответствии с  программой повышения надежности тепловых электростанций АО «ДГК»</t>
  </si>
  <si>
    <t>4.3.2</t>
  </si>
  <si>
    <t>4.3.3</t>
  </si>
  <si>
    <t>Реконструкция тепловых сетей Нерюнгринской ГРЭС (участки главного корпуса, дробкорпуса, ММХ, ленточного конвейера 2 подъема, эстакады ТТ- столовой)</t>
  </si>
  <si>
    <t>L_505-НГ-107</t>
  </si>
  <si>
    <t>Изменение условий оплаты по результатам заключения дополнительного соглашения</t>
  </si>
  <si>
    <t>4.3.4</t>
  </si>
  <si>
    <t>Техперевооружение комплекса инженерно-технических средств физической защиты НГВК</t>
  </si>
  <si>
    <t>F_505-НГ-4</t>
  </si>
  <si>
    <t>Техперевооружение комплекса инженерно-технических средств физической защиты Нерюнгринской ГРЭС (система передачи данных, система защиты информации, система электроснабжения, система охранного видеонаблюдения периметра, система охранного видеонаблюдения территории, система технических средств обнаружения, система противотаранных устройств и досмотровых эстакад, система оперативной связи, система сбора и отображения информации)</t>
  </si>
  <si>
    <t>F_505-НГ-11</t>
  </si>
  <si>
    <t>В связи с поздним заключением договора по причине подготовки проектной документации, затянулось начало работ.</t>
  </si>
  <si>
    <t>Техперевооружение комплекса инженерно-технических средств физической защиты ЧТЭЦ</t>
  </si>
  <si>
    <t>F_505-НГ-12</t>
  </si>
  <si>
    <t xml:space="preserve">Монтаж электролизной установки НГРЭС, 1 шт. </t>
  </si>
  <si>
    <t>H_505-НГ-53</t>
  </si>
  <si>
    <t>Отсутствие потенциальных участников на выполнение работ при проведении конкурсных процедур</t>
  </si>
  <si>
    <t xml:space="preserve">Монтаж азотной  установки НГРЭС, 1 шт.  </t>
  </si>
  <si>
    <t>H_505-НГ-54</t>
  </si>
  <si>
    <t>Установка системы мониторинга переходных режимов (СМПР) на Нерюнгринской ГРЭС</t>
  </si>
  <si>
    <t>I_505-НГ-72</t>
  </si>
  <si>
    <t>Оснащение трансформаторов 1Т, 2Т, 1АТ, 2АТ Нерюнгринской ГРЭС установками автоматического пожаротушения</t>
  </si>
  <si>
    <t>K_505-НГ-91</t>
  </si>
  <si>
    <t>Замена программно-технического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(АСУ ТП ТКПП и ТКГ) энергоблоков №1, №2, №3 Нерюнгринской ГРЭС.</t>
  </si>
  <si>
    <t>K_505-НГ-86</t>
  </si>
  <si>
    <t>Замена пассажирских лифтов в 2021 году: зав. №6093 (башня пересыпки), зав. №75мо (пиковая котельная); в 2022 году: зав. №72565 (дробкорпус), зав. №742 (ИБК), зав. №743 (ИБК) СП НГРЭС</t>
  </si>
  <si>
    <t>K_505-НГ-87</t>
  </si>
  <si>
    <t>Техперевооружение системы управления информационной безопасности, СП НГРЭС</t>
  </si>
  <si>
    <t>K_505-НГ-93</t>
  </si>
  <si>
    <t>Изменение графика производства  в связи с поздней поставкой оборудования Заказчика.</t>
  </si>
  <si>
    <t>Установка дифференциальной защиты шин на Чульманской ТЭЦ</t>
  </si>
  <si>
    <t>J_505-НГ-79</t>
  </si>
  <si>
    <t>Техперевооружение системы электрообеспечения топливоподачи  НГРГЭС</t>
  </si>
  <si>
    <t>I_505-НГ-61</t>
  </si>
  <si>
    <t>Отсутствие потенциальных участников на выполнение работ при проведении конкурсных процедур.</t>
  </si>
  <si>
    <t>Установка  катионитного фильтра №3 ФИПа 1-2,6-0,6 на водоподготовительной установке химического цеха НГРЭС</t>
  </si>
  <si>
    <t>I_505-НГ-63</t>
  </si>
  <si>
    <t xml:space="preserve">Установка автомобильных весов НГРЭС, 1 шт. </t>
  </si>
  <si>
    <t>I_505-НГ-64</t>
  </si>
  <si>
    <t xml:space="preserve">Неисполнение обязательств со стороны подрядной организации. </t>
  </si>
  <si>
    <t xml:space="preserve">Модернизация релейной защиты и автоматики (РЗА) НГРЭС </t>
  </si>
  <si>
    <t>L_505-НГ-102</t>
  </si>
  <si>
    <t>Модернизация СОТИАССО (система обмена технологической информацией с автоматизированной системой системного оператора)НГРЭС</t>
  </si>
  <si>
    <t>I_505-НГ-66</t>
  </si>
  <si>
    <t>Замена дробильно-фрезеровочных машин Нерюнгринской ГРЭС (6 шт.)</t>
  </si>
  <si>
    <t>N_505-НГ-120</t>
  </si>
  <si>
    <t>Реконструкция ленточного конвейера ЛК-4/1Б Нерюнгринской ГРЭС</t>
  </si>
  <si>
    <t>N_505-НГ-121</t>
  </si>
  <si>
    <t>Установка редукционно-охладительной установки Чульманской ТЭЦ (2 шт.)</t>
  </si>
  <si>
    <t>N_505-НГ-124</t>
  </si>
  <si>
    <t xml:space="preserve">Изменение условий оплаты по результатам заключения договорных отношений. Новый проект включен в ИПР с целью резервирования выдачи тепловой мощности с целью обеспечения вывода т/а ст. №3.5.6. из эксплуатации. Необходимость подтверждается протоколом тех. совещания АО "ДГК" от 07.04.2022 №258пр. </t>
  </si>
  <si>
    <t>Техническое перевооружение системы контроля параметров работы системы централизованного теплоснабжения (технический учет) центральных тепловых пунктов №1, №2, №3 в пос. Серебряный бор</t>
  </si>
  <si>
    <t>N_505-НГ-125</t>
  </si>
  <si>
    <t>4.4</t>
  </si>
  <si>
    <t>4.4.1</t>
  </si>
  <si>
    <t>4.4.1.1</t>
  </si>
  <si>
    <t>4.4.1.2</t>
  </si>
  <si>
    <t>4.4.2</t>
  </si>
  <si>
    <t>4.4.2.1</t>
  </si>
  <si>
    <t>4.4.2.2</t>
  </si>
  <si>
    <t>4.5</t>
  </si>
  <si>
    <t>4.5.1</t>
  </si>
  <si>
    <t>4.5.2</t>
  </si>
  <si>
    <t>4.5.3</t>
  </si>
  <si>
    <t>4.5.4</t>
  </si>
  <si>
    <t>Строительство 3-ей нитки  гидрозолоудаления НГРЭС (протяженность - 7,5 км)</t>
  </si>
  <si>
    <t>H_505-НГ-55</t>
  </si>
  <si>
    <t>Изменение графика по результатам заключения договорных условий на стадии проектирования.</t>
  </si>
  <si>
    <t>4.6</t>
  </si>
  <si>
    <t>4.7</t>
  </si>
  <si>
    <t>Замена системы возбуждения турбогенераторов ТГ-2, ТГ-3 Нерюнгринской ГРЭС (ПИР)</t>
  </si>
  <si>
    <t>N_505-НГ-119</t>
  </si>
  <si>
    <t>Реконструкция пылесистем котлоагрегатов Нерюнгринской ГРЭС (ПИР)</t>
  </si>
  <si>
    <t>N_505-НГ-122</t>
  </si>
  <si>
    <t>Отсутствие источника финансирования ППН-2, перенос оплаты в 2024 год. Заключено соглашение об оплате в январе 2024.</t>
  </si>
  <si>
    <t>Разработка проектно-изыскательских работ для строительства водогрейной котельной мощностью 110 Гкал/ч в п. Чульман</t>
  </si>
  <si>
    <t>L_505-НГ-108</t>
  </si>
  <si>
    <t>Изменение графика выполнения работ в связи с неисполнением обязательств Подрядчиком. Стороны решили прекратить действие договора подряда на выполнение проектно-изыскательских работ №779/НГ-22 от 27.05.2022 г. с 29.12.2023 г.</t>
  </si>
  <si>
    <t>Разработка ПИР для проекта "Реконструкция  III очереди МТС г. Нерюнгри" НГРЭС"</t>
  </si>
  <si>
    <t>N_505-НГ-113</t>
  </si>
  <si>
    <t>Экономия в связи с упращенной системой налогооблаждения, применяемой подрядной организацией.</t>
  </si>
  <si>
    <t xml:space="preserve">Покупка серверного оборудования, НГРЭС, 1 компл. </t>
  </si>
  <si>
    <t>I_505-НГ-24-42</t>
  </si>
  <si>
    <t>Покупка оборудования системы хранения данных, НГРЭС, 1 компл.</t>
  </si>
  <si>
    <t>I_505-НГ-24-43</t>
  </si>
  <si>
    <t>Покупка ядра коммутации   НГРЭС 1 шт.</t>
  </si>
  <si>
    <t>I_505-НГ-24-44</t>
  </si>
  <si>
    <t xml:space="preserve">Покупка пограничного маршрутизатора   НГРЭС 1 шт. </t>
  </si>
  <si>
    <t>I_505-НГ-24-45</t>
  </si>
  <si>
    <t>Покупка клиентского маршрутизатора НГРЭС, 1 компл.</t>
  </si>
  <si>
    <t>I_505-НГ-24-46</t>
  </si>
  <si>
    <t>Покупка блока бесперебойного питания с батарейным блоком, НГРЭС, 1 компл.</t>
  </si>
  <si>
    <t>I_505-НГ-24-47</t>
  </si>
  <si>
    <t>Поздняя поставки оборудования (оплата в январе 2024г.)</t>
  </si>
  <si>
    <t>Покупка оборудования Wi-Fi  НГРЭС 1 шт.</t>
  </si>
  <si>
    <t>I_505-НГ-24-48</t>
  </si>
  <si>
    <t>Покупка оборудования звукозаписи, НГРЭС, 1 шт.</t>
  </si>
  <si>
    <t>I_505-НГ-24-49</t>
  </si>
  <si>
    <t>Покупка многофункционального устройства      НГРЭС   4  шт.</t>
  </si>
  <si>
    <t>I_505-НГ-24-50</t>
  </si>
  <si>
    <t>Покупка мотопомпы SKAT МПБ-2000, СП НГРЭС   кол-во 1 шт.</t>
  </si>
  <si>
    <t>I_505-НГ-24-54</t>
  </si>
  <si>
    <t>Покупка калориметра  С-2000, СП НГРЭС   кол-во 1 шт.</t>
  </si>
  <si>
    <t>I_505-НГ-24-55</t>
  </si>
  <si>
    <t>Покупка электронасосного агрегата  ЭЦВ 10-160-125, СП ЧТЭЦ   кол-во 2 шт.</t>
  </si>
  <si>
    <t>I_505-НГ-24-58</t>
  </si>
  <si>
    <t>Покупка проборазделочной машины МПЛ 150, СП НГРЭС   кол-во 2 шт.</t>
  </si>
  <si>
    <t>I_505-НГ-24-60</t>
  </si>
  <si>
    <t>Покупка ультарзвукового дефектоскопа А 1214 ЭКСПЕРТ, НГРЭС, 1 шт.</t>
  </si>
  <si>
    <t>N_505-НГ-24-95</t>
  </si>
  <si>
    <t>Покупка ультразвукового толщиномера А1209, НГРЭС, 1шт.</t>
  </si>
  <si>
    <t>N_505-НГ-24-96</t>
  </si>
  <si>
    <t>Покупка испытательной машины для разрушающего контроля и испытания металла сварных швов РМГ 500 МГ4, НГРЭС, 1шт.</t>
  </si>
  <si>
    <t>N_505-НГ-24-100</t>
  </si>
  <si>
    <t>Покупка ручного щлифовально-полировального станка типа LaboPol, НГРЭС, 1 шт.</t>
  </si>
  <si>
    <t>N_505-НГ-24-101</t>
  </si>
  <si>
    <t xml:space="preserve">Покупка сварочного аппарата ВОЛС, НГРЭС, 1 компл.
</t>
  </si>
  <si>
    <t>L_505-НГ-24-111</t>
  </si>
  <si>
    <t>Покупка виброанализатора СД-23, НГРЭС, 1 шт</t>
  </si>
  <si>
    <t>N_505-НГ-24-110</t>
  </si>
  <si>
    <t>Покупка бетоносмесительной установки НГРЭС, 1 шт.</t>
  </si>
  <si>
    <t>N_505-НГ-24-118</t>
  </si>
  <si>
    <t xml:space="preserve">Покупка анализатора пыли НГРЭС, 1 шт. </t>
  </si>
  <si>
    <t>N_505-НГ-24-119</t>
  </si>
  <si>
    <t>Покупка передвижного сварочного агрегата ЧТЭЦ, 1 шт.</t>
  </si>
  <si>
    <t>N_505-НГ-24-121</t>
  </si>
  <si>
    <t>Покупка плоттера Brother DX SDX 1200 НГРЭС, 1 шт.</t>
  </si>
  <si>
    <t>N_505-НГ-24-123</t>
  </si>
  <si>
    <t>Покупка самосвала г/п 12 тн, НГРЭС, 1 шт.</t>
  </si>
  <si>
    <t>N_505-НГ-24-81</t>
  </si>
  <si>
    <t xml:space="preserve"> Изменение графика поставки оборудования поставщиком в соответствии с заключенным договором</t>
  </si>
  <si>
    <t xml:space="preserve">Покупка автомобиля бортового с крановой установкой г/п 5тн, НГРЭС, 1 шт. </t>
  </si>
  <si>
    <t>N_505-НГ-24-131</t>
  </si>
  <si>
    <t>Изменением графика поставки оборудования поставщиком в соответствии с заключенным договором</t>
  </si>
  <si>
    <t>Покупка экскаватора ёмкостью ковша 0,25м3 на пневмоходу, ЧТЭЦ, 1  шт.</t>
  </si>
  <si>
    <t>N_505-НГ-24-132</t>
  </si>
  <si>
    <t>Покупка аппарата для определения температуры текучести и застывания нефтепродуктов, НГРЭС, 1 шт.</t>
  </si>
  <si>
    <t>N_505-НГ-24-133</t>
  </si>
  <si>
    <t>Покупка весов аналитических, НГРЭС, 1шт.</t>
  </si>
  <si>
    <t>N_505-НГ-24-134</t>
  </si>
  <si>
    <t xml:space="preserve"> Изменение в связи с экономией по результатам торговых процедур.</t>
  </si>
  <si>
    <t>Покупка печи муфельной, НГРЭС, 1шт.</t>
  </si>
  <si>
    <t>N_505-НГ-24-135</t>
  </si>
  <si>
    <t>Покупка фасадного подъемника, НГРЭС, 1шт.</t>
  </si>
  <si>
    <t>N_505-НГ-24-136</t>
  </si>
  <si>
    <t xml:space="preserve">Изменение (увеличение) стоимости оборудования по результатам торговых процедур. </t>
  </si>
  <si>
    <t>Покупка весов автомобильных г/п 60т, НГРЭС, 1 шт.</t>
  </si>
  <si>
    <t>N_505-НГ-24-143</t>
  </si>
  <si>
    <t>Покупка весов крановых г/п 10т, НГРЭС, 1 шт.</t>
  </si>
  <si>
    <t>N_505-НГ-24-144</t>
  </si>
  <si>
    <t>Покупка фотометра  КФК-3-01, СП НГРЭС   кол-во 1 шт.</t>
  </si>
  <si>
    <t>N_505-НГ-24-129</t>
  </si>
  <si>
    <t>Покупка широкоформатного принтера НГРЭС, 1 шт.</t>
  </si>
  <si>
    <t>N_505-НГ-24-149</t>
  </si>
  <si>
    <t>внеплановый проект, включен в инвестиционную программу в связи с необходимостью закупки</t>
  </si>
  <si>
    <t>Покупка широкоформатного сканера,НГРЭС, 1 шт.</t>
  </si>
  <si>
    <t>N_505-НГ-24-150</t>
  </si>
  <si>
    <t>Покупка разгонщика с ремкомплектом, НГРЭС, 1 шт.</t>
  </si>
  <si>
    <t>O_505-НГ-24-152</t>
  </si>
  <si>
    <t>Покупка печи муфельной, НГРЭС, 1 шт.</t>
  </si>
  <si>
    <t>O_505-НГ-24-153</t>
  </si>
  <si>
    <t>Покупка инвертора трехфазного,1 шт, НГРЭС</t>
  </si>
  <si>
    <t>O_505-НГ-24-154</t>
  </si>
  <si>
    <t xml:space="preserve">Выкуп сооружения производственного (промышленного) назначения, СП НГРЭС, 1 шт. </t>
  </si>
  <si>
    <t>N_505-НГ-128</t>
  </si>
  <si>
    <t>5</t>
  </si>
  <si>
    <t>Еврейская автономная область</t>
  </si>
  <si>
    <t>5.1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</si>
  <si>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</si>
  <si>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</si>
  <si>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</si>
  <si>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</si>
  <si>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</si>
  <si>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</si>
  <si>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</si>
  <si>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</si>
  <si>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</si>
  <si>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</si>
  <si>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</si>
  <si>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5.1.3.5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</si>
  <si>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</si>
  <si>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</si>
  <si>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Отсутствие заключенного договора подряда в связи с несостоявшейся закупкой</t>
  </si>
  <si>
    <t>5.1.4</t>
  </si>
  <si>
    <t>5.2</t>
  </si>
  <si>
    <t>5.2.1</t>
  </si>
  <si>
    <t>5.2.2</t>
  </si>
  <si>
    <t>5.2.3</t>
  </si>
  <si>
    <t>5.2.4</t>
  </si>
  <si>
    <t>5.3</t>
  </si>
  <si>
    <t>5.3.1</t>
  </si>
  <si>
    <t>5.3.2</t>
  </si>
  <si>
    <t>5.3.3</t>
  </si>
  <si>
    <t>5.3.4</t>
  </si>
  <si>
    <t>Техперевооружение комплекса инженерно-технических средств физической защиты Биробиджанской ТЭЦ</t>
  </si>
  <si>
    <t>F_505-ХТСКб-1</t>
  </si>
  <si>
    <t>Модернизация системы безопасности мазутонасосной котельного цеха (58 м3/ч).  (СП "БТЭЦ")</t>
  </si>
  <si>
    <t>I_505-ХТСКб-16</t>
  </si>
  <si>
    <t>Техническое перевооружение котлов БКЗ 75-39ФБ ст. №4-№7, №9 (СП БТЭЦ)</t>
  </si>
  <si>
    <t>K_505-БирТЭЦ-1</t>
  </si>
  <si>
    <t xml:space="preserve">Устройство площадки для хранения отходов 5 класса, СП Биробиджанская ТЭЦ </t>
  </si>
  <si>
    <t>K_505-БирТЭЦ-2</t>
  </si>
  <si>
    <t>Техническое перевооружение системы контроля параметров работы системы централизованного теплоснабжения (технический учет) в г. Биробиджан СП Биробиджанская ТЭЦ</t>
  </si>
  <si>
    <t>N_505-БирТЭЦ-5</t>
  </si>
  <si>
    <t>Новый проект. Реализация программы по снижению потерь тепловой энергии АО «ДГК» на 2023-2023гг.</t>
  </si>
  <si>
    <t>5.4</t>
  </si>
  <si>
    <t>5.4.1</t>
  </si>
  <si>
    <t>5.4.1.1</t>
  </si>
  <si>
    <t>5.4.1.2</t>
  </si>
  <si>
    <t>5.4.2</t>
  </si>
  <si>
    <t>5.4.2.1</t>
  </si>
  <si>
    <t>5.4.2.2</t>
  </si>
  <si>
    <t>5.5</t>
  </si>
  <si>
    <t>5.5.1</t>
  </si>
  <si>
    <t>5.5.2</t>
  </si>
  <si>
    <t>5.5.3</t>
  </si>
  <si>
    <t>5.5.4</t>
  </si>
  <si>
    <t>Строительство второй очереди золоотвала БТЭЦ (емкость - 1,267 млн. м3)</t>
  </si>
  <si>
    <t>F_505-ХТСКб-7</t>
  </si>
  <si>
    <t>Отказано в получении разрешительной документации на строительство</t>
  </si>
  <si>
    <t>5.6</t>
  </si>
  <si>
    <t>5.7</t>
  </si>
  <si>
    <t>Покупка газоанализатора четырехсенсорный с зондом - 1 шт. Бир.ТЭЦ</t>
  </si>
  <si>
    <t>N_505-БирТЭЦ-8-34</t>
  </si>
  <si>
    <t>Покупка помпы гидравлической ручной - 1 шт. , Бир.ТЭЦ</t>
  </si>
  <si>
    <t>N_505-БирТЭЦ-8-35</t>
  </si>
  <si>
    <t>Покупка переносного прибора для определения зольности угля ASHPROBE– 1 шт, БТЭЦ</t>
  </si>
  <si>
    <t>H_505-ХТСКб-8-19</t>
  </si>
  <si>
    <t>Покупка станка сверлильного MBSR-100 (или аналог), 1 шт., СП Бир. ТЭЦ</t>
  </si>
  <si>
    <t>N_505-БирТЭЦ-8-37</t>
  </si>
  <si>
    <t>Покупка установки для ручной плазменной резки Hyperthem Powermax 65 (или аналог), 1 шт., СП Бир. ТЭЦ</t>
  </si>
  <si>
    <t>N_505-БирТЭЦ-8-38</t>
  </si>
  <si>
    <t>Покупка генератора бензинового, 1 шт., СП Бир.ТЭЦ</t>
  </si>
  <si>
    <t>N_505-БирТЭЦ-8-41</t>
  </si>
  <si>
    <t>В рамках реализации производственной программы была проведена закупка, в результате которой возникло превышение фактической цены (свыше 100 тыс. рублей без НДС)</t>
  </si>
  <si>
    <t>Покупка амперметра, 1 шт., СП Бир.ТЭЦ</t>
  </si>
  <si>
    <t>N_505-БирТЭЦ-8-42</t>
  </si>
  <si>
    <t>Покупка сварочного аппарата,1 шт., СП Бир.ТЭЦ</t>
  </si>
  <si>
    <t>N_505-БирТЭЦ-8-39</t>
  </si>
  <si>
    <t xml:space="preserve">Внеплановый проект. Отражен факт оплаты за приобретение объектов основных средств (Продавец ООО «Восток ДВ», дог. 53/ХТС-23 от 20.04.2023).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</si>
</sst>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0.000000000000000000000000000"/>
    <numFmt numFmtId="165" formatCode="0.000000"/>
    <numFmt numFmtId="166" formatCode="0.0000000"/>
    <numFmt numFmtId="167" formatCode="0.00000"/>
    <numFmt numFmtId="168" formatCode="#,##0.00000"/>
    <numFmt numFmtId="169" formatCode="0.000000000"/>
    <numFmt numFmtId="170" formatCode="#,##0.0"/>
    <numFmt numFmtId="171" formatCode="_-* #,##0.00_р_._-;\-* #,##0.00_р_._-;_-* &quot;-&quot;??_р_._-;_-@_-"/>
    <numFmt numFmtId="172" formatCode="#,##0.00000000000000"/>
    <numFmt numFmtId="173" formatCode="#,##0.00000000000000000000"/>
    <numFmt numFmtId="174" formatCode="0.000000000000000"/>
    <numFmt numFmtId="175" formatCode="0.00000000000000000000"/>
    <numFmt numFmtId="176" formatCode="0.00000000000000000"/>
    <numFmt numFmtId="177" formatCode="0.0000000000000000"/>
  </numFmts>
  <fonts count="15" x14ac:knownFonts="1"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Helv"/>
    </font>
    <font>
      <b/>
      <sz val="12"/>
      <name val="Times New Roman CYR"/>
    </font>
    <font>
      <sz val="12"/>
      <name val="Times New Roman CYR"/>
      <charset val="204"/>
    </font>
    <font>
      <sz val="12"/>
      <name val="Times New Roman CYR"/>
    </font>
    <font>
      <b/>
      <sz val="12"/>
      <name val="Times New Roman Cyr"/>
      <charset val="204"/>
    </font>
    <font>
      <b/>
      <sz val="10"/>
      <name val="Times New Roman"/>
      <family val="1"/>
      <charset val="204"/>
    </font>
    <font>
      <u/>
      <sz val="12"/>
      <name val="Times New Roman Cyr"/>
      <charset val="204"/>
    </font>
    <font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2" fillId="0" borderId="0"/>
    <xf numFmtId="0" fontId="1" fillId="0" borderId="0"/>
    <xf numFmtId="0" fontId="6" fillId="0" borderId="0"/>
    <xf numFmtId="0" fontId="7" fillId="0" borderId="0"/>
    <xf numFmtId="0" fontId="7" fillId="0" borderId="0"/>
    <xf numFmtId="0" fontId="2" fillId="0" borderId="0"/>
    <xf numFmtId="0" fontId="2" fillId="0" borderId="0"/>
    <xf numFmtId="0" fontId="14" fillId="0" borderId="0"/>
  </cellStyleXfs>
  <cellXfs count="160">
    <xf numFmtId="0" fontId="0" fillId="0" borderId="0" xfId="0"/>
    <xf numFmtId="2" fontId="2" fillId="0" borderId="0" xfId="1" applyNumberFormat="1" applyFont="1" applyFill="1"/>
    <xf numFmtId="1" fontId="2" fillId="0" borderId="0" xfId="1" applyNumberFormat="1" applyFont="1" applyFill="1" applyAlignment="1">
      <alignment horizontal="center"/>
    </xf>
    <xf numFmtId="2" fontId="2" fillId="0" borderId="0" xfId="1" applyNumberFormat="1" applyFont="1" applyFill="1" applyAlignment="1">
      <alignment wrapText="1"/>
    </xf>
    <xf numFmtId="164" fontId="2" fillId="0" borderId="0" xfId="1" applyNumberFormat="1" applyFont="1" applyFill="1" applyAlignment="1">
      <alignment wrapText="1"/>
    </xf>
    <xf numFmtId="2" fontId="2" fillId="0" borderId="0" xfId="1" applyNumberFormat="1" applyFont="1"/>
    <xf numFmtId="4" fontId="2" fillId="0" borderId="0" xfId="1" applyNumberFormat="1" applyFont="1"/>
    <xf numFmtId="4" fontId="2" fillId="0" borderId="0" xfId="1" applyNumberFormat="1" applyFont="1" applyFill="1"/>
    <xf numFmtId="4" fontId="2" fillId="0" borderId="0" xfId="1" applyNumberFormat="1" applyFont="1" applyFill="1" applyAlignment="1">
      <alignment wrapText="1"/>
    </xf>
    <xf numFmtId="4" fontId="2" fillId="0" borderId="0" xfId="1" applyNumberFormat="1" applyFont="1" applyFill="1" applyAlignment="1">
      <alignment horizontal="center"/>
    </xf>
    <xf numFmtId="2" fontId="4" fillId="0" borderId="0" xfId="1" applyNumberFormat="1" applyFont="1" applyFill="1" applyAlignment="1">
      <alignment horizontal="center" wrapText="1"/>
    </xf>
    <xf numFmtId="2" fontId="2" fillId="0" borderId="0" xfId="2" applyNumberFormat="1" applyFont="1" applyFill="1" applyAlignment="1">
      <alignment horizontal="center" vertical="center"/>
    </xf>
    <xf numFmtId="2" fontId="4" fillId="0" borderId="0" xfId="0" applyNumberFormat="1" applyFont="1" applyFill="1" applyAlignment="1">
      <alignment horizontal="center"/>
    </xf>
    <xf numFmtId="2" fontId="2" fillId="0" borderId="0" xfId="1" applyNumberFormat="1" applyFont="1" applyFill="1" applyAlignment="1">
      <alignment horizontal="center"/>
    </xf>
    <xf numFmtId="2" fontId="2" fillId="0" borderId="0" xfId="1" applyNumberFormat="1" applyFont="1" applyFill="1" applyBorder="1" applyAlignment="1">
      <alignment vertical="center" wrapText="1"/>
    </xf>
    <xf numFmtId="2" fontId="2" fillId="0" borderId="0" xfId="1" applyNumberFormat="1" applyFont="1" applyFill="1" applyBorder="1" applyAlignment="1">
      <alignment vertical="center"/>
    </xf>
    <xf numFmtId="2" fontId="5" fillId="0" borderId="1" xfId="1" applyNumberFormat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2" fontId="2" fillId="0" borderId="0" xfId="1" applyNumberFormat="1" applyFont="1" applyFill="1" applyAlignment="1">
      <alignment vertical="center"/>
    </xf>
    <xf numFmtId="49" fontId="5" fillId="0" borderId="3" xfId="3" applyNumberFormat="1" applyFont="1" applyFill="1" applyBorder="1" applyAlignment="1">
      <alignment horizontal="center" vertical="center"/>
    </xf>
    <xf numFmtId="0" fontId="5" fillId="0" borderId="4" xfId="3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4" fontId="5" fillId="0" borderId="4" xfId="0" applyNumberFormat="1" applyFont="1" applyFill="1" applyBorder="1" applyAlignment="1">
      <alignment horizontal="center" vertical="center"/>
    </xf>
    <xf numFmtId="167" fontId="2" fillId="0" borderId="0" xfId="1" applyNumberFormat="1" applyFont="1" applyFill="1"/>
    <xf numFmtId="169" fontId="2" fillId="0" borderId="0" xfId="1" applyNumberFormat="1" applyFont="1" applyFill="1" applyAlignment="1">
      <alignment horizontal="center"/>
    </xf>
    <xf numFmtId="49" fontId="5" fillId="0" borderId="6" xfId="3" applyNumberFormat="1" applyFont="1" applyFill="1" applyBorder="1" applyAlignment="1">
      <alignment horizontal="center" vertical="center"/>
    </xf>
    <xf numFmtId="0" fontId="5" fillId="0" borderId="6" xfId="3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4" fontId="5" fillId="0" borderId="6" xfId="0" applyNumberFormat="1" applyFont="1" applyFill="1" applyBorder="1" applyAlignment="1">
      <alignment horizontal="center" vertical="center"/>
    </xf>
    <xf numFmtId="49" fontId="5" fillId="0" borderId="1" xfId="3" applyNumberFormat="1" applyFont="1" applyFill="1" applyBorder="1" applyAlignment="1">
      <alignment horizontal="center" vertical="center"/>
    </xf>
    <xf numFmtId="0" fontId="5" fillId="0" borderId="1" xfId="3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9" fontId="2" fillId="0" borderId="1" xfId="3" applyNumberFormat="1" applyFont="1" applyFill="1" applyBorder="1" applyAlignment="1">
      <alignment horizontal="center" vertical="center"/>
    </xf>
    <xf numFmtId="170" fontId="2" fillId="0" borderId="1" xfId="4" applyNumberFormat="1" applyFont="1" applyFill="1" applyBorder="1" applyAlignment="1" applyProtection="1">
      <alignment horizontal="left" vertical="top" wrapText="1"/>
      <protection locked="0"/>
    </xf>
    <xf numFmtId="170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4" fontId="2" fillId="0" borderId="1" xfId="0" applyNumberFormat="1" applyFont="1" applyFill="1" applyBorder="1" applyAlignment="1">
      <alignment horizontal="center" vertical="center"/>
    </xf>
    <xf numFmtId="49" fontId="11" fillId="0" borderId="1" xfId="4" applyNumberFormat="1" applyFont="1" applyFill="1" applyBorder="1" applyAlignment="1" applyProtection="1">
      <alignment horizontal="center" vertical="center" wrapText="1"/>
      <protection locked="0"/>
    </xf>
    <xf numFmtId="170" fontId="11" fillId="0" borderId="1" xfId="5" applyNumberFormat="1" applyFont="1" applyFill="1" applyBorder="1" applyAlignment="1" applyProtection="1">
      <alignment horizontal="left" vertical="center" wrapText="1"/>
      <protection locked="0"/>
    </xf>
    <xf numFmtId="171" fontId="11" fillId="0" borderId="1" xfId="5" applyNumberFormat="1" applyFont="1" applyFill="1" applyBorder="1" applyAlignment="1" applyProtection="1">
      <alignment horizontal="center" vertical="center" wrapText="1"/>
      <protection locked="0"/>
    </xf>
    <xf numFmtId="4" fontId="1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/>
    </xf>
    <xf numFmtId="2" fontId="10" fillId="0" borderId="1" xfId="4" applyNumberFormat="1" applyFont="1" applyFill="1" applyBorder="1" applyAlignment="1" applyProtection="1">
      <alignment horizontal="center" vertical="center" wrapText="1"/>
      <protection locked="0"/>
    </xf>
    <xf numFmtId="2" fontId="8" fillId="0" borderId="1" xfId="4" applyNumberFormat="1" applyFont="1" applyFill="1" applyBorder="1" applyAlignment="1" applyProtection="1">
      <alignment horizontal="center" vertical="center" wrapText="1"/>
      <protection locked="0"/>
    </xf>
    <xf numFmtId="170" fontId="9" fillId="0" borderId="1" xfId="5" applyNumberFormat="1" applyFont="1" applyFill="1" applyBorder="1" applyAlignment="1" applyProtection="1">
      <alignment horizontal="left" vertical="top" wrapText="1"/>
      <protection locked="0"/>
    </xf>
    <xf numFmtId="171" fontId="9" fillId="0" borderId="1" xfId="5" applyNumberFormat="1" applyFont="1" applyFill="1" applyBorder="1" applyAlignment="1" applyProtection="1">
      <alignment horizontal="center" vertical="center" wrapText="1"/>
      <protection locked="0"/>
    </xf>
    <xf numFmtId="2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171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170" fontId="9" fillId="0" borderId="1" xfId="4" applyNumberFormat="1" applyFont="1" applyFill="1" applyBorder="1" applyAlignment="1" applyProtection="1">
      <alignment vertical="top" wrapText="1"/>
      <protection locked="0"/>
    </xf>
    <xf numFmtId="170" fontId="9" fillId="0" borderId="1" xfId="4" applyNumberFormat="1" applyFont="1" applyFill="1" applyBorder="1" applyAlignment="1" applyProtection="1">
      <alignment horizontal="left" vertical="top" wrapText="1"/>
      <protection locked="0"/>
    </xf>
    <xf numFmtId="49" fontId="2" fillId="0" borderId="1" xfId="3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5" fillId="0" borderId="1" xfId="7" applyNumberFormat="1" applyFont="1" applyFill="1" applyBorder="1" applyAlignment="1">
      <alignment horizontal="center" vertical="center"/>
    </xf>
    <xf numFmtId="49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4" fontId="2" fillId="0" borderId="1" xfId="1" applyNumberFormat="1" applyFont="1" applyFill="1" applyBorder="1" applyAlignment="1">
      <alignment horizontal="center" vertical="center" wrapText="1"/>
    </xf>
    <xf numFmtId="2" fontId="2" fillId="0" borderId="0" xfId="1" applyNumberFormat="1" applyFont="1" applyFill="1" applyAlignment="1">
      <alignment horizontal="center" vertical="center" wrapText="1"/>
    </xf>
    <xf numFmtId="172" fontId="2" fillId="0" borderId="0" xfId="1" applyNumberFormat="1" applyFont="1" applyFill="1" applyAlignment="1">
      <alignment horizontal="center"/>
    </xf>
    <xf numFmtId="173" fontId="2" fillId="0" borderId="0" xfId="1" applyNumberFormat="1" applyFont="1" applyFill="1" applyAlignment="1">
      <alignment horizontal="center"/>
    </xf>
    <xf numFmtId="170" fontId="9" fillId="0" borderId="1" xfId="5" applyNumberFormat="1" applyFont="1" applyFill="1" applyBorder="1" applyAlignment="1" applyProtection="1">
      <alignment vertical="center" wrapText="1"/>
      <protection locked="0"/>
    </xf>
    <xf numFmtId="49" fontId="5" fillId="0" borderId="1" xfId="3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170" fontId="2" fillId="0" borderId="1" xfId="4" applyNumberFormat="1" applyFont="1" applyFill="1" applyBorder="1" applyAlignment="1" applyProtection="1">
      <alignment horizontal="center" vertical="center" wrapText="1"/>
      <protection locked="0"/>
    </xf>
    <xf numFmtId="170" fontId="9" fillId="0" borderId="1" xfId="5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 applyProtection="1">
      <alignment horizontal="left" vertical="top" wrapText="1"/>
      <protection locked="0"/>
    </xf>
    <xf numFmtId="4" fontId="2" fillId="0" borderId="1" xfId="0" applyNumberFormat="1" applyFont="1" applyFill="1" applyBorder="1" applyAlignment="1">
      <alignment horizontal="center" vertical="center" wrapText="1"/>
    </xf>
    <xf numFmtId="170" fontId="10" fillId="0" borderId="1" xfId="4" applyNumberFormat="1" applyFont="1" applyFill="1" applyBorder="1" applyAlignment="1" applyProtection="1">
      <alignment horizontal="left" vertical="top" wrapText="1"/>
      <protection locked="0"/>
    </xf>
    <xf numFmtId="0" fontId="2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 wrapText="1"/>
    </xf>
    <xf numFmtId="4" fontId="9" fillId="0" borderId="1" xfId="5" applyNumberFormat="1" applyFont="1" applyFill="1" applyBorder="1" applyAlignment="1" applyProtection="1">
      <alignment horizontal="center" vertical="center" wrapText="1"/>
      <protection locked="0"/>
    </xf>
    <xf numFmtId="170" fontId="10" fillId="0" borderId="1" xfId="5" applyNumberFormat="1" applyFont="1" applyFill="1" applyBorder="1" applyAlignment="1" applyProtection="1">
      <alignment horizontal="left" vertical="top" wrapText="1"/>
      <protection locked="0"/>
    </xf>
    <xf numFmtId="49" fontId="2" fillId="0" borderId="1" xfId="8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center" vertical="top" wrapText="1"/>
    </xf>
    <xf numFmtId="4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1" fontId="2" fillId="0" borderId="1" xfId="4" applyNumberFormat="1" applyFont="1" applyFill="1" applyBorder="1" applyAlignment="1" applyProtection="1">
      <alignment horizontal="left" vertical="top" wrapText="1"/>
      <protection locked="0"/>
    </xf>
    <xf numFmtId="2" fontId="2" fillId="0" borderId="1" xfId="1" applyNumberFormat="1" applyFont="1" applyFill="1" applyBorder="1" applyAlignment="1">
      <alignment horizontal="center" wrapText="1"/>
    </xf>
    <xf numFmtId="2" fontId="8" fillId="0" borderId="6" xfId="4" applyNumberFormat="1" applyFont="1" applyFill="1" applyBorder="1" applyAlignment="1" applyProtection="1">
      <alignment horizontal="center" vertical="center" wrapText="1"/>
      <protection locked="0"/>
    </xf>
    <xf numFmtId="170" fontId="11" fillId="0" borderId="1" xfId="4" applyNumberFormat="1" applyFont="1" applyFill="1" applyBorder="1" applyAlignment="1" applyProtection="1">
      <alignment horizontal="left" vertical="center" wrapText="1"/>
      <protection locked="0"/>
    </xf>
    <xf numFmtId="4" fontId="11" fillId="0" borderId="1" xfId="4" applyNumberFormat="1" applyFont="1" applyFill="1" applyBorder="1" applyAlignment="1" applyProtection="1">
      <alignment horizontal="center" vertical="center" wrapText="1"/>
      <protection locked="0"/>
    </xf>
    <xf numFmtId="170" fontId="2" fillId="0" borderId="1" xfId="3" applyNumberFormat="1" applyFont="1" applyFill="1" applyBorder="1" applyAlignment="1" applyProtection="1">
      <alignment horizontal="left" vertical="top" wrapText="1"/>
      <protection locked="0"/>
    </xf>
    <xf numFmtId="2" fontId="10" fillId="0" borderId="6" xfId="4" applyNumberFormat="1" applyFont="1" applyFill="1" applyBorder="1" applyAlignment="1" applyProtection="1">
      <alignment horizontal="center" vertical="center" wrapText="1"/>
      <protection locked="0"/>
    </xf>
    <xf numFmtId="2" fontId="2" fillId="0" borderId="1" xfId="1" applyNumberFormat="1" applyFont="1" applyFill="1" applyBorder="1" applyAlignment="1">
      <alignment horizontal="center" vertical="center" wrapText="1"/>
    </xf>
    <xf numFmtId="2" fontId="5" fillId="0" borderId="6" xfId="1" applyNumberFormat="1" applyFont="1" applyFill="1" applyBorder="1" applyAlignment="1">
      <alignment horizontal="center" vertical="center" wrapText="1"/>
    </xf>
    <xf numFmtId="2" fontId="2" fillId="0" borderId="6" xfId="1" applyNumberFormat="1" applyFont="1" applyFill="1" applyBorder="1" applyAlignment="1">
      <alignment horizontal="center" vertical="center" wrapText="1"/>
    </xf>
    <xf numFmtId="2" fontId="5" fillId="0" borderId="0" xfId="1" applyNumberFormat="1" applyFont="1" applyFill="1" applyAlignment="1">
      <alignment horizontal="center" vertical="center" wrapText="1"/>
    </xf>
    <xf numFmtId="0" fontId="2" fillId="0" borderId="1" xfId="3" applyFont="1" applyFill="1" applyBorder="1" applyAlignment="1">
      <alignment horizontal="center" vertical="center" wrapText="1"/>
    </xf>
    <xf numFmtId="170" fontId="2" fillId="0" borderId="1" xfId="5" applyNumberFormat="1" applyFont="1" applyFill="1" applyBorder="1" applyAlignment="1" applyProtection="1">
      <alignment horizontal="left" vertical="top" wrapText="1"/>
      <protection locked="0"/>
    </xf>
    <xf numFmtId="3" fontId="2" fillId="0" borderId="1" xfId="4" applyNumberFormat="1" applyFont="1" applyFill="1" applyBorder="1" applyAlignment="1" applyProtection="1">
      <alignment horizontal="left" vertical="top" wrapText="1"/>
      <protection locked="0"/>
    </xf>
    <xf numFmtId="174" fontId="2" fillId="0" borderId="0" xfId="1" applyNumberFormat="1" applyFont="1" applyFill="1" applyAlignment="1">
      <alignment horizontal="center"/>
    </xf>
    <xf numFmtId="176" fontId="2" fillId="0" borderId="0" xfId="1" applyNumberFormat="1" applyFont="1" applyFill="1" applyAlignment="1">
      <alignment horizontal="center"/>
    </xf>
    <xf numFmtId="3" fontId="2" fillId="0" borderId="1" xfId="5" applyNumberFormat="1" applyFont="1" applyFill="1" applyBorder="1" applyAlignment="1" applyProtection="1">
      <alignment vertical="top" wrapText="1"/>
      <protection locked="0"/>
    </xf>
    <xf numFmtId="177" fontId="2" fillId="0" borderId="0" xfId="1" applyNumberFormat="1" applyFont="1" applyFill="1" applyAlignment="1">
      <alignment horizontal="center"/>
    </xf>
    <xf numFmtId="4" fontId="2" fillId="0" borderId="1" xfId="4" applyNumberFormat="1" applyFont="1" applyFill="1" applyBorder="1" applyAlignment="1" applyProtection="1">
      <alignment horizontal="center" vertical="center" wrapText="1"/>
      <protection locked="0"/>
    </xf>
    <xf numFmtId="166" fontId="2" fillId="0" borderId="0" xfId="1" applyNumberFormat="1" applyFont="1" applyFill="1" applyAlignment="1">
      <alignment horizontal="center"/>
    </xf>
    <xf numFmtId="3" fontId="10" fillId="0" borderId="1" xfId="5" applyNumberFormat="1" applyFont="1" applyFill="1" applyBorder="1" applyAlignment="1" applyProtection="1">
      <alignment vertical="top" wrapText="1"/>
      <protection locked="0"/>
    </xf>
    <xf numFmtId="2" fontId="5" fillId="0" borderId="1" xfId="0" applyNumberFormat="1" applyFont="1" applyFill="1" applyBorder="1" applyAlignment="1">
      <alignment horizontal="center" vertical="center" wrapText="1"/>
    </xf>
    <xf numFmtId="2" fontId="5" fillId="0" borderId="1" xfId="1" applyNumberFormat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2" fontId="2" fillId="0" borderId="0" xfId="1" applyNumberFormat="1" applyFont="1" applyFill="1" applyAlignment="1">
      <alignment horizontal="center"/>
    </xf>
    <xf numFmtId="2" fontId="3" fillId="0" borderId="0" xfId="1" applyNumberFormat="1" applyFont="1" applyFill="1" applyAlignment="1">
      <alignment horizontal="right" wrapText="1"/>
    </xf>
    <xf numFmtId="165" fontId="2" fillId="0" borderId="0" xfId="1" applyNumberFormat="1" applyFont="1" applyFill="1"/>
    <xf numFmtId="166" fontId="2" fillId="0" borderId="0" xfId="1" applyNumberFormat="1" applyFont="1" applyFill="1"/>
    <xf numFmtId="4" fontId="3" fillId="0" borderId="0" xfId="1" applyNumberFormat="1" applyFont="1" applyFill="1" applyAlignment="1">
      <alignment horizontal="right"/>
    </xf>
    <xf numFmtId="2" fontId="4" fillId="0" borderId="0" xfId="1" applyNumberFormat="1" applyFont="1" applyFill="1" applyAlignment="1">
      <alignment horizontal="center"/>
    </xf>
    <xf numFmtId="4" fontId="4" fillId="0" borderId="0" xfId="1" applyNumberFormat="1" applyFont="1" applyFill="1" applyAlignment="1">
      <alignment horizontal="center"/>
    </xf>
    <xf numFmtId="2" fontId="4" fillId="0" borderId="0" xfId="1" applyNumberFormat="1" applyFont="1" applyFill="1" applyAlignment="1">
      <alignment horizontal="center" wrapText="1"/>
    </xf>
    <xf numFmtId="4" fontId="4" fillId="0" borderId="0" xfId="1" applyNumberFormat="1" applyFont="1" applyFill="1" applyAlignment="1">
      <alignment horizontal="center" wrapText="1"/>
    </xf>
    <xf numFmtId="4" fontId="4" fillId="0" borderId="0" xfId="1" applyNumberFormat="1" applyFont="1" applyFill="1" applyAlignment="1">
      <alignment horizontal="center" wrapText="1"/>
    </xf>
    <xf numFmtId="2" fontId="2" fillId="0" borderId="0" xfId="2" applyNumberFormat="1" applyFont="1" applyFill="1" applyAlignment="1">
      <alignment horizontal="center" vertical="center"/>
    </xf>
    <xf numFmtId="4" fontId="2" fillId="0" borderId="0" xfId="2" applyNumberFormat="1" applyFont="1" applyFill="1" applyAlignment="1">
      <alignment horizontal="center" vertical="center"/>
    </xf>
    <xf numFmtId="4" fontId="2" fillId="0" borderId="0" xfId="2" applyNumberFormat="1" applyFont="1" applyFill="1" applyAlignment="1">
      <alignment horizontal="center" vertical="center"/>
    </xf>
    <xf numFmtId="2" fontId="4" fillId="0" borderId="0" xfId="0" applyNumberFormat="1" applyFont="1" applyFill="1" applyAlignment="1">
      <alignment horizontal="center"/>
    </xf>
    <xf numFmtId="4" fontId="4" fillId="0" borderId="0" xfId="0" applyNumberFormat="1" applyFont="1" applyFill="1" applyAlignment="1">
      <alignment horizontal="center"/>
    </xf>
    <xf numFmtId="4" fontId="5" fillId="0" borderId="0" xfId="0" applyNumberFormat="1" applyFont="1" applyFill="1" applyAlignment="1">
      <alignment horizontal="center"/>
    </xf>
    <xf numFmtId="4" fontId="4" fillId="0" borderId="0" xfId="0" applyNumberFormat="1" applyFont="1" applyFill="1" applyAlignment="1">
      <alignment horizontal="center"/>
    </xf>
    <xf numFmtId="168" fontId="2" fillId="0" borderId="0" xfId="2" applyNumberFormat="1" applyFont="1" applyFill="1" applyAlignment="1">
      <alignment horizontal="center" vertical="center"/>
    </xf>
    <xf numFmtId="2" fontId="4" fillId="0" borderId="0" xfId="2" applyNumberFormat="1" applyFont="1" applyFill="1" applyAlignment="1">
      <alignment horizontal="center" vertical="center"/>
    </xf>
    <xf numFmtId="4" fontId="4" fillId="0" borderId="0" xfId="2" applyNumberFormat="1" applyFont="1" applyFill="1" applyAlignment="1">
      <alignment horizontal="center" vertical="center"/>
    </xf>
    <xf numFmtId="4" fontId="5" fillId="0" borderId="1" xfId="1" applyNumberFormat="1" applyFont="1" applyFill="1" applyBorder="1" applyAlignment="1">
      <alignment horizontal="center" vertical="center" wrapText="1"/>
    </xf>
    <xf numFmtId="4" fontId="8" fillId="0" borderId="4" xfId="4" applyNumberFormat="1" applyFont="1" applyFill="1" applyBorder="1" applyAlignment="1" applyProtection="1">
      <alignment horizontal="center" vertical="center" wrapText="1"/>
      <protection locked="0"/>
    </xf>
    <xf numFmtId="10" fontId="5" fillId="0" borderId="4" xfId="1" applyNumberFormat="1" applyFont="1" applyFill="1" applyBorder="1" applyAlignment="1">
      <alignment horizontal="center" vertical="center" wrapText="1"/>
    </xf>
    <xf numFmtId="2" fontId="8" fillId="0" borderId="5" xfId="4" applyNumberFormat="1" applyFont="1" applyFill="1" applyBorder="1" applyAlignment="1" applyProtection="1">
      <alignment horizontal="center" vertical="center" wrapText="1"/>
      <protection locked="0"/>
    </xf>
    <xf numFmtId="4" fontId="5" fillId="0" borderId="6" xfId="0" applyNumberFormat="1" applyFont="1" applyFill="1" applyBorder="1" applyAlignment="1">
      <alignment horizontal="center" vertical="center" wrapText="1"/>
    </xf>
    <xf numFmtId="4" fontId="5" fillId="0" borderId="7" xfId="0" applyNumberFormat="1" applyFont="1" applyFill="1" applyBorder="1" applyAlignment="1">
      <alignment horizontal="center" vertical="center" wrapText="1"/>
    </xf>
    <xf numFmtId="10" fontId="5" fillId="0" borderId="6" xfId="1" applyNumberFormat="1" applyFont="1" applyFill="1" applyBorder="1" applyAlignment="1">
      <alignment horizontal="center" vertical="center" wrapText="1"/>
    </xf>
    <xf numFmtId="10" fontId="5" fillId="0" borderId="1" xfId="1" applyNumberFormat="1" applyFont="1" applyFill="1" applyBorder="1" applyAlignment="1">
      <alignment horizontal="center" vertical="center" wrapText="1"/>
    </xf>
    <xf numFmtId="4" fontId="10" fillId="0" borderId="1" xfId="5" applyNumberFormat="1" applyFont="1" applyFill="1" applyBorder="1" applyAlignment="1" applyProtection="1">
      <alignment horizontal="center" vertical="center" wrapText="1"/>
      <protection locked="0"/>
    </xf>
    <xf numFmtId="10" fontId="2" fillId="0" borderId="1" xfId="1" applyNumberFormat="1" applyFont="1" applyFill="1" applyBorder="1" applyAlignment="1">
      <alignment horizontal="center" vertical="center" wrapText="1"/>
    </xf>
    <xf numFmtId="4" fontId="5" fillId="0" borderId="1" xfId="6" applyNumberFormat="1" applyFont="1" applyFill="1" applyBorder="1" applyAlignment="1">
      <alignment horizontal="center" vertical="center" wrapText="1"/>
    </xf>
    <xf numFmtId="4" fontId="10" fillId="0" borderId="1" xfId="4" applyNumberFormat="1" applyFont="1" applyFill="1" applyBorder="1" applyAlignment="1" applyProtection="1">
      <alignment horizontal="center" vertical="center" wrapText="1"/>
      <protection locked="0"/>
    </xf>
    <xf numFmtId="4" fontId="8" fillId="0" borderId="1" xfId="4" applyNumberFormat="1" applyFont="1" applyFill="1" applyBorder="1" applyAlignment="1" applyProtection="1">
      <alignment horizontal="center" vertical="center" wrapText="1"/>
      <protection locked="0"/>
    </xf>
    <xf numFmtId="4" fontId="5" fillId="0" borderId="1" xfId="1" applyNumberFormat="1" applyFont="1" applyFill="1" applyBorder="1" applyAlignment="1">
      <alignment horizontal="center" vertical="center" wrapText="1"/>
    </xf>
    <xf numFmtId="4" fontId="8" fillId="0" borderId="1" xfId="5" applyNumberFormat="1" applyFont="1" applyFill="1" applyBorder="1" applyAlignment="1" applyProtection="1">
      <alignment horizontal="center" vertical="center" wrapText="1"/>
      <protection locked="0"/>
    </xf>
    <xf numFmtId="4" fontId="2" fillId="0" borderId="6" xfId="0" applyNumberFormat="1" applyFont="1" applyFill="1" applyBorder="1" applyAlignment="1">
      <alignment horizontal="center" vertical="center" wrapText="1"/>
    </xf>
    <xf numFmtId="4" fontId="2" fillId="0" borderId="6" xfId="1" applyNumberFormat="1" applyFont="1" applyFill="1" applyBorder="1" applyAlignment="1">
      <alignment horizontal="center" vertical="center" wrapText="1"/>
    </xf>
    <xf numFmtId="4" fontId="5" fillId="0" borderId="6" xfId="1" applyNumberFormat="1" applyFont="1" applyFill="1" applyBorder="1" applyAlignment="1">
      <alignment horizontal="center" vertical="center" wrapText="1"/>
    </xf>
    <xf numFmtId="2" fontId="2" fillId="0" borderId="1" xfId="2" applyNumberFormat="1" applyFont="1" applyFill="1" applyBorder="1" applyAlignment="1">
      <alignment horizontal="center" vertical="center"/>
    </xf>
    <xf numFmtId="2" fontId="2" fillId="0" borderId="1" xfId="2" applyNumberFormat="1" applyFont="1" applyFill="1" applyBorder="1" applyAlignment="1">
      <alignment horizontal="left" vertical="center" wrapText="1"/>
    </xf>
    <xf numFmtId="2" fontId="2" fillId="0" borderId="1" xfId="0" applyNumberFormat="1" applyFont="1" applyFill="1" applyBorder="1" applyAlignment="1">
      <alignment horizontal="center" vertical="center"/>
    </xf>
    <xf numFmtId="4" fontId="10" fillId="0" borderId="6" xfId="5" applyNumberFormat="1" applyFont="1" applyFill="1" applyBorder="1" applyAlignment="1" applyProtection="1">
      <alignment horizontal="center" vertical="center" wrapText="1"/>
      <protection locked="0"/>
    </xf>
    <xf numFmtId="2" fontId="2" fillId="0" borderId="6" xfId="2" applyNumberFormat="1" applyFont="1" applyFill="1" applyBorder="1" applyAlignment="1">
      <alignment horizontal="center" vertical="center"/>
    </xf>
    <xf numFmtId="2" fontId="2" fillId="0" borderId="6" xfId="2" applyNumberFormat="1" applyFont="1" applyFill="1" applyBorder="1" applyAlignment="1">
      <alignment horizontal="left" vertical="center" wrapText="1"/>
    </xf>
    <xf numFmtId="2" fontId="2" fillId="0" borderId="6" xfId="0" applyNumberFormat="1" applyFont="1" applyFill="1" applyBorder="1" applyAlignment="1">
      <alignment horizontal="center" vertical="center"/>
    </xf>
    <xf numFmtId="4" fontId="8" fillId="0" borderId="6" xfId="5" applyNumberFormat="1" applyFont="1" applyFill="1" applyBorder="1" applyAlignment="1" applyProtection="1">
      <alignment horizontal="center" vertical="center" wrapText="1"/>
      <protection locked="0"/>
    </xf>
    <xf numFmtId="2" fontId="10" fillId="0" borderId="6" xfId="4" applyNumberFormat="1" applyFont="1" applyFill="1" applyBorder="1" applyAlignment="1" applyProtection="1">
      <alignment horizontal="left" vertical="center" wrapText="1"/>
      <protection locked="0"/>
    </xf>
    <xf numFmtId="2" fontId="10" fillId="0" borderId="6" xfId="5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>
      <alignment horizontal="center" vertical="center" wrapText="1"/>
    </xf>
    <xf numFmtId="2" fontId="2" fillId="0" borderId="1" xfId="4" applyNumberFormat="1" applyFont="1" applyFill="1" applyBorder="1" applyAlignment="1" applyProtection="1">
      <alignment horizontal="left" vertical="center" wrapText="1"/>
      <protection locked="0"/>
    </xf>
    <xf numFmtId="2" fontId="2" fillId="0" borderId="6" xfId="2" applyNumberFormat="1" applyFont="1" applyFill="1" applyBorder="1" applyAlignment="1" applyProtection="1">
      <alignment horizontal="left" vertical="center" wrapText="1"/>
      <protection locked="0"/>
    </xf>
    <xf numFmtId="4" fontId="10" fillId="0" borderId="6" xfId="4" applyNumberFormat="1" applyFont="1" applyFill="1" applyBorder="1" applyAlignment="1" applyProtection="1">
      <alignment horizontal="center" vertical="center" wrapText="1"/>
      <protection locked="0"/>
    </xf>
    <xf numFmtId="2" fontId="2" fillId="0" borderId="1" xfId="2" applyNumberFormat="1" applyFont="1" applyFill="1" applyBorder="1" applyAlignment="1">
      <alignment horizontal="center" vertical="center" wrapText="1"/>
    </xf>
    <xf numFmtId="175" fontId="2" fillId="0" borderId="0" xfId="1" applyNumberFormat="1" applyFont="1" applyFill="1"/>
    <xf numFmtId="2" fontId="11" fillId="0" borderId="1" xfId="4" applyNumberFormat="1" applyFont="1" applyFill="1" applyBorder="1" applyAlignment="1" applyProtection="1">
      <alignment horizontal="center" vertical="center" wrapText="1"/>
      <protection locked="0"/>
    </xf>
    <xf numFmtId="4" fontId="8" fillId="0" borderId="6" xfId="4" applyNumberFormat="1" applyFont="1" applyFill="1" applyBorder="1" applyAlignment="1" applyProtection="1">
      <alignment horizontal="center" vertical="center" wrapText="1"/>
      <protection locked="0"/>
    </xf>
    <xf numFmtId="2" fontId="10" fillId="0" borderId="1" xfId="4" applyNumberFormat="1" applyFont="1" applyFill="1" applyBorder="1" applyAlignment="1" applyProtection="1">
      <alignment horizontal="left" vertical="center" wrapText="1"/>
      <protection locked="0"/>
    </xf>
    <xf numFmtId="170" fontId="11" fillId="0" borderId="1" xfId="5" applyNumberFormat="1" applyFont="1" applyFill="1" applyBorder="1" applyAlignment="1" applyProtection="1">
      <alignment horizontal="center" vertical="center" wrapText="1"/>
      <protection locked="0"/>
    </xf>
  </cellXfs>
  <cellStyles count="9">
    <cellStyle name="Обычный" xfId="0" builtinId="0"/>
    <cellStyle name="Обычный 10" xfId="6"/>
    <cellStyle name="Обычный 11" xfId="7"/>
    <cellStyle name="Обычный 3" xfId="1"/>
    <cellStyle name="Обычный 7" xfId="2"/>
    <cellStyle name="Обычный 7 3 2" xfId="8"/>
    <cellStyle name="Обычный 7 4" xfId="3"/>
    <cellStyle name="Стиль 1" xfId="4"/>
    <cellStyle name="Стиль 1 2" xfId="5"/>
  </cellStyles>
  <dxfs count="524"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rgb="FFFF0000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K917"/>
  <sheetViews>
    <sheetView tabSelected="1" zoomScale="60" zoomScaleNormal="60" workbookViewId="0">
      <selection activeCell="E36" sqref="E36"/>
    </sheetView>
  </sheetViews>
  <sheetFormatPr defaultColWidth="9" defaultRowHeight="15.75" x14ac:dyDescent="0.25"/>
  <cols>
    <col min="1" max="1" width="9.75" style="1" customWidth="1"/>
    <col min="2" max="2" width="55.375" style="1" customWidth="1"/>
    <col min="3" max="3" width="24" style="1" customWidth="1"/>
    <col min="4" max="4" width="22.125" style="1" customWidth="1"/>
    <col min="5" max="5" width="23.875" style="1" customWidth="1"/>
    <col min="6" max="6" width="24" style="1" customWidth="1"/>
    <col min="7" max="7" width="21.25" style="1" customWidth="1" collapsed="1"/>
    <col min="8" max="8" width="27" style="105" customWidth="1"/>
    <col min="9" max="9" width="19.5" style="1" customWidth="1"/>
    <col min="10" max="10" width="29.125" style="1" customWidth="1"/>
    <col min="11" max="11" width="19.5" style="1" customWidth="1" collapsed="1"/>
    <col min="12" max="12" width="26.875" style="1" customWidth="1"/>
    <col min="13" max="13" width="19.5" style="1" customWidth="1"/>
    <col min="14" max="14" width="29.5" style="1" customWidth="1"/>
    <col min="15" max="15" width="19.5" style="1" customWidth="1"/>
    <col min="16" max="16" width="24.625" style="1" customWidth="1"/>
    <col min="17" max="17" width="26.875" style="1" customWidth="1"/>
    <col min="18" max="19" width="23" style="7" customWidth="1"/>
    <col min="20" max="20" width="62.875" style="58" customWidth="1"/>
    <col min="21" max="21" width="13" style="3" customWidth="1"/>
    <col min="22" max="22" width="13" style="1" customWidth="1"/>
    <col min="23" max="25" width="13" style="4" customWidth="1"/>
    <col min="26" max="26" width="19.75" style="4" customWidth="1"/>
    <col min="27" max="27" width="31.75" style="13" customWidth="1"/>
    <col min="28" max="28" width="27.5" style="13" customWidth="1"/>
    <col min="29" max="29" width="29.375" style="13" customWidth="1"/>
    <col min="30" max="30" width="25.5" style="104" customWidth="1"/>
    <col min="31" max="31" width="13" style="104" customWidth="1"/>
    <col min="32" max="37" width="13" style="1" customWidth="1"/>
    <col min="38" max="41" width="13" style="5" customWidth="1"/>
    <col min="42" max="16384" width="9" style="5"/>
  </cols>
  <sheetData>
    <row r="1" spans="1:37" ht="20.25" customHeight="1" x14ac:dyDescent="0.3"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103" t="s">
        <v>0</v>
      </c>
    </row>
    <row r="2" spans="1:37" ht="20.25" customHeight="1" x14ac:dyDescent="0.3">
      <c r="H2" s="1"/>
      <c r="J2" s="105"/>
      <c r="L2" s="105"/>
      <c r="N2" s="24"/>
      <c r="T2" s="103" t="s">
        <v>1</v>
      </c>
    </row>
    <row r="3" spans="1:37" s="6" customFormat="1" ht="20.25" customHeight="1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106" t="s">
        <v>2</v>
      </c>
      <c r="U3" s="8"/>
      <c r="V3" s="7"/>
      <c r="W3" s="8"/>
      <c r="X3" s="8"/>
      <c r="Y3" s="8"/>
      <c r="Z3" s="8"/>
      <c r="AA3" s="9"/>
      <c r="AB3" s="9"/>
      <c r="AC3" s="9"/>
      <c r="AD3" s="104"/>
      <c r="AE3" s="104"/>
      <c r="AF3" s="7"/>
      <c r="AG3" s="7"/>
      <c r="AH3" s="7"/>
      <c r="AI3" s="7"/>
      <c r="AJ3" s="7"/>
      <c r="AK3" s="7"/>
    </row>
    <row r="4" spans="1:37" ht="20.25" customHeight="1" x14ac:dyDescent="0.3">
      <c r="A4" s="107" t="s">
        <v>3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8"/>
      <c r="T4" s="107"/>
    </row>
    <row r="5" spans="1:37" ht="20.25" customHeight="1" x14ac:dyDescent="0.3">
      <c r="A5" s="109" t="s">
        <v>4</v>
      </c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110"/>
      <c r="T5" s="109"/>
    </row>
    <row r="6" spans="1:37" ht="20.25" customHeight="1" x14ac:dyDescent="0.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11"/>
      <c r="S6" s="111"/>
      <c r="T6" s="10"/>
    </row>
    <row r="7" spans="1:37" ht="20.25" customHeight="1" x14ac:dyDescent="0.3">
      <c r="A7" s="109" t="s">
        <v>5</v>
      </c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10"/>
      <c r="T7" s="109"/>
    </row>
    <row r="8" spans="1:37" ht="20.25" customHeight="1" x14ac:dyDescent="0.25">
      <c r="A8" s="112" t="s">
        <v>6</v>
      </c>
      <c r="B8" s="112"/>
      <c r="C8" s="112"/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112"/>
      <c r="R8" s="112"/>
      <c r="S8" s="113"/>
      <c r="T8" s="112"/>
    </row>
    <row r="9" spans="1:37" ht="20.25" customHeight="1" x14ac:dyDescent="0.25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4"/>
      <c r="S9" s="114"/>
      <c r="T9" s="11"/>
    </row>
    <row r="10" spans="1:37" ht="20.25" customHeight="1" x14ac:dyDescent="0.3">
      <c r="A10" s="115" t="s">
        <v>7</v>
      </c>
      <c r="B10" s="115"/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115"/>
      <c r="R10" s="115"/>
      <c r="S10" s="116"/>
      <c r="T10" s="115"/>
    </row>
    <row r="11" spans="1:37" ht="20.25" customHeight="1" x14ac:dyDescent="0.3">
      <c r="A11" s="12"/>
      <c r="B11" s="12"/>
      <c r="C11" s="12"/>
      <c r="D11" s="12"/>
      <c r="E11" s="12"/>
      <c r="F11" s="117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18"/>
      <c r="S11" s="119"/>
      <c r="T11" s="12"/>
    </row>
    <row r="12" spans="1:37" ht="20.25" customHeight="1" x14ac:dyDescent="0.25">
      <c r="A12" s="120" t="s">
        <v>8</v>
      </c>
      <c r="B12" s="120"/>
      <c r="C12" s="120"/>
      <c r="D12" s="120"/>
      <c r="E12" s="120"/>
      <c r="F12" s="120"/>
      <c r="G12" s="120"/>
      <c r="H12" s="120"/>
      <c r="I12" s="120"/>
      <c r="J12" s="120"/>
      <c r="K12" s="120"/>
      <c r="L12" s="120"/>
      <c r="M12" s="120"/>
      <c r="N12" s="120"/>
      <c r="O12" s="120"/>
      <c r="P12" s="120"/>
      <c r="Q12" s="120"/>
      <c r="R12" s="120"/>
      <c r="S12" s="121"/>
      <c r="T12" s="120"/>
    </row>
    <row r="13" spans="1:37" ht="20.25" customHeight="1" x14ac:dyDescent="0.25">
      <c r="A13" s="112" t="s">
        <v>9</v>
      </c>
      <c r="B13" s="112"/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12"/>
      <c r="R13" s="112"/>
      <c r="S13" s="113"/>
      <c r="T13" s="112"/>
    </row>
    <row r="14" spans="1:37" ht="20.25" customHeight="1" x14ac:dyDescent="0.3">
      <c r="A14" s="107"/>
      <c r="B14" s="107"/>
      <c r="C14" s="107"/>
      <c r="D14" s="107"/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07"/>
      <c r="S14" s="108"/>
      <c r="T14" s="107"/>
      <c r="AA14" s="102"/>
      <c r="AB14" s="102"/>
      <c r="AC14" s="102"/>
    </row>
    <row r="15" spans="1:37" ht="55.5" customHeight="1" x14ac:dyDescent="0.25">
      <c r="A15" s="100" t="s">
        <v>10</v>
      </c>
      <c r="B15" s="100" t="s">
        <v>11</v>
      </c>
      <c r="C15" s="100" t="s">
        <v>12</v>
      </c>
      <c r="D15" s="100" t="s">
        <v>13</v>
      </c>
      <c r="E15" s="100" t="s">
        <v>14</v>
      </c>
      <c r="F15" s="100" t="s">
        <v>15</v>
      </c>
      <c r="G15" s="100" t="s">
        <v>16</v>
      </c>
      <c r="H15" s="101"/>
      <c r="I15" s="100"/>
      <c r="J15" s="100"/>
      <c r="K15" s="100"/>
      <c r="L15" s="100"/>
      <c r="M15" s="100"/>
      <c r="N15" s="100"/>
      <c r="O15" s="100"/>
      <c r="P15" s="100"/>
      <c r="Q15" s="100" t="s">
        <v>17</v>
      </c>
      <c r="R15" s="100" t="s">
        <v>18</v>
      </c>
      <c r="S15" s="122"/>
      <c r="T15" s="100" t="s">
        <v>19</v>
      </c>
    </row>
    <row r="16" spans="1:37" ht="50.25" customHeight="1" x14ac:dyDescent="0.25">
      <c r="A16" s="100"/>
      <c r="B16" s="100"/>
      <c r="C16" s="100"/>
      <c r="D16" s="100"/>
      <c r="E16" s="100"/>
      <c r="F16" s="100"/>
      <c r="G16" s="100" t="s">
        <v>20</v>
      </c>
      <c r="H16" s="101"/>
      <c r="I16" s="100" t="s">
        <v>21</v>
      </c>
      <c r="J16" s="100"/>
      <c r="K16" s="100" t="s">
        <v>22</v>
      </c>
      <c r="L16" s="100"/>
      <c r="M16" s="100" t="s">
        <v>23</v>
      </c>
      <c r="N16" s="100"/>
      <c r="O16" s="100" t="s">
        <v>24</v>
      </c>
      <c r="P16" s="100"/>
      <c r="Q16" s="100"/>
      <c r="R16" s="122" t="s">
        <v>25</v>
      </c>
      <c r="S16" s="122" t="s">
        <v>26</v>
      </c>
      <c r="T16" s="100"/>
      <c r="U16" s="14"/>
      <c r="V16" s="15"/>
      <c r="W16" s="15"/>
      <c r="X16" s="15"/>
      <c r="Y16" s="15"/>
      <c r="Z16" s="15"/>
    </row>
    <row r="17" spans="1:31" ht="43.5" customHeight="1" x14ac:dyDescent="0.25">
      <c r="A17" s="100"/>
      <c r="B17" s="100"/>
      <c r="C17" s="100"/>
      <c r="D17" s="100"/>
      <c r="E17" s="100"/>
      <c r="F17" s="100"/>
      <c r="G17" s="16" t="s">
        <v>27</v>
      </c>
      <c r="H17" s="17" t="s">
        <v>28</v>
      </c>
      <c r="I17" s="16" t="s">
        <v>27</v>
      </c>
      <c r="J17" s="16" t="s">
        <v>28</v>
      </c>
      <c r="K17" s="16" t="s">
        <v>27</v>
      </c>
      <c r="L17" s="16" t="s">
        <v>28</v>
      </c>
      <c r="M17" s="16" t="s">
        <v>27</v>
      </c>
      <c r="N17" s="16" t="s">
        <v>28</v>
      </c>
      <c r="O17" s="16" t="s">
        <v>27</v>
      </c>
      <c r="P17" s="16" t="s">
        <v>28</v>
      </c>
      <c r="Q17" s="100"/>
      <c r="R17" s="122"/>
      <c r="S17" s="122"/>
      <c r="T17" s="100"/>
      <c r="U17" s="14"/>
      <c r="V17" s="15"/>
      <c r="W17" s="15"/>
      <c r="X17" s="15"/>
      <c r="Y17" s="15"/>
      <c r="Z17" s="15"/>
    </row>
    <row r="18" spans="1:31" ht="29.45" customHeight="1" thickBot="1" x14ac:dyDescent="0.3">
      <c r="A18" s="18">
        <v>1</v>
      </c>
      <c r="B18" s="18">
        <f t="shared" ref="B18:G18" si="0">A18+1</f>
        <v>2</v>
      </c>
      <c r="C18" s="18">
        <f t="shared" si="0"/>
        <v>3</v>
      </c>
      <c r="D18" s="18">
        <f t="shared" si="0"/>
        <v>4</v>
      </c>
      <c r="E18" s="18">
        <f t="shared" si="0"/>
        <v>5</v>
      </c>
      <c r="F18" s="18">
        <f t="shared" si="0"/>
        <v>6</v>
      </c>
      <c r="G18" s="18">
        <f t="shared" si="0"/>
        <v>7</v>
      </c>
      <c r="H18" s="18">
        <v>8</v>
      </c>
      <c r="I18" s="18">
        <f t="shared" ref="I18:T18" si="1">H18+1</f>
        <v>9</v>
      </c>
      <c r="J18" s="18">
        <f t="shared" si="1"/>
        <v>10</v>
      </c>
      <c r="K18" s="18">
        <f t="shared" si="1"/>
        <v>11</v>
      </c>
      <c r="L18" s="18">
        <f t="shared" si="1"/>
        <v>12</v>
      </c>
      <c r="M18" s="18">
        <f t="shared" si="1"/>
        <v>13</v>
      </c>
      <c r="N18" s="18">
        <f t="shared" si="1"/>
        <v>14</v>
      </c>
      <c r="O18" s="18">
        <f t="shared" si="1"/>
        <v>15</v>
      </c>
      <c r="P18" s="18">
        <f t="shared" si="1"/>
        <v>16</v>
      </c>
      <c r="Q18" s="18">
        <f t="shared" si="1"/>
        <v>17</v>
      </c>
      <c r="R18" s="18">
        <f t="shared" si="1"/>
        <v>18</v>
      </c>
      <c r="S18" s="18">
        <f t="shared" si="1"/>
        <v>19</v>
      </c>
      <c r="T18" s="18">
        <f t="shared" si="1"/>
        <v>20</v>
      </c>
      <c r="U18" s="14"/>
      <c r="V18" s="19"/>
      <c r="W18" s="19"/>
      <c r="X18" s="19"/>
      <c r="Y18" s="19"/>
      <c r="Z18" s="19"/>
    </row>
    <row r="19" spans="1:31" ht="36.75" customHeight="1" thickBot="1" x14ac:dyDescent="0.3">
      <c r="A19" s="20" t="s">
        <v>29</v>
      </c>
      <c r="B19" s="21" t="s">
        <v>30</v>
      </c>
      <c r="C19" s="22" t="s">
        <v>31</v>
      </c>
      <c r="D19" s="123">
        <f t="shared" ref="D19:J19" si="2">SUM(D20,D21,D22,D23,D24,D25,D26)</f>
        <v>70415.016731892058</v>
      </c>
      <c r="E19" s="123">
        <f t="shared" si="2"/>
        <v>14666.076822988001</v>
      </c>
      <c r="F19" s="123">
        <f t="shared" si="2"/>
        <v>55748.93990890406</v>
      </c>
      <c r="G19" s="123">
        <f t="shared" si="2"/>
        <v>11905.111458430481</v>
      </c>
      <c r="H19" s="123">
        <f t="shared" si="2"/>
        <v>9975.5852947599979</v>
      </c>
      <c r="I19" s="23">
        <f t="shared" si="2"/>
        <v>1019.5160702580001</v>
      </c>
      <c r="J19" s="123">
        <f t="shared" si="2"/>
        <v>1061.3200508800001</v>
      </c>
      <c r="K19" s="23">
        <f>SUM(K20,K21,K22,K23,K24,K25,K26)</f>
        <v>1934.5242622608002</v>
      </c>
      <c r="L19" s="123">
        <f t="shared" ref="L19:P19" si="3">SUM(L20,L21,L22,L23,L24,L25,L26)</f>
        <v>2092.6876889999999</v>
      </c>
      <c r="M19" s="23">
        <f t="shared" si="3"/>
        <v>2248.6291546579996</v>
      </c>
      <c r="N19" s="123">
        <f t="shared" si="3"/>
        <v>2913.85495034</v>
      </c>
      <c r="O19" s="123">
        <f t="shared" si="3"/>
        <v>6702.441971253681</v>
      </c>
      <c r="P19" s="123">
        <f t="shared" si="3"/>
        <v>3907.7226045399998</v>
      </c>
      <c r="Q19" s="123">
        <f>SUM(Q20,Q21,Q22,Q23,Q24,Q25,Q26)</f>
        <v>46229.013113334062</v>
      </c>
      <c r="R19" s="123">
        <f>SUM(R20,R21,R22,R23,R24,R25,R26)</f>
        <v>-2394.5106431104809</v>
      </c>
      <c r="S19" s="124">
        <f>R19/(I19+K19+M19+O19)</f>
        <v>-0.20113298825227152</v>
      </c>
      <c r="T19" s="125" t="s">
        <v>32</v>
      </c>
      <c r="U19" s="1"/>
      <c r="V19" s="24"/>
      <c r="W19" s="3"/>
      <c r="X19" s="3"/>
      <c r="Y19" s="3"/>
      <c r="Z19" s="3"/>
      <c r="AA19" s="25"/>
      <c r="AB19" s="25"/>
      <c r="AC19" s="25"/>
      <c r="AD19" s="1"/>
      <c r="AE19" s="1"/>
    </row>
    <row r="20" spans="1:31" ht="15.75" customHeight="1" x14ac:dyDescent="0.25">
      <c r="A20" s="26" t="s">
        <v>33</v>
      </c>
      <c r="B20" s="27" t="s">
        <v>34</v>
      </c>
      <c r="C20" s="28" t="s">
        <v>31</v>
      </c>
      <c r="D20" s="126">
        <f t="shared" ref="D20:R20" si="4">SUM(D28,D373,D501,D749,D863)</f>
        <v>6123.0450299450213</v>
      </c>
      <c r="E20" s="126">
        <f t="shared" si="4"/>
        <v>916.39118327000006</v>
      </c>
      <c r="F20" s="126">
        <f t="shared" si="4"/>
        <v>5206.6538466750217</v>
      </c>
      <c r="G20" s="126">
        <f t="shared" si="4"/>
        <v>1497.0450342900001</v>
      </c>
      <c r="H20" s="126">
        <f t="shared" si="4"/>
        <v>1573.8699373400002</v>
      </c>
      <c r="I20" s="29">
        <f t="shared" si="4"/>
        <v>33.431175140000001</v>
      </c>
      <c r="J20" s="126">
        <f t="shared" si="4"/>
        <v>55.886749299999998</v>
      </c>
      <c r="K20" s="29">
        <f t="shared" si="4"/>
        <v>150.93888489999998</v>
      </c>
      <c r="L20" s="126">
        <f t="shared" si="4"/>
        <v>205.24524471999999</v>
      </c>
      <c r="M20" s="29">
        <f t="shared" si="4"/>
        <v>380.15622504000004</v>
      </c>
      <c r="N20" s="126">
        <f t="shared" si="4"/>
        <v>573.77722044999996</v>
      </c>
      <c r="O20" s="126">
        <f t="shared" si="4"/>
        <v>932.51874921000001</v>
      </c>
      <c r="P20" s="126">
        <f t="shared" si="4"/>
        <v>738.96072287000004</v>
      </c>
      <c r="Q20" s="127">
        <f t="shared" si="4"/>
        <v>3681.1182135850222</v>
      </c>
      <c r="R20" s="127">
        <f t="shared" si="4"/>
        <v>28.49059879999999</v>
      </c>
      <c r="S20" s="128">
        <f t="shared" ref="S20:S83" si="5">R20/(I20+K20+M20+O20)</f>
        <v>1.903122360878887E-2</v>
      </c>
      <c r="T20" s="80" t="s">
        <v>32</v>
      </c>
      <c r="U20" s="1"/>
      <c r="V20" s="24"/>
      <c r="W20" s="3"/>
      <c r="X20" s="3"/>
      <c r="Y20" s="3"/>
      <c r="Z20" s="3"/>
      <c r="AD20" s="1"/>
      <c r="AE20" s="1"/>
    </row>
    <row r="21" spans="1:31" ht="15.75" customHeight="1" x14ac:dyDescent="0.25">
      <c r="A21" s="30" t="s">
        <v>35</v>
      </c>
      <c r="B21" s="31" t="s">
        <v>36</v>
      </c>
      <c r="C21" s="32" t="s">
        <v>31</v>
      </c>
      <c r="D21" s="67">
        <f t="shared" ref="D21:R21" si="6">SUM(D49,D400,D542,D764,D878)</f>
        <v>17458.120114115936</v>
      </c>
      <c r="E21" s="67">
        <f t="shared" si="6"/>
        <v>1993.01389675</v>
      </c>
      <c r="F21" s="67">
        <f t="shared" si="6"/>
        <v>15465.106217365936</v>
      </c>
      <c r="G21" s="67">
        <f t="shared" si="6"/>
        <v>1072.584177724081</v>
      </c>
      <c r="H21" s="67">
        <f t="shared" si="6"/>
        <v>1206.9086452799997</v>
      </c>
      <c r="I21" s="33">
        <f t="shared" si="6"/>
        <v>12.871716576000001</v>
      </c>
      <c r="J21" s="67">
        <f t="shared" si="6"/>
        <v>17.21440982</v>
      </c>
      <c r="K21" s="33">
        <f t="shared" si="6"/>
        <v>43.75760915</v>
      </c>
      <c r="L21" s="67">
        <f t="shared" si="6"/>
        <v>118.46271401999999</v>
      </c>
      <c r="M21" s="33">
        <f t="shared" si="6"/>
        <v>378.01405746</v>
      </c>
      <c r="N21" s="67">
        <f t="shared" si="6"/>
        <v>401.93232898999997</v>
      </c>
      <c r="O21" s="67">
        <f t="shared" si="6"/>
        <v>637.94079453808104</v>
      </c>
      <c r="P21" s="67">
        <f t="shared" si="6"/>
        <v>669.29919244999996</v>
      </c>
      <c r="Q21" s="67">
        <f t="shared" si="6"/>
        <v>14317.071038895936</v>
      </c>
      <c r="R21" s="67">
        <f t="shared" si="6"/>
        <v>75.451000745918805</v>
      </c>
      <c r="S21" s="129">
        <f t="shared" si="5"/>
        <v>7.0345062245854184E-2</v>
      </c>
      <c r="T21" s="46" t="s">
        <v>32</v>
      </c>
      <c r="U21" s="1"/>
      <c r="V21" s="24"/>
      <c r="W21" s="3"/>
      <c r="X21" s="3"/>
      <c r="Y21" s="3"/>
      <c r="Z21" s="3"/>
      <c r="AD21" s="1"/>
      <c r="AE21" s="1"/>
    </row>
    <row r="22" spans="1:31" ht="15.75" customHeight="1" x14ac:dyDescent="0.25">
      <c r="A22" s="30" t="s">
        <v>37</v>
      </c>
      <c r="B22" s="31" t="s">
        <v>38</v>
      </c>
      <c r="C22" s="32" t="s">
        <v>31</v>
      </c>
      <c r="D22" s="67">
        <f t="shared" ref="D22:R22" si="7">SUM(D67,D416,D553,D772,D883)</f>
        <v>28072.44964518895</v>
      </c>
      <c r="E22" s="67">
        <f t="shared" si="7"/>
        <v>7103.6725784880009</v>
      </c>
      <c r="F22" s="67">
        <f t="shared" si="7"/>
        <v>20968.777066700954</v>
      </c>
      <c r="G22" s="67">
        <f t="shared" si="7"/>
        <v>7133.9275978983951</v>
      </c>
      <c r="H22" s="67">
        <f t="shared" si="7"/>
        <v>5510.9109657500003</v>
      </c>
      <c r="I22" s="33">
        <f t="shared" si="7"/>
        <v>443.17161945999999</v>
      </c>
      <c r="J22" s="67">
        <f t="shared" si="7"/>
        <v>446.90390802000002</v>
      </c>
      <c r="K22" s="33">
        <f t="shared" si="7"/>
        <v>1521.3522316488002</v>
      </c>
      <c r="L22" s="67">
        <f t="shared" si="7"/>
        <v>1556.91346294</v>
      </c>
      <c r="M22" s="33">
        <f t="shared" si="7"/>
        <v>1114.0083719879999</v>
      </c>
      <c r="N22" s="67">
        <f t="shared" si="7"/>
        <v>1537.26585232</v>
      </c>
      <c r="O22" s="67">
        <f t="shared" si="7"/>
        <v>4055.3953748015961</v>
      </c>
      <c r="P22" s="67">
        <f t="shared" si="7"/>
        <v>1969.82774247</v>
      </c>
      <c r="Q22" s="67">
        <f t="shared" si="7"/>
        <v>15710.322710110948</v>
      </c>
      <c r="R22" s="67">
        <f t="shared" si="7"/>
        <v>-1884.7992215583959</v>
      </c>
      <c r="S22" s="129">
        <f t="shared" si="5"/>
        <v>-0.26420217975209676</v>
      </c>
      <c r="T22" s="46" t="s">
        <v>32</v>
      </c>
      <c r="U22" s="1"/>
      <c r="V22" s="24"/>
      <c r="W22" s="3"/>
      <c r="X22" s="3"/>
      <c r="Y22" s="3"/>
      <c r="Z22" s="3"/>
      <c r="AD22" s="1"/>
      <c r="AE22" s="1"/>
    </row>
    <row r="23" spans="1:31" ht="31.5" customHeight="1" x14ac:dyDescent="0.25">
      <c r="A23" s="30" t="s">
        <v>39</v>
      </c>
      <c r="B23" s="31" t="s">
        <v>40</v>
      </c>
      <c r="C23" s="32" t="s">
        <v>31</v>
      </c>
      <c r="D23" s="67">
        <f t="shared" ref="D23:R23" si="8">SUM(D202,D450,D639,D804,D893)</f>
        <v>605.83481769399998</v>
      </c>
      <c r="E23" s="67">
        <f t="shared" si="8"/>
        <v>21.638945730000003</v>
      </c>
      <c r="F23" s="67">
        <f t="shared" si="8"/>
        <v>584.19587196400005</v>
      </c>
      <c r="G23" s="67">
        <f t="shared" si="8"/>
        <v>46.068000121999901</v>
      </c>
      <c r="H23" s="67">
        <f t="shared" si="8"/>
        <v>67.472966700000001</v>
      </c>
      <c r="I23" s="33">
        <f t="shared" si="8"/>
        <v>0.60000000000000009</v>
      </c>
      <c r="J23" s="67">
        <f t="shared" si="8"/>
        <v>0.60000000000000009</v>
      </c>
      <c r="K23" s="33">
        <f t="shared" si="8"/>
        <v>17.902967830000001</v>
      </c>
      <c r="L23" s="67">
        <f t="shared" si="8"/>
        <v>17.902967830000001</v>
      </c>
      <c r="M23" s="33">
        <f t="shared" si="8"/>
        <v>17.17593042</v>
      </c>
      <c r="N23" s="67">
        <f t="shared" si="8"/>
        <v>17.17593042</v>
      </c>
      <c r="O23" s="67">
        <f t="shared" si="8"/>
        <v>10.3891018719999</v>
      </c>
      <c r="P23" s="67">
        <f t="shared" si="8"/>
        <v>31.794068449999997</v>
      </c>
      <c r="Q23" s="67">
        <f t="shared" si="8"/>
        <v>516.72290526400002</v>
      </c>
      <c r="R23" s="67">
        <f t="shared" si="8"/>
        <v>21.404966578000099</v>
      </c>
      <c r="S23" s="129">
        <f t="shared" si="5"/>
        <v>0.46463850224264669</v>
      </c>
      <c r="T23" s="46" t="s">
        <v>32</v>
      </c>
      <c r="U23" s="1"/>
      <c r="V23" s="24"/>
      <c r="W23" s="3"/>
      <c r="X23" s="3"/>
      <c r="Y23" s="3"/>
      <c r="Z23" s="3"/>
      <c r="AD23" s="1"/>
      <c r="AE23" s="1"/>
    </row>
    <row r="24" spans="1:31" ht="15.75" customHeight="1" x14ac:dyDescent="0.25">
      <c r="A24" s="30" t="s">
        <v>41</v>
      </c>
      <c r="B24" s="31" t="s">
        <v>42</v>
      </c>
      <c r="C24" s="32" t="s">
        <v>31</v>
      </c>
      <c r="D24" s="67">
        <f t="shared" ref="D24:R24" si="9">SUM(D209,D463,D646,D811,D900)</f>
        <v>14209.609830112149</v>
      </c>
      <c r="E24" s="67">
        <f t="shared" si="9"/>
        <v>3627.4446223100003</v>
      </c>
      <c r="F24" s="67">
        <f t="shared" si="9"/>
        <v>10582.165207802145</v>
      </c>
      <c r="G24" s="67">
        <f t="shared" si="9"/>
        <v>482.46587654200005</v>
      </c>
      <c r="H24" s="67">
        <f t="shared" si="9"/>
        <v>240.03108109999997</v>
      </c>
      <c r="I24" s="33">
        <f t="shared" si="9"/>
        <v>76.404870519999989</v>
      </c>
      <c r="J24" s="67">
        <f t="shared" si="9"/>
        <v>77.025661189999994</v>
      </c>
      <c r="K24" s="33">
        <f t="shared" si="9"/>
        <v>44.17495980999999</v>
      </c>
      <c r="L24" s="67">
        <f t="shared" si="9"/>
        <v>45.704783339999999</v>
      </c>
      <c r="M24" s="33">
        <f t="shared" si="9"/>
        <v>48.185820879999994</v>
      </c>
      <c r="N24" s="67">
        <f t="shared" si="9"/>
        <v>48.201013939999996</v>
      </c>
      <c r="O24" s="67">
        <f t="shared" si="9"/>
        <v>313.700225332</v>
      </c>
      <c r="P24" s="67">
        <f t="shared" si="9"/>
        <v>69.099622629999999</v>
      </c>
      <c r="Q24" s="67">
        <f t="shared" si="9"/>
        <v>10342.134126702145</v>
      </c>
      <c r="R24" s="67">
        <f t="shared" si="9"/>
        <v>-242.434795442</v>
      </c>
      <c r="S24" s="129">
        <f t="shared" si="5"/>
        <v>-0.50249107186525632</v>
      </c>
      <c r="T24" s="46" t="s">
        <v>32</v>
      </c>
      <c r="U24" s="1"/>
      <c r="V24" s="24"/>
      <c r="W24" s="3"/>
      <c r="X24" s="3"/>
      <c r="Y24" s="3"/>
      <c r="Z24" s="3"/>
      <c r="AD24" s="1"/>
      <c r="AE24" s="1"/>
    </row>
    <row r="25" spans="1:31" ht="31.5" customHeight="1" x14ac:dyDescent="0.25">
      <c r="A25" s="30" t="s">
        <v>43</v>
      </c>
      <c r="B25" s="31" t="s">
        <v>44</v>
      </c>
      <c r="C25" s="32" t="s">
        <v>31</v>
      </c>
      <c r="D25" s="67">
        <f t="shared" ref="D25:R26" si="10">SUM(D223,D470,D652,D817,D906)</f>
        <v>0</v>
      </c>
      <c r="E25" s="67">
        <f t="shared" si="10"/>
        <v>0</v>
      </c>
      <c r="F25" s="67">
        <f t="shared" si="10"/>
        <v>0</v>
      </c>
      <c r="G25" s="67">
        <f t="shared" si="10"/>
        <v>0</v>
      </c>
      <c r="H25" s="67">
        <f t="shared" si="10"/>
        <v>0</v>
      </c>
      <c r="I25" s="33">
        <f t="shared" si="10"/>
        <v>0</v>
      </c>
      <c r="J25" s="67">
        <f t="shared" si="10"/>
        <v>0</v>
      </c>
      <c r="K25" s="33">
        <f t="shared" si="10"/>
        <v>0</v>
      </c>
      <c r="L25" s="67">
        <f t="shared" si="10"/>
        <v>0</v>
      </c>
      <c r="M25" s="33">
        <f t="shared" si="10"/>
        <v>0</v>
      </c>
      <c r="N25" s="67">
        <f t="shared" si="10"/>
        <v>0</v>
      </c>
      <c r="O25" s="67">
        <f t="shared" si="10"/>
        <v>0</v>
      </c>
      <c r="P25" s="67">
        <f t="shared" si="10"/>
        <v>0</v>
      </c>
      <c r="Q25" s="67">
        <f t="shared" si="10"/>
        <v>0</v>
      </c>
      <c r="R25" s="67">
        <f t="shared" si="10"/>
        <v>0</v>
      </c>
      <c r="S25" s="129">
        <v>0</v>
      </c>
      <c r="T25" s="46" t="s">
        <v>32</v>
      </c>
      <c r="U25" s="1"/>
      <c r="V25" s="24"/>
      <c r="W25" s="3"/>
      <c r="X25" s="3"/>
      <c r="Y25" s="3"/>
      <c r="Z25" s="3"/>
      <c r="AD25" s="1"/>
      <c r="AE25" s="1"/>
    </row>
    <row r="26" spans="1:31" ht="15.75" customHeight="1" x14ac:dyDescent="0.25">
      <c r="A26" s="30" t="s">
        <v>45</v>
      </c>
      <c r="B26" s="31" t="s">
        <v>46</v>
      </c>
      <c r="C26" s="32" t="s">
        <v>31</v>
      </c>
      <c r="D26" s="67">
        <f t="shared" si="10"/>
        <v>3945.9572948360042</v>
      </c>
      <c r="E26" s="67">
        <f t="shared" si="10"/>
        <v>1003.9155964400001</v>
      </c>
      <c r="F26" s="67">
        <f t="shared" si="10"/>
        <v>2942.041698396004</v>
      </c>
      <c r="G26" s="67">
        <f t="shared" si="10"/>
        <v>1673.0207718540037</v>
      </c>
      <c r="H26" s="67">
        <f t="shared" si="10"/>
        <v>1376.39169859</v>
      </c>
      <c r="I26" s="33">
        <f t="shared" si="10"/>
        <v>453.03668856200005</v>
      </c>
      <c r="J26" s="67">
        <f t="shared" si="10"/>
        <v>463.68932254999999</v>
      </c>
      <c r="K26" s="33">
        <f t="shared" si="10"/>
        <v>156.39760892199999</v>
      </c>
      <c r="L26" s="67">
        <f t="shared" si="10"/>
        <v>148.45851615000001</v>
      </c>
      <c r="M26" s="33">
        <f t="shared" si="10"/>
        <v>311.08874887000002</v>
      </c>
      <c r="N26" s="67">
        <f t="shared" si="10"/>
        <v>335.50260422000002</v>
      </c>
      <c r="O26" s="67">
        <f t="shared" si="10"/>
        <v>752.49772550000375</v>
      </c>
      <c r="P26" s="67">
        <f t="shared" si="10"/>
        <v>428.74125566999999</v>
      </c>
      <c r="Q26" s="67">
        <f t="shared" si="10"/>
        <v>1661.6441187760045</v>
      </c>
      <c r="R26" s="67">
        <f t="shared" si="10"/>
        <v>-392.62319223400391</v>
      </c>
      <c r="S26" s="129">
        <f t="shared" si="5"/>
        <v>-0.23467920951089435</v>
      </c>
      <c r="T26" s="46" t="s">
        <v>32</v>
      </c>
      <c r="U26" s="1"/>
      <c r="V26" s="24"/>
      <c r="W26" s="3"/>
      <c r="X26" s="3"/>
      <c r="Y26" s="3"/>
      <c r="Z26" s="3"/>
      <c r="AD26" s="1"/>
      <c r="AE26" s="1"/>
    </row>
    <row r="27" spans="1:31" ht="33.75" customHeight="1" x14ac:dyDescent="0.25">
      <c r="A27" s="30" t="s">
        <v>47</v>
      </c>
      <c r="B27" s="31" t="s">
        <v>48</v>
      </c>
      <c r="C27" s="32" t="s">
        <v>31</v>
      </c>
      <c r="D27" s="67">
        <f t="shared" ref="D27:R27" si="11">SUM(D28,D49,D67,D202,D209,D223,D224)</f>
        <v>31889.750052685005</v>
      </c>
      <c r="E27" s="67">
        <f t="shared" si="11"/>
        <v>7164.4067215700006</v>
      </c>
      <c r="F27" s="67">
        <f t="shared" si="11"/>
        <v>24725.343331115004</v>
      </c>
      <c r="G27" s="67">
        <f t="shared" si="11"/>
        <v>5708.0164546964152</v>
      </c>
      <c r="H27" s="67">
        <f t="shared" si="11"/>
        <v>4760.7049067800008</v>
      </c>
      <c r="I27" s="33">
        <f t="shared" si="11"/>
        <v>568.4057760180001</v>
      </c>
      <c r="J27" s="67">
        <f t="shared" si="11"/>
        <v>605.23632227000007</v>
      </c>
      <c r="K27" s="33">
        <f t="shared" si="11"/>
        <v>897.18332833600005</v>
      </c>
      <c r="L27" s="67">
        <f t="shared" si="11"/>
        <v>1045.0045366300001</v>
      </c>
      <c r="M27" s="33">
        <f t="shared" si="11"/>
        <v>1264.6735469999999</v>
      </c>
      <c r="N27" s="67">
        <f t="shared" si="11"/>
        <v>1682.7679513399999</v>
      </c>
      <c r="O27" s="67">
        <f t="shared" si="11"/>
        <v>2977.7538033424153</v>
      </c>
      <c r="P27" s="67">
        <f t="shared" si="11"/>
        <v>1427.6960965399999</v>
      </c>
      <c r="Q27" s="67">
        <f t="shared" si="11"/>
        <v>20023.843943305001</v>
      </c>
      <c r="R27" s="67">
        <f t="shared" si="11"/>
        <v>-1010.1212425164152</v>
      </c>
      <c r="S27" s="129">
        <f t="shared" si="5"/>
        <v>-0.17696536976261035</v>
      </c>
      <c r="T27" s="46" t="s">
        <v>32</v>
      </c>
      <c r="U27" s="1"/>
      <c r="V27" s="24"/>
      <c r="W27" s="3"/>
      <c r="X27" s="3"/>
      <c r="Y27" s="3"/>
      <c r="Z27" s="3"/>
      <c r="AD27" s="1"/>
      <c r="AE27" s="1"/>
    </row>
    <row r="28" spans="1:31" ht="31.5" customHeight="1" x14ac:dyDescent="0.25">
      <c r="A28" s="30" t="s">
        <v>49</v>
      </c>
      <c r="B28" s="31" t="s">
        <v>50</v>
      </c>
      <c r="C28" s="32" t="s">
        <v>31</v>
      </c>
      <c r="D28" s="67">
        <f t="shared" ref="D28:R28" si="12">D29+D33+D36+D48</f>
        <v>3236.2537086999996</v>
      </c>
      <c r="E28" s="67">
        <f t="shared" si="12"/>
        <v>526.73334950999993</v>
      </c>
      <c r="F28" s="67">
        <f t="shared" si="12"/>
        <v>2709.5203591899999</v>
      </c>
      <c r="G28" s="67">
        <f t="shared" si="12"/>
        <v>217.66810679399998</v>
      </c>
      <c r="H28" s="67">
        <f t="shared" si="12"/>
        <v>548.24062323999999</v>
      </c>
      <c r="I28" s="33">
        <f t="shared" si="12"/>
        <v>0</v>
      </c>
      <c r="J28" s="67">
        <f t="shared" si="12"/>
        <v>22.455574159999998</v>
      </c>
      <c r="K28" s="33">
        <f t="shared" si="12"/>
        <v>0</v>
      </c>
      <c r="L28" s="67">
        <f t="shared" si="12"/>
        <v>54.306359819999997</v>
      </c>
      <c r="M28" s="33">
        <f t="shared" si="12"/>
        <v>102.00328386000001</v>
      </c>
      <c r="N28" s="67">
        <f t="shared" si="12"/>
        <v>292.47972516999999</v>
      </c>
      <c r="O28" s="67">
        <f t="shared" si="12"/>
        <v>115.664822934</v>
      </c>
      <c r="P28" s="67">
        <f t="shared" si="12"/>
        <v>178.99896409000002</v>
      </c>
      <c r="Q28" s="67">
        <f t="shared" si="12"/>
        <v>2161.27973595</v>
      </c>
      <c r="R28" s="67">
        <f t="shared" si="12"/>
        <v>330.57251644600001</v>
      </c>
      <c r="S28" s="129">
        <f t="shared" si="5"/>
        <v>1.5186998284450195</v>
      </c>
      <c r="T28" s="46" t="s">
        <v>32</v>
      </c>
      <c r="U28" s="1"/>
      <c r="V28" s="24"/>
      <c r="W28" s="3"/>
      <c r="X28" s="3"/>
      <c r="Y28" s="3"/>
      <c r="Z28" s="3"/>
      <c r="AD28" s="1"/>
      <c r="AE28" s="1"/>
    </row>
    <row r="29" spans="1:31" ht="78.75" customHeight="1" x14ac:dyDescent="0.25">
      <c r="A29" s="30" t="s">
        <v>51</v>
      </c>
      <c r="B29" s="31" t="s">
        <v>52</v>
      </c>
      <c r="C29" s="32" t="s">
        <v>31</v>
      </c>
      <c r="D29" s="67">
        <f t="shared" ref="D29:R29" si="13">D30</f>
        <v>57.890672488</v>
      </c>
      <c r="E29" s="67">
        <f t="shared" si="13"/>
        <v>53.489861769999997</v>
      </c>
      <c r="F29" s="67">
        <f t="shared" si="13"/>
        <v>4.4008107180000025</v>
      </c>
      <c r="G29" s="67">
        <f t="shared" si="13"/>
        <v>4.4008107179999998</v>
      </c>
      <c r="H29" s="67">
        <f t="shared" si="13"/>
        <v>0</v>
      </c>
      <c r="I29" s="33">
        <f t="shared" si="13"/>
        <v>0</v>
      </c>
      <c r="J29" s="67">
        <f t="shared" si="13"/>
        <v>0</v>
      </c>
      <c r="K29" s="33">
        <f t="shared" si="13"/>
        <v>0</v>
      </c>
      <c r="L29" s="67">
        <f t="shared" si="13"/>
        <v>0</v>
      </c>
      <c r="M29" s="33">
        <f t="shared" si="13"/>
        <v>0</v>
      </c>
      <c r="N29" s="67">
        <f t="shared" si="13"/>
        <v>0</v>
      </c>
      <c r="O29" s="67">
        <f t="shared" si="13"/>
        <v>4.4008107179999998</v>
      </c>
      <c r="P29" s="67">
        <f t="shared" si="13"/>
        <v>0</v>
      </c>
      <c r="Q29" s="67">
        <f t="shared" si="13"/>
        <v>4.4008107180000025</v>
      </c>
      <c r="R29" s="67">
        <f t="shared" si="13"/>
        <v>-4.4008107179999998</v>
      </c>
      <c r="S29" s="129">
        <f t="shared" si="5"/>
        <v>-1</v>
      </c>
      <c r="T29" s="46" t="s">
        <v>32</v>
      </c>
      <c r="U29" s="1"/>
      <c r="V29" s="24"/>
      <c r="W29" s="3"/>
      <c r="X29" s="3"/>
      <c r="Y29" s="3"/>
      <c r="Z29" s="3"/>
      <c r="AD29" s="1"/>
      <c r="AE29" s="1"/>
    </row>
    <row r="30" spans="1:31" ht="15.75" customHeight="1" x14ac:dyDescent="0.25">
      <c r="A30" s="30" t="s">
        <v>53</v>
      </c>
      <c r="B30" s="31" t="s">
        <v>54</v>
      </c>
      <c r="C30" s="32" t="s">
        <v>31</v>
      </c>
      <c r="D30" s="67">
        <f t="shared" ref="D30:F30" si="14">SUM(D31)</f>
        <v>57.890672488</v>
      </c>
      <c r="E30" s="67">
        <f t="shared" si="14"/>
        <v>53.489861769999997</v>
      </c>
      <c r="F30" s="67">
        <f t="shared" si="14"/>
        <v>4.4008107180000025</v>
      </c>
      <c r="G30" s="67">
        <f t="shared" ref="G30:Q30" si="15">SUM(G31)</f>
        <v>4.4008107179999998</v>
      </c>
      <c r="H30" s="67">
        <f t="shared" si="15"/>
        <v>0</v>
      </c>
      <c r="I30" s="33">
        <f t="shared" si="15"/>
        <v>0</v>
      </c>
      <c r="J30" s="67">
        <f t="shared" si="15"/>
        <v>0</v>
      </c>
      <c r="K30" s="33">
        <f t="shared" si="15"/>
        <v>0</v>
      </c>
      <c r="L30" s="67">
        <f t="shared" si="15"/>
        <v>0</v>
      </c>
      <c r="M30" s="33">
        <f t="shared" si="15"/>
        <v>0</v>
      </c>
      <c r="N30" s="67">
        <f t="shared" si="15"/>
        <v>0</v>
      </c>
      <c r="O30" s="67">
        <f t="shared" si="15"/>
        <v>4.4008107179999998</v>
      </c>
      <c r="P30" s="67">
        <f t="shared" si="15"/>
        <v>0</v>
      </c>
      <c r="Q30" s="67">
        <f t="shared" si="15"/>
        <v>4.4008107180000025</v>
      </c>
      <c r="R30" s="67">
        <f>SUM(R31)</f>
        <v>-4.4008107179999998</v>
      </c>
      <c r="S30" s="129">
        <f t="shared" si="5"/>
        <v>-1</v>
      </c>
      <c r="T30" s="46" t="s">
        <v>32</v>
      </c>
      <c r="U30" s="1"/>
      <c r="V30" s="24"/>
      <c r="W30" s="3"/>
      <c r="X30" s="3"/>
      <c r="Y30" s="3"/>
      <c r="Z30" s="3"/>
      <c r="AD30" s="1"/>
      <c r="AE30" s="1"/>
    </row>
    <row r="31" spans="1:31" ht="31.5" customHeight="1" x14ac:dyDescent="0.25">
      <c r="A31" s="34" t="s">
        <v>53</v>
      </c>
      <c r="B31" s="35" t="s">
        <v>55</v>
      </c>
      <c r="C31" s="36" t="s">
        <v>56</v>
      </c>
      <c r="D31" s="130">
        <v>57.890672488</v>
      </c>
      <c r="E31" s="57">
        <v>53.489861769999997</v>
      </c>
      <c r="F31" s="69">
        <f>D31-E31</f>
        <v>4.4008107180000025</v>
      </c>
      <c r="G31" s="69">
        <f>I31+K31+M31+O31</f>
        <v>4.4008107179999998</v>
      </c>
      <c r="H31" s="69">
        <f>J31+L31+N31+P31</f>
        <v>0</v>
      </c>
      <c r="I31" s="37">
        <v>0</v>
      </c>
      <c r="J31" s="69">
        <v>0</v>
      </c>
      <c r="K31" s="37">
        <v>0</v>
      </c>
      <c r="L31" s="69">
        <v>0</v>
      </c>
      <c r="M31" s="37">
        <v>0</v>
      </c>
      <c r="N31" s="69">
        <v>0</v>
      </c>
      <c r="O31" s="69">
        <v>4.4008107179999998</v>
      </c>
      <c r="P31" s="69">
        <v>0</v>
      </c>
      <c r="Q31" s="69">
        <f>F31-H31</f>
        <v>4.4008107180000025</v>
      </c>
      <c r="R31" s="69">
        <f>H31-(I31+K31+M31+O31)</f>
        <v>-4.4008107179999998</v>
      </c>
      <c r="S31" s="131">
        <f>R31/(I31+K31+M31+O31)</f>
        <v>-1</v>
      </c>
      <c r="T31" s="45" t="s">
        <v>57</v>
      </c>
      <c r="U31" s="1"/>
      <c r="W31" s="3"/>
      <c r="X31" s="3"/>
      <c r="Y31" s="3"/>
      <c r="Z31" s="3"/>
      <c r="AD31" s="1"/>
      <c r="AE31" s="1"/>
    </row>
    <row r="32" spans="1:31" ht="47.25" customHeight="1" x14ac:dyDescent="0.25">
      <c r="A32" s="30" t="s">
        <v>58</v>
      </c>
      <c r="B32" s="31" t="s">
        <v>59</v>
      </c>
      <c r="C32" s="32" t="s">
        <v>31</v>
      </c>
      <c r="D32" s="67">
        <v>0</v>
      </c>
      <c r="E32" s="67">
        <v>0</v>
      </c>
      <c r="F32" s="67">
        <v>0</v>
      </c>
      <c r="G32" s="67">
        <v>0</v>
      </c>
      <c r="H32" s="67">
        <v>0</v>
      </c>
      <c r="I32" s="33">
        <v>0</v>
      </c>
      <c r="J32" s="67">
        <v>0</v>
      </c>
      <c r="K32" s="33">
        <v>0</v>
      </c>
      <c r="L32" s="67">
        <v>0</v>
      </c>
      <c r="M32" s="33">
        <v>0</v>
      </c>
      <c r="N32" s="67">
        <v>0</v>
      </c>
      <c r="O32" s="67">
        <v>0</v>
      </c>
      <c r="P32" s="67">
        <v>0</v>
      </c>
      <c r="Q32" s="67">
        <v>0</v>
      </c>
      <c r="R32" s="67">
        <v>0</v>
      </c>
      <c r="S32" s="129">
        <v>0</v>
      </c>
      <c r="T32" s="46" t="s">
        <v>32</v>
      </c>
      <c r="U32" s="1"/>
      <c r="V32" s="24"/>
      <c r="W32" s="3"/>
      <c r="X32" s="3"/>
      <c r="Y32" s="3"/>
      <c r="Z32" s="3"/>
      <c r="AD32" s="1"/>
      <c r="AE32" s="1"/>
    </row>
    <row r="33" spans="1:31" ht="52.5" customHeight="1" x14ac:dyDescent="0.25">
      <c r="A33" s="30" t="s">
        <v>60</v>
      </c>
      <c r="B33" s="31" t="s">
        <v>61</v>
      </c>
      <c r="C33" s="32" t="s">
        <v>31</v>
      </c>
      <c r="D33" s="67">
        <v>0</v>
      </c>
      <c r="E33" s="67">
        <v>0</v>
      </c>
      <c r="F33" s="67">
        <v>0</v>
      </c>
      <c r="G33" s="67">
        <v>0</v>
      </c>
      <c r="H33" s="67">
        <v>0</v>
      </c>
      <c r="I33" s="33">
        <v>0</v>
      </c>
      <c r="J33" s="67">
        <v>0</v>
      </c>
      <c r="K33" s="33">
        <v>0</v>
      </c>
      <c r="L33" s="67">
        <v>0</v>
      </c>
      <c r="M33" s="33">
        <v>0</v>
      </c>
      <c r="N33" s="67">
        <v>0</v>
      </c>
      <c r="O33" s="67">
        <v>0</v>
      </c>
      <c r="P33" s="67">
        <v>0</v>
      </c>
      <c r="Q33" s="67">
        <v>0</v>
      </c>
      <c r="R33" s="67">
        <v>0</v>
      </c>
      <c r="S33" s="129">
        <v>0</v>
      </c>
      <c r="T33" s="46" t="s">
        <v>32</v>
      </c>
      <c r="U33" s="1"/>
      <c r="V33" s="24"/>
      <c r="W33" s="3"/>
      <c r="X33" s="3"/>
      <c r="Y33" s="3"/>
      <c r="Z33" s="3"/>
      <c r="AD33" s="1"/>
      <c r="AE33" s="1"/>
    </row>
    <row r="34" spans="1:31" ht="51.75" customHeight="1" x14ac:dyDescent="0.25">
      <c r="A34" s="30" t="s">
        <v>62</v>
      </c>
      <c r="B34" s="31" t="s">
        <v>59</v>
      </c>
      <c r="C34" s="32" t="s">
        <v>31</v>
      </c>
      <c r="D34" s="67">
        <v>0</v>
      </c>
      <c r="E34" s="67">
        <v>0</v>
      </c>
      <c r="F34" s="67">
        <v>0</v>
      </c>
      <c r="G34" s="67">
        <v>0</v>
      </c>
      <c r="H34" s="67">
        <v>0</v>
      </c>
      <c r="I34" s="33">
        <v>0</v>
      </c>
      <c r="J34" s="67">
        <v>0</v>
      </c>
      <c r="K34" s="33">
        <v>0</v>
      </c>
      <c r="L34" s="67">
        <v>0</v>
      </c>
      <c r="M34" s="33">
        <v>0</v>
      </c>
      <c r="N34" s="67">
        <v>0</v>
      </c>
      <c r="O34" s="67">
        <v>0</v>
      </c>
      <c r="P34" s="67">
        <v>0</v>
      </c>
      <c r="Q34" s="67">
        <v>0</v>
      </c>
      <c r="R34" s="67">
        <v>0</v>
      </c>
      <c r="S34" s="129">
        <v>0</v>
      </c>
      <c r="T34" s="46" t="s">
        <v>32</v>
      </c>
      <c r="U34" s="1"/>
      <c r="V34" s="24"/>
      <c r="W34" s="3"/>
      <c r="X34" s="3"/>
      <c r="Y34" s="3"/>
      <c r="Z34" s="3"/>
      <c r="AD34" s="1"/>
      <c r="AE34" s="1"/>
    </row>
    <row r="35" spans="1:31" ht="47.25" customHeight="1" x14ac:dyDescent="0.25">
      <c r="A35" s="30" t="s">
        <v>63</v>
      </c>
      <c r="B35" s="31" t="s">
        <v>59</v>
      </c>
      <c r="C35" s="32" t="s">
        <v>31</v>
      </c>
      <c r="D35" s="67">
        <v>0</v>
      </c>
      <c r="E35" s="67">
        <v>0</v>
      </c>
      <c r="F35" s="67">
        <v>0</v>
      </c>
      <c r="G35" s="67">
        <v>0</v>
      </c>
      <c r="H35" s="132">
        <v>0</v>
      </c>
      <c r="I35" s="33">
        <v>0</v>
      </c>
      <c r="J35" s="67">
        <v>0</v>
      </c>
      <c r="K35" s="33">
        <v>0</v>
      </c>
      <c r="L35" s="67">
        <v>0</v>
      </c>
      <c r="M35" s="33">
        <v>0</v>
      </c>
      <c r="N35" s="67">
        <v>0</v>
      </c>
      <c r="O35" s="67">
        <v>0</v>
      </c>
      <c r="P35" s="67">
        <v>0</v>
      </c>
      <c r="Q35" s="67">
        <v>0</v>
      </c>
      <c r="R35" s="67">
        <v>0</v>
      </c>
      <c r="S35" s="129">
        <v>0</v>
      </c>
      <c r="T35" s="46" t="s">
        <v>32</v>
      </c>
      <c r="U35" s="1"/>
      <c r="V35" s="24"/>
      <c r="W35" s="3"/>
      <c r="X35" s="3"/>
      <c r="Y35" s="3"/>
      <c r="Z35" s="3"/>
      <c r="AD35" s="1"/>
      <c r="AE35" s="1"/>
    </row>
    <row r="36" spans="1:31" ht="63" customHeight="1" x14ac:dyDescent="0.25">
      <c r="A36" s="30" t="s">
        <v>64</v>
      </c>
      <c r="B36" s="31" t="s">
        <v>65</v>
      </c>
      <c r="C36" s="32" t="s">
        <v>31</v>
      </c>
      <c r="D36" s="67">
        <f t="shared" ref="D36:R36" si="16">D37+D38+D39+D40+D42</f>
        <v>3178.3630362119998</v>
      </c>
      <c r="E36" s="67">
        <f t="shared" si="16"/>
        <v>473.24348773999992</v>
      </c>
      <c r="F36" s="67">
        <f t="shared" si="16"/>
        <v>2705.1195484720001</v>
      </c>
      <c r="G36" s="67">
        <f t="shared" si="16"/>
        <v>213.26729607599998</v>
      </c>
      <c r="H36" s="67">
        <f t="shared" si="16"/>
        <v>548.24062323999999</v>
      </c>
      <c r="I36" s="33">
        <f t="shared" si="16"/>
        <v>0</v>
      </c>
      <c r="J36" s="67">
        <f t="shared" si="16"/>
        <v>22.455574159999998</v>
      </c>
      <c r="K36" s="33">
        <f t="shared" si="16"/>
        <v>0</v>
      </c>
      <c r="L36" s="67">
        <f t="shared" si="16"/>
        <v>54.306359819999997</v>
      </c>
      <c r="M36" s="33">
        <f t="shared" si="16"/>
        <v>102.00328386000001</v>
      </c>
      <c r="N36" s="67">
        <f t="shared" si="16"/>
        <v>292.47972516999999</v>
      </c>
      <c r="O36" s="67">
        <f t="shared" si="16"/>
        <v>111.264012216</v>
      </c>
      <c r="P36" s="67">
        <f t="shared" si="16"/>
        <v>178.99896409000002</v>
      </c>
      <c r="Q36" s="67">
        <f t="shared" si="16"/>
        <v>2156.8789252319998</v>
      </c>
      <c r="R36" s="67">
        <f t="shared" si="16"/>
        <v>334.97332716400001</v>
      </c>
      <c r="S36" s="129">
        <f t="shared" si="5"/>
        <v>1.5706736725570376</v>
      </c>
      <c r="T36" s="46" t="s">
        <v>32</v>
      </c>
      <c r="U36" s="1"/>
      <c r="V36" s="24"/>
      <c r="W36" s="3"/>
      <c r="X36" s="3"/>
      <c r="Y36" s="3"/>
      <c r="Z36" s="3"/>
      <c r="AD36" s="1"/>
      <c r="AE36" s="1"/>
    </row>
    <row r="37" spans="1:31" ht="78.75" customHeight="1" x14ac:dyDescent="0.25">
      <c r="A37" s="30" t="s">
        <v>66</v>
      </c>
      <c r="B37" s="31" t="s">
        <v>67</v>
      </c>
      <c r="C37" s="32" t="s">
        <v>31</v>
      </c>
      <c r="D37" s="67">
        <v>0</v>
      </c>
      <c r="E37" s="67">
        <v>0</v>
      </c>
      <c r="F37" s="67">
        <v>0</v>
      </c>
      <c r="G37" s="67">
        <v>0</v>
      </c>
      <c r="H37" s="67">
        <v>0</v>
      </c>
      <c r="I37" s="33">
        <v>0</v>
      </c>
      <c r="J37" s="67">
        <v>0</v>
      </c>
      <c r="K37" s="33">
        <v>0</v>
      </c>
      <c r="L37" s="67">
        <v>0</v>
      </c>
      <c r="M37" s="33">
        <v>0</v>
      </c>
      <c r="N37" s="67">
        <v>0</v>
      </c>
      <c r="O37" s="67">
        <v>0</v>
      </c>
      <c r="P37" s="67">
        <v>0</v>
      </c>
      <c r="Q37" s="67">
        <v>0</v>
      </c>
      <c r="R37" s="67">
        <v>0</v>
      </c>
      <c r="S37" s="129">
        <v>0</v>
      </c>
      <c r="T37" s="46" t="s">
        <v>32</v>
      </c>
      <c r="U37" s="1"/>
      <c r="V37" s="24"/>
      <c r="W37" s="3"/>
      <c r="X37" s="3"/>
      <c r="Y37" s="3"/>
      <c r="Z37" s="3"/>
      <c r="AD37" s="1"/>
      <c r="AE37" s="1"/>
    </row>
    <row r="38" spans="1:31" ht="89.25" customHeight="1" x14ac:dyDescent="0.25">
      <c r="A38" s="30" t="s">
        <v>68</v>
      </c>
      <c r="B38" s="31" t="s">
        <v>69</v>
      </c>
      <c r="C38" s="32" t="s">
        <v>31</v>
      </c>
      <c r="D38" s="67">
        <v>0</v>
      </c>
      <c r="E38" s="67">
        <v>0</v>
      </c>
      <c r="F38" s="67">
        <v>0</v>
      </c>
      <c r="G38" s="67">
        <v>0</v>
      </c>
      <c r="H38" s="67">
        <v>0</v>
      </c>
      <c r="I38" s="33">
        <v>0</v>
      </c>
      <c r="J38" s="67">
        <v>0</v>
      </c>
      <c r="K38" s="33">
        <v>0</v>
      </c>
      <c r="L38" s="67">
        <v>0</v>
      </c>
      <c r="M38" s="33">
        <v>0</v>
      </c>
      <c r="N38" s="67">
        <v>0</v>
      </c>
      <c r="O38" s="67">
        <v>0</v>
      </c>
      <c r="P38" s="67">
        <v>0</v>
      </c>
      <c r="Q38" s="67">
        <v>0</v>
      </c>
      <c r="R38" s="67">
        <v>0</v>
      </c>
      <c r="S38" s="129">
        <v>0</v>
      </c>
      <c r="T38" s="46" t="s">
        <v>32</v>
      </c>
      <c r="U38" s="1"/>
      <c r="V38" s="24"/>
      <c r="W38" s="3"/>
      <c r="X38" s="3"/>
      <c r="Y38" s="3"/>
      <c r="Z38" s="3"/>
      <c r="AD38" s="1"/>
      <c r="AE38" s="1"/>
    </row>
    <row r="39" spans="1:31" ht="78.75" customHeight="1" x14ac:dyDescent="0.25">
      <c r="A39" s="38" t="s">
        <v>70</v>
      </c>
      <c r="B39" s="159" t="s">
        <v>71</v>
      </c>
      <c r="C39" s="40" t="s">
        <v>31</v>
      </c>
      <c r="D39" s="67">
        <v>0</v>
      </c>
      <c r="E39" s="67">
        <v>0</v>
      </c>
      <c r="F39" s="67">
        <v>0</v>
      </c>
      <c r="G39" s="67">
        <v>0</v>
      </c>
      <c r="H39" s="67">
        <v>0</v>
      </c>
      <c r="I39" s="41">
        <v>0</v>
      </c>
      <c r="J39" s="67">
        <v>0</v>
      </c>
      <c r="K39" s="33">
        <v>0</v>
      </c>
      <c r="L39" s="67">
        <v>0</v>
      </c>
      <c r="M39" s="41">
        <v>0</v>
      </c>
      <c r="N39" s="67">
        <v>0</v>
      </c>
      <c r="O39" s="67">
        <v>0</v>
      </c>
      <c r="P39" s="67">
        <v>0</v>
      </c>
      <c r="Q39" s="67">
        <v>0</v>
      </c>
      <c r="R39" s="67">
        <v>0</v>
      </c>
      <c r="S39" s="129">
        <v>0</v>
      </c>
      <c r="T39" s="46" t="s">
        <v>32</v>
      </c>
      <c r="U39" s="1"/>
      <c r="V39" s="24"/>
      <c r="W39" s="3"/>
      <c r="X39" s="3"/>
      <c r="Y39" s="3"/>
      <c r="Z39" s="3"/>
      <c r="AD39" s="1"/>
      <c r="AE39" s="1"/>
    </row>
    <row r="40" spans="1:31" ht="96" customHeight="1" x14ac:dyDescent="0.25">
      <c r="A40" s="38" t="s">
        <v>72</v>
      </c>
      <c r="B40" s="159" t="s">
        <v>73</v>
      </c>
      <c r="C40" s="40" t="s">
        <v>31</v>
      </c>
      <c r="D40" s="67">
        <f t="shared" ref="D40:F40" si="17">SUM(D41:D41)</f>
        <v>1652.522590992</v>
      </c>
      <c r="E40" s="67">
        <f t="shared" si="17"/>
        <v>0</v>
      </c>
      <c r="F40" s="67">
        <f t="shared" si="17"/>
        <v>1652.522590992</v>
      </c>
      <c r="G40" s="67">
        <f t="shared" ref="G40:R40" si="18">SUM(G41:G41)</f>
        <v>62.567972400000002</v>
      </c>
      <c r="H40" s="67">
        <f t="shared" si="18"/>
        <v>429.67325108</v>
      </c>
      <c r="I40" s="33">
        <f t="shared" si="18"/>
        <v>0</v>
      </c>
      <c r="J40" s="67">
        <f t="shared" si="18"/>
        <v>18.13904028</v>
      </c>
      <c r="K40" s="33">
        <f t="shared" si="18"/>
        <v>0</v>
      </c>
      <c r="L40" s="67">
        <f t="shared" si="18"/>
        <v>38.97576068</v>
      </c>
      <c r="M40" s="33">
        <f t="shared" si="18"/>
        <v>62.567972400000002</v>
      </c>
      <c r="N40" s="67">
        <f t="shared" si="18"/>
        <v>253.04441371000001</v>
      </c>
      <c r="O40" s="67">
        <f t="shared" si="18"/>
        <v>0</v>
      </c>
      <c r="P40" s="67">
        <f t="shared" si="18"/>
        <v>119.51403641</v>
      </c>
      <c r="Q40" s="67">
        <f t="shared" si="18"/>
        <v>1222.849339912</v>
      </c>
      <c r="R40" s="67">
        <f t="shared" si="18"/>
        <v>367.10527867999997</v>
      </c>
      <c r="S40" s="129">
        <f t="shared" si="5"/>
        <v>5.8673034237561446</v>
      </c>
      <c r="T40" s="46" t="s">
        <v>32</v>
      </c>
      <c r="U40" s="1"/>
      <c r="V40" s="24"/>
      <c r="W40" s="3"/>
      <c r="X40" s="3"/>
      <c r="Y40" s="3"/>
      <c r="Z40" s="3"/>
      <c r="AD40" s="1"/>
      <c r="AE40" s="1"/>
    </row>
    <row r="41" spans="1:31" ht="240.75" customHeight="1" x14ac:dyDescent="0.25">
      <c r="A41" s="42" t="s">
        <v>72</v>
      </c>
      <c r="B41" s="43" t="s">
        <v>74</v>
      </c>
      <c r="C41" s="44" t="s">
        <v>75</v>
      </c>
      <c r="D41" s="133">
        <v>1652.522590992</v>
      </c>
      <c r="E41" s="57">
        <v>0</v>
      </c>
      <c r="F41" s="69">
        <f>D41-E41</f>
        <v>1652.522590992</v>
      </c>
      <c r="G41" s="69">
        <f>I41+K41+M41+O41</f>
        <v>62.567972400000002</v>
      </c>
      <c r="H41" s="69">
        <f>J41+L41+N41+P41</f>
        <v>429.67325108</v>
      </c>
      <c r="I41" s="37">
        <v>0</v>
      </c>
      <c r="J41" s="69">
        <v>18.13904028</v>
      </c>
      <c r="K41" s="37">
        <v>0</v>
      </c>
      <c r="L41" s="69">
        <v>38.97576068</v>
      </c>
      <c r="M41" s="37">
        <v>62.567972400000002</v>
      </c>
      <c r="N41" s="69">
        <v>253.04441371000001</v>
      </c>
      <c r="O41" s="69">
        <v>0</v>
      </c>
      <c r="P41" s="69">
        <v>119.51403641</v>
      </c>
      <c r="Q41" s="69">
        <f>F41-H41</f>
        <v>1222.849339912</v>
      </c>
      <c r="R41" s="69">
        <f>H41-(I41+K41+M41+O41)</f>
        <v>367.10527867999997</v>
      </c>
      <c r="S41" s="131">
        <f>R41/(I41+K41+M41+O41)</f>
        <v>5.8673034237561446</v>
      </c>
      <c r="T41" s="45" t="s">
        <v>76</v>
      </c>
      <c r="U41" s="1"/>
      <c r="W41" s="3"/>
      <c r="X41" s="3"/>
      <c r="Y41" s="3"/>
      <c r="Z41" s="3"/>
      <c r="AD41" s="1"/>
      <c r="AE41" s="1"/>
    </row>
    <row r="42" spans="1:31" ht="64.5" customHeight="1" x14ac:dyDescent="0.25">
      <c r="A42" s="38" t="s">
        <v>78</v>
      </c>
      <c r="B42" s="39" t="s">
        <v>79</v>
      </c>
      <c r="C42" s="40" t="s">
        <v>31</v>
      </c>
      <c r="D42" s="134">
        <f t="shared" ref="D42:F42" si="19">SUM(D43:D47)</f>
        <v>1525.8404452199998</v>
      </c>
      <c r="E42" s="135">
        <f t="shared" si="19"/>
        <v>473.24348773999992</v>
      </c>
      <c r="F42" s="67">
        <f t="shared" si="19"/>
        <v>1052.5969574799999</v>
      </c>
      <c r="G42" s="67">
        <f t="shared" ref="G42:R42" si="20">SUM(G43:G47)</f>
        <v>150.69932367599998</v>
      </c>
      <c r="H42" s="67">
        <f t="shared" si="20"/>
        <v>118.56737215999999</v>
      </c>
      <c r="I42" s="33">
        <f t="shared" si="20"/>
        <v>0</v>
      </c>
      <c r="J42" s="67">
        <f t="shared" si="20"/>
        <v>4.3165338799999997</v>
      </c>
      <c r="K42" s="33">
        <f t="shared" si="20"/>
        <v>0</v>
      </c>
      <c r="L42" s="67">
        <f t="shared" si="20"/>
        <v>15.33059914</v>
      </c>
      <c r="M42" s="33">
        <f t="shared" si="20"/>
        <v>39.435311460000001</v>
      </c>
      <c r="N42" s="67">
        <f t="shared" si="20"/>
        <v>39.435311460000001</v>
      </c>
      <c r="O42" s="67">
        <f t="shared" si="20"/>
        <v>111.264012216</v>
      </c>
      <c r="P42" s="67">
        <f t="shared" si="20"/>
        <v>59.484927679999998</v>
      </c>
      <c r="Q42" s="67">
        <f t="shared" si="20"/>
        <v>934.0295853199998</v>
      </c>
      <c r="R42" s="67">
        <f t="shared" si="20"/>
        <v>-32.131951515999987</v>
      </c>
      <c r="S42" s="129">
        <f t="shared" si="5"/>
        <v>-0.21321894970864583</v>
      </c>
      <c r="T42" s="46" t="s">
        <v>32</v>
      </c>
      <c r="U42" s="1"/>
      <c r="V42" s="24"/>
      <c r="W42" s="3"/>
      <c r="X42" s="3"/>
      <c r="Y42" s="3"/>
      <c r="Z42" s="3"/>
      <c r="AD42" s="1"/>
      <c r="AE42" s="1"/>
    </row>
    <row r="43" spans="1:31" ht="55.5" customHeight="1" x14ac:dyDescent="0.25">
      <c r="A43" s="34" t="s">
        <v>78</v>
      </c>
      <c r="B43" s="47" t="s">
        <v>80</v>
      </c>
      <c r="C43" s="48" t="s">
        <v>81</v>
      </c>
      <c r="D43" s="133">
        <v>459.8254528199999</v>
      </c>
      <c r="E43" s="57">
        <v>460.56317633999993</v>
      </c>
      <c r="F43" s="69">
        <f t="shared" ref="F43:F47" si="21">D43-E43</f>
        <v>-0.73772352000003139</v>
      </c>
      <c r="G43" s="69">
        <f t="shared" ref="G43:H47" si="22">I43+K43+M43+O43</f>
        <v>-0.7990545200000001</v>
      </c>
      <c r="H43" s="69">
        <f t="shared" si="22"/>
        <v>2.3111381400000002</v>
      </c>
      <c r="I43" s="37">
        <v>0</v>
      </c>
      <c r="J43" s="69">
        <v>2.3111381400000002</v>
      </c>
      <c r="K43" s="37">
        <v>0</v>
      </c>
      <c r="L43" s="69">
        <v>0</v>
      </c>
      <c r="M43" s="37">
        <v>0</v>
      </c>
      <c r="N43" s="69">
        <v>0</v>
      </c>
      <c r="O43" s="69">
        <v>-0.7990545200000001</v>
      </c>
      <c r="P43" s="69">
        <v>0</v>
      </c>
      <c r="Q43" s="69">
        <f t="shared" ref="Q43:Q47" si="23">F43-H43</f>
        <v>-3.0488616600000316</v>
      </c>
      <c r="R43" s="69">
        <f t="shared" ref="R43:R47" si="24">H43-(I43+K43+M43+O43)</f>
        <v>3.1101926600000001</v>
      </c>
      <c r="S43" s="131">
        <f t="shared" si="5"/>
        <v>-3.8923409881969002</v>
      </c>
      <c r="T43" s="49" t="s">
        <v>82</v>
      </c>
      <c r="U43" s="1"/>
      <c r="W43" s="3"/>
      <c r="X43" s="3"/>
      <c r="Y43" s="3"/>
      <c r="Z43" s="3"/>
      <c r="AD43" s="1"/>
      <c r="AE43" s="1"/>
    </row>
    <row r="44" spans="1:31" ht="115.5" customHeight="1" x14ac:dyDescent="0.25">
      <c r="A44" s="34" t="s">
        <v>78</v>
      </c>
      <c r="B44" s="47" t="s">
        <v>83</v>
      </c>
      <c r="C44" s="36" t="s">
        <v>84</v>
      </c>
      <c r="D44" s="133">
        <v>515.92428839999991</v>
      </c>
      <c r="E44" s="57">
        <v>9.6465168800000001</v>
      </c>
      <c r="F44" s="69">
        <f t="shared" si="21"/>
        <v>506.27777151999993</v>
      </c>
      <c r="G44" s="69">
        <f t="shared" si="22"/>
        <v>96.849483115999988</v>
      </c>
      <c r="H44" s="69">
        <f t="shared" si="22"/>
        <v>81.704989019999999</v>
      </c>
      <c r="I44" s="37">
        <v>0</v>
      </c>
      <c r="J44" s="69">
        <v>1.6418309999999998</v>
      </c>
      <c r="K44" s="37">
        <v>0</v>
      </c>
      <c r="L44" s="69">
        <v>10.8510311</v>
      </c>
      <c r="M44" s="37">
        <v>23.549762340000001</v>
      </c>
      <c r="N44" s="69">
        <v>23.549762340000001</v>
      </c>
      <c r="O44" s="69">
        <v>73.299720775999987</v>
      </c>
      <c r="P44" s="69">
        <v>45.662364580000002</v>
      </c>
      <c r="Q44" s="69">
        <f t="shared" si="23"/>
        <v>424.5727824999999</v>
      </c>
      <c r="R44" s="69">
        <f t="shared" si="24"/>
        <v>-15.144494095999988</v>
      </c>
      <c r="S44" s="131">
        <f t="shared" si="5"/>
        <v>-0.15637144989055751</v>
      </c>
      <c r="T44" s="45" t="s">
        <v>85</v>
      </c>
      <c r="U44" s="1"/>
      <c r="W44" s="3"/>
      <c r="X44" s="3"/>
      <c r="Y44" s="3"/>
      <c r="Z44" s="3"/>
      <c r="AD44" s="1"/>
      <c r="AE44" s="1"/>
    </row>
    <row r="45" spans="1:31" ht="115.5" customHeight="1" x14ac:dyDescent="0.25">
      <c r="A45" s="34" t="s">
        <v>78</v>
      </c>
      <c r="B45" s="47" t="s">
        <v>86</v>
      </c>
      <c r="C45" s="36" t="s">
        <v>87</v>
      </c>
      <c r="D45" s="133">
        <v>91.77394799999999</v>
      </c>
      <c r="E45" s="57">
        <v>0</v>
      </c>
      <c r="F45" s="69">
        <f t="shared" si="21"/>
        <v>91.77394799999999</v>
      </c>
      <c r="G45" s="69">
        <f t="shared" si="22"/>
        <v>32.603806800000001</v>
      </c>
      <c r="H45" s="69">
        <f t="shared" si="22"/>
        <v>28.450320240000003</v>
      </c>
      <c r="I45" s="37">
        <v>0</v>
      </c>
      <c r="J45" s="69">
        <v>2.647646E-2</v>
      </c>
      <c r="K45" s="37">
        <v>0</v>
      </c>
      <c r="L45" s="69">
        <v>2.2263785999999999</v>
      </c>
      <c r="M45" s="37">
        <v>12.374902080000002</v>
      </c>
      <c r="N45" s="69">
        <v>12.374902080000002</v>
      </c>
      <c r="O45" s="69">
        <v>20.228904719999999</v>
      </c>
      <c r="P45" s="69">
        <v>13.8225631</v>
      </c>
      <c r="Q45" s="69">
        <f t="shared" si="23"/>
        <v>63.323627759999987</v>
      </c>
      <c r="R45" s="69">
        <f t="shared" si="24"/>
        <v>-4.1534865599999975</v>
      </c>
      <c r="S45" s="131">
        <f t="shared" si="5"/>
        <v>-0.12739268716314431</v>
      </c>
      <c r="T45" s="45" t="s">
        <v>85</v>
      </c>
      <c r="U45" s="1"/>
      <c r="W45" s="3"/>
      <c r="X45" s="3"/>
      <c r="Y45" s="3"/>
      <c r="Z45" s="3"/>
      <c r="AD45" s="1"/>
      <c r="AE45" s="1"/>
    </row>
    <row r="46" spans="1:31" ht="115.5" customHeight="1" x14ac:dyDescent="0.25">
      <c r="A46" s="34" t="s">
        <v>78</v>
      </c>
      <c r="B46" s="47" t="s">
        <v>88</v>
      </c>
      <c r="C46" s="48" t="s">
        <v>89</v>
      </c>
      <c r="D46" s="133">
        <v>454.94587319999999</v>
      </c>
      <c r="E46" s="133">
        <v>0</v>
      </c>
      <c r="F46" s="69">
        <f t="shared" si="21"/>
        <v>454.94587319999999</v>
      </c>
      <c r="G46" s="69">
        <f t="shared" si="22"/>
        <v>21.707999999999998</v>
      </c>
      <c r="H46" s="69">
        <f t="shared" si="22"/>
        <v>5.7638364800000002</v>
      </c>
      <c r="I46" s="37">
        <v>0</v>
      </c>
      <c r="J46" s="69">
        <v>0</v>
      </c>
      <c r="K46" s="37">
        <v>0</v>
      </c>
      <c r="L46" s="69">
        <v>2.2531894400000003</v>
      </c>
      <c r="M46" s="37">
        <v>3.5106470399999998</v>
      </c>
      <c r="N46" s="69">
        <v>3.5106470399999998</v>
      </c>
      <c r="O46" s="69">
        <v>18.19735296</v>
      </c>
      <c r="P46" s="69">
        <v>0</v>
      </c>
      <c r="Q46" s="69">
        <f t="shared" si="23"/>
        <v>449.18203671999999</v>
      </c>
      <c r="R46" s="69">
        <f t="shared" si="24"/>
        <v>-15.944163519999998</v>
      </c>
      <c r="S46" s="131">
        <f t="shared" si="5"/>
        <v>-0.73448330200847611</v>
      </c>
      <c r="T46" s="69" t="s">
        <v>90</v>
      </c>
      <c r="U46" s="1"/>
      <c r="W46" s="3"/>
      <c r="X46" s="3"/>
      <c r="Y46" s="3"/>
      <c r="Z46" s="3"/>
      <c r="AD46" s="1"/>
      <c r="AE46" s="1"/>
    </row>
    <row r="47" spans="1:31" ht="47.25" customHeight="1" x14ac:dyDescent="0.25">
      <c r="A47" s="34" t="s">
        <v>78</v>
      </c>
      <c r="B47" s="47" t="s">
        <v>91</v>
      </c>
      <c r="C47" s="48" t="s">
        <v>92</v>
      </c>
      <c r="D47" s="133">
        <v>3.3708828</v>
      </c>
      <c r="E47" s="57">
        <v>3.0337945199999998</v>
      </c>
      <c r="F47" s="69">
        <f t="shared" si="21"/>
        <v>0.33708828000000013</v>
      </c>
      <c r="G47" s="69">
        <f t="shared" si="22"/>
        <v>0.33708827999999996</v>
      </c>
      <c r="H47" s="69">
        <f t="shared" si="22"/>
        <v>0.33708828000000007</v>
      </c>
      <c r="I47" s="37">
        <v>0</v>
      </c>
      <c r="J47" s="69">
        <v>0.33708828000000007</v>
      </c>
      <c r="K47" s="37">
        <v>0</v>
      </c>
      <c r="L47" s="69">
        <v>0</v>
      </c>
      <c r="M47" s="37">
        <v>0</v>
      </c>
      <c r="N47" s="69">
        <v>0</v>
      </c>
      <c r="O47" s="69">
        <v>0.33708827999999996</v>
      </c>
      <c r="P47" s="69">
        <v>0</v>
      </c>
      <c r="Q47" s="69">
        <f t="shared" si="23"/>
        <v>0</v>
      </c>
      <c r="R47" s="69">
        <f t="shared" si="24"/>
        <v>0</v>
      </c>
      <c r="S47" s="131">
        <f t="shared" si="5"/>
        <v>0</v>
      </c>
      <c r="T47" s="84" t="s">
        <v>32</v>
      </c>
      <c r="U47" s="1"/>
      <c r="W47" s="3"/>
      <c r="X47" s="3"/>
      <c r="Y47" s="3"/>
      <c r="Z47" s="3"/>
      <c r="AD47" s="1"/>
      <c r="AE47" s="1"/>
    </row>
    <row r="48" spans="1:31" ht="31.5" customHeight="1" x14ac:dyDescent="0.25">
      <c r="A48" s="30" t="s">
        <v>93</v>
      </c>
      <c r="B48" s="31" t="s">
        <v>94</v>
      </c>
      <c r="C48" s="32" t="s">
        <v>31</v>
      </c>
      <c r="D48" s="126">
        <v>0</v>
      </c>
      <c r="E48" s="126">
        <v>0</v>
      </c>
      <c r="F48" s="126">
        <v>0</v>
      </c>
      <c r="G48" s="126">
        <v>0</v>
      </c>
      <c r="H48" s="126">
        <v>0</v>
      </c>
      <c r="I48" s="33">
        <v>0</v>
      </c>
      <c r="J48" s="126">
        <v>0</v>
      </c>
      <c r="K48" s="33">
        <v>0</v>
      </c>
      <c r="L48" s="126">
        <v>0</v>
      </c>
      <c r="M48" s="33">
        <v>0</v>
      </c>
      <c r="N48" s="126">
        <v>0</v>
      </c>
      <c r="O48" s="126">
        <v>0</v>
      </c>
      <c r="P48" s="126">
        <v>0</v>
      </c>
      <c r="Q48" s="126">
        <v>0</v>
      </c>
      <c r="R48" s="126">
        <v>0</v>
      </c>
      <c r="S48" s="129">
        <v>0</v>
      </c>
      <c r="T48" s="80" t="s">
        <v>32</v>
      </c>
      <c r="U48" s="1"/>
      <c r="V48" s="24"/>
      <c r="W48" s="3"/>
      <c r="X48" s="3"/>
      <c r="Y48" s="3"/>
      <c r="Z48" s="3"/>
      <c r="AD48" s="1"/>
      <c r="AE48" s="1"/>
    </row>
    <row r="49" spans="1:31" ht="73.5" customHeight="1" x14ac:dyDescent="0.25">
      <c r="A49" s="30" t="s">
        <v>95</v>
      </c>
      <c r="B49" s="31" t="s">
        <v>96</v>
      </c>
      <c r="C49" s="32" t="s">
        <v>31</v>
      </c>
      <c r="D49" s="67">
        <f t="shared" ref="D49:R49" si="25">SUM(D50,D55,D57,D60)</f>
        <v>3788.285085465935</v>
      </c>
      <c r="E49" s="67">
        <f t="shared" si="25"/>
        <v>824.13432196999997</v>
      </c>
      <c r="F49" s="67">
        <f t="shared" si="25"/>
        <v>2964.1507634959357</v>
      </c>
      <c r="G49" s="67">
        <f t="shared" si="25"/>
        <v>552.45911923861547</v>
      </c>
      <c r="H49" s="67">
        <f t="shared" si="25"/>
        <v>430.94303537999997</v>
      </c>
      <c r="I49" s="33">
        <f t="shared" si="25"/>
        <v>4.2029686599999998</v>
      </c>
      <c r="J49" s="67">
        <f t="shared" si="25"/>
        <v>8.3618067600000003</v>
      </c>
      <c r="K49" s="33">
        <f t="shared" si="25"/>
        <v>29.924122769999997</v>
      </c>
      <c r="L49" s="67">
        <f t="shared" si="25"/>
        <v>104.81308277999997</v>
      </c>
      <c r="M49" s="33">
        <f t="shared" si="25"/>
        <v>144.69196239000001</v>
      </c>
      <c r="N49" s="67">
        <f t="shared" si="25"/>
        <v>130.75040138000003</v>
      </c>
      <c r="O49" s="67">
        <f t="shared" si="25"/>
        <v>373.64006541861551</v>
      </c>
      <c r="P49" s="67">
        <f t="shared" si="25"/>
        <v>187.01774445999999</v>
      </c>
      <c r="Q49" s="67">
        <f t="shared" si="25"/>
        <v>2533.2077281159359</v>
      </c>
      <c r="R49" s="67">
        <f t="shared" si="25"/>
        <v>-121.51608385861554</v>
      </c>
      <c r="S49" s="129">
        <f t="shared" si="5"/>
        <v>-0.21995488829306642</v>
      </c>
      <c r="T49" s="46" t="s">
        <v>32</v>
      </c>
      <c r="U49" s="1"/>
      <c r="V49" s="24"/>
      <c r="W49" s="3"/>
      <c r="X49" s="3"/>
      <c r="Y49" s="3"/>
      <c r="Z49" s="3"/>
      <c r="AD49" s="1"/>
      <c r="AE49" s="1"/>
    </row>
    <row r="50" spans="1:31" ht="57.75" customHeight="1" x14ac:dyDescent="0.25">
      <c r="A50" s="30" t="s">
        <v>97</v>
      </c>
      <c r="B50" s="31" t="s">
        <v>98</v>
      </c>
      <c r="C50" s="32" t="s">
        <v>31</v>
      </c>
      <c r="D50" s="67">
        <f t="shared" ref="D50:F50" si="26">SUM(D51:D54)</f>
        <v>1103.6689672819998</v>
      </c>
      <c r="E50" s="67">
        <f t="shared" si="26"/>
        <v>193.58777557999997</v>
      </c>
      <c r="F50" s="67">
        <f t="shared" si="26"/>
        <v>910.08119170199996</v>
      </c>
      <c r="G50" s="67">
        <f t="shared" ref="G50:R50" si="27">SUM(G51:G54)</f>
        <v>297.39287881460001</v>
      </c>
      <c r="H50" s="67">
        <f t="shared" si="27"/>
        <v>314.60433447999998</v>
      </c>
      <c r="I50" s="33">
        <f t="shared" si="27"/>
        <v>0</v>
      </c>
      <c r="J50" s="67">
        <f t="shared" si="27"/>
        <v>2.8710418600000001</v>
      </c>
      <c r="K50" s="33">
        <f t="shared" si="27"/>
        <v>0</v>
      </c>
      <c r="L50" s="67">
        <f t="shared" si="27"/>
        <v>74.993898609999988</v>
      </c>
      <c r="M50" s="33">
        <f t="shared" si="27"/>
        <v>116.43337613000001</v>
      </c>
      <c r="N50" s="67">
        <f t="shared" si="27"/>
        <v>116.43337613000001</v>
      </c>
      <c r="O50" s="67">
        <f t="shared" si="27"/>
        <v>180.95950268460001</v>
      </c>
      <c r="P50" s="67">
        <f t="shared" si="27"/>
        <v>120.30601787999998</v>
      </c>
      <c r="Q50" s="67">
        <f t="shared" si="27"/>
        <v>595.47685722200004</v>
      </c>
      <c r="R50" s="67">
        <f t="shared" si="27"/>
        <v>17.211455665399974</v>
      </c>
      <c r="S50" s="129">
        <f t="shared" si="5"/>
        <v>5.7874471419774316E-2</v>
      </c>
      <c r="T50" s="46" t="s">
        <v>32</v>
      </c>
      <c r="U50" s="1"/>
      <c r="V50" s="24"/>
      <c r="W50" s="3"/>
      <c r="X50" s="3"/>
      <c r="Y50" s="3"/>
      <c r="Z50" s="3"/>
      <c r="AD50" s="1"/>
      <c r="AE50" s="1"/>
    </row>
    <row r="51" spans="1:31" ht="48" customHeight="1" x14ac:dyDescent="0.25">
      <c r="A51" s="34" t="s">
        <v>97</v>
      </c>
      <c r="B51" s="35" t="s">
        <v>99</v>
      </c>
      <c r="C51" s="50" t="s">
        <v>100</v>
      </c>
      <c r="D51" s="69">
        <v>268.44389330000001</v>
      </c>
      <c r="E51" s="69">
        <v>0</v>
      </c>
      <c r="F51" s="69">
        <f t="shared" ref="F51:F54" si="28">D51-E51</f>
        <v>268.44389330000001</v>
      </c>
      <c r="G51" s="69">
        <f t="shared" ref="G51:H54" si="29">I51+K51+M51+O51</f>
        <v>10.8</v>
      </c>
      <c r="H51" s="69">
        <f t="shared" si="29"/>
        <v>1.28495274</v>
      </c>
      <c r="I51" s="37">
        <v>0</v>
      </c>
      <c r="J51" s="69">
        <v>0</v>
      </c>
      <c r="K51" s="37">
        <v>0</v>
      </c>
      <c r="L51" s="69">
        <v>0</v>
      </c>
      <c r="M51" s="37">
        <v>1.28495274</v>
      </c>
      <c r="N51" s="69">
        <v>1.28495274</v>
      </c>
      <c r="O51" s="69">
        <v>9.5150472600000011</v>
      </c>
      <c r="P51" s="69">
        <v>0</v>
      </c>
      <c r="Q51" s="69">
        <f t="shared" ref="Q51:Q54" si="30">F51-H51</f>
        <v>267.15894056000002</v>
      </c>
      <c r="R51" s="69">
        <f t="shared" ref="R51:R54" si="31">H51-(I51+K51+M51+O51)</f>
        <v>-9.5150472600000011</v>
      </c>
      <c r="S51" s="131">
        <f t="shared" si="5"/>
        <v>-0.88102289444444448</v>
      </c>
      <c r="T51" s="45" t="s">
        <v>101</v>
      </c>
      <c r="U51" s="1"/>
      <c r="W51" s="3"/>
      <c r="X51" s="3"/>
      <c r="Y51" s="3"/>
      <c r="Z51" s="3"/>
      <c r="AD51" s="1"/>
      <c r="AE51" s="1"/>
    </row>
    <row r="52" spans="1:31" ht="46.5" customHeight="1" x14ac:dyDescent="0.25">
      <c r="A52" s="34" t="s">
        <v>97</v>
      </c>
      <c r="B52" s="47" t="s">
        <v>102</v>
      </c>
      <c r="C52" s="48" t="s">
        <v>103</v>
      </c>
      <c r="D52" s="57">
        <v>304.00336406999998</v>
      </c>
      <c r="E52" s="57">
        <v>1.3679999999999999</v>
      </c>
      <c r="F52" s="69">
        <f t="shared" si="28"/>
        <v>302.63536406999998</v>
      </c>
      <c r="G52" s="69">
        <f t="shared" si="29"/>
        <v>47.408000000000001</v>
      </c>
      <c r="H52" s="69">
        <f t="shared" si="29"/>
        <v>53.7869204</v>
      </c>
      <c r="I52" s="37">
        <v>0</v>
      </c>
      <c r="J52" s="69">
        <v>0.51682282000000002</v>
      </c>
      <c r="K52" s="37">
        <v>0</v>
      </c>
      <c r="L52" s="69">
        <v>7.3306223899999994</v>
      </c>
      <c r="M52" s="37">
        <v>24.77407131</v>
      </c>
      <c r="N52" s="69">
        <v>24.77407131</v>
      </c>
      <c r="O52" s="69">
        <v>22.633928690000001</v>
      </c>
      <c r="P52" s="69">
        <v>21.16540388</v>
      </c>
      <c r="Q52" s="69">
        <f t="shared" si="30"/>
        <v>248.84844366999999</v>
      </c>
      <c r="R52" s="69">
        <f t="shared" si="31"/>
        <v>6.3789203999999984</v>
      </c>
      <c r="S52" s="131">
        <f t="shared" si="5"/>
        <v>0.13455367026662163</v>
      </c>
      <c r="T52" s="45" t="s">
        <v>104</v>
      </c>
      <c r="U52" s="1"/>
      <c r="W52" s="3"/>
      <c r="X52" s="3"/>
      <c r="Y52" s="3"/>
      <c r="Z52" s="3"/>
      <c r="AD52" s="1"/>
      <c r="AE52" s="1"/>
    </row>
    <row r="53" spans="1:31" ht="51" customHeight="1" x14ac:dyDescent="0.25">
      <c r="A53" s="34" t="s">
        <v>97</v>
      </c>
      <c r="B53" s="47" t="s">
        <v>105</v>
      </c>
      <c r="C53" s="48" t="s">
        <v>106</v>
      </c>
      <c r="D53" s="57">
        <v>286.05080780199989</v>
      </c>
      <c r="E53" s="57">
        <v>71.764209769999994</v>
      </c>
      <c r="F53" s="69">
        <f t="shared" si="28"/>
        <v>214.28659803199992</v>
      </c>
      <c r="G53" s="69">
        <f t="shared" si="29"/>
        <v>178.6077337346</v>
      </c>
      <c r="H53" s="69">
        <f t="shared" si="29"/>
        <v>189.05713867</v>
      </c>
      <c r="I53" s="37">
        <v>0</v>
      </c>
      <c r="J53" s="69">
        <v>0</v>
      </c>
      <c r="K53" s="37">
        <v>0</v>
      </c>
      <c r="L53" s="69">
        <v>25.689189739999996</v>
      </c>
      <c r="M53" s="37">
        <v>77.488677710000005</v>
      </c>
      <c r="N53" s="69">
        <v>77.488677710000005</v>
      </c>
      <c r="O53" s="69">
        <v>101.1190560246</v>
      </c>
      <c r="P53" s="69">
        <v>85.879271219999993</v>
      </c>
      <c r="Q53" s="69">
        <f t="shared" si="30"/>
        <v>25.229459361999915</v>
      </c>
      <c r="R53" s="69">
        <f t="shared" si="31"/>
        <v>10.449404935399997</v>
      </c>
      <c r="S53" s="131">
        <f t="shared" si="5"/>
        <v>5.8504773096371983E-2</v>
      </c>
      <c r="T53" s="45" t="s">
        <v>32</v>
      </c>
      <c r="U53" s="1"/>
      <c r="W53" s="3"/>
      <c r="X53" s="3"/>
      <c r="Y53" s="3"/>
      <c r="Z53" s="3"/>
      <c r="AD53" s="1"/>
      <c r="AE53" s="1"/>
    </row>
    <row r="54" spans="1:31" ht="67.5" customHeight="1" x14ac:dyDescent="0.25">
      <c r="A54" s="34" t="s">
        <v>97</v>
      </c>
      <c r="B54" s="47" t="s">
        <v>107</v>
      </c>
      <c r="C54" s="48" t="s">
        <v>108</v>
      </c>
      <c r="D54" s="57">
        <v>245.17090210999996</v>
      </c>
      <c r="E54" s="57">
        <v>120.45556580999997</v>
      </c>
      <c r="F54" s="69">
        <f t="shared" si="28"/>
        <v>124.71533629999999</v>
      </c>
      <c r="G54" s="69">
        <f t="shared" si="29"/>
        <v>60.577145080000001</v>
      </c>
      <c r="H54" s="69">
        <f t="shared" si="29"/>
        <v>70.475322669999983</v>
      </c>
      <c r="I54" s="37">
        <v>0</v>
      </c>
      <c r="J54" s="69">
        <v>2.3542190399999998</v>
      </c>
      <c r="K54" s="37">
        <v>0</v>
      </c>
      <c r="L54" s="69">
        <v>41.97408647999999</v>
      </c>
      <c r="M54" s="37">
        <v>12.885674369999998</v>
      </c>
      <c r="N54" s="69">
        <v>12.885674369999998</v>
      </c>
      <c r="O54" s="69">
        <v>47.691470710000004</v>
      </c>
      <c r="P54" s="69">
        <v>13.261342779999998</v>
      </c>
      <c r="Q54" s="69">
        <f t="shared" si="30"/>
        <v>54.240013630000007</v>
      </c>
      <c r="R54" s="69">
        <f t="shared" si="31"/>
        <v>9.8981775899999818</v>
      </c>
      <c r="S54" s="131">
        <f t="shared" si="5"/>
        <v>0.16339788837734348</v>
      </c>
      <c r="T54" s="45" t="s">
        <v>109</v>
      </c>
      <c r="U54" s="1"/>
      <c r="W54" s="3"/>
      <c r="X54" s="3"/>
      <c r="Y54" s="3"/>
      <c r="Z54" s="3"/>
      <c r="AD54" s="1"/>
      <c r="AE54" s="1"/>
    </row>
    <row r="55" spans="1:31" ht="15.75" customHeight="1" x14ac:dyDescent="0.25">
      <c r="A55" s="38" t="s">
        <v>110</v>
      </c>
      <c r="B55" s="39" t="s">
        <v>111</v>
      </c>
      <c r="C55" s="40" t="s">
        <v>31</v>
      </c>
      <c r="D55" s="126">
        <f t="shared" ref="D55:F55" si="32">SUM(D56:D56)</f>
        <v>56.494640105199998</v>
      </c>
      <c r="E55" s="126">
        <f t="shared" si="32"/>
        <v>36.920600989999997</v>
      </c>
      <c r="F55" s="126">
        <f t="shared" si="32"/>
        <v>19.574039115200002</v>
      </c>
      <c r="G55" s="126">
        <f t="shared" ref="G55:R55" si="33">SUM(G56:G56)</f>
        <v>11.744423471999999</v>
      </c>
      <c r="H55" s="126">
        <f t="shared" si="33"/>
        <v>4.2984689899999999</v>
      </c>
      <c r="I55" s="33">
        <f t="shared" si="33"/>
        <v>0</v>
      </c>
      <c r="J55" s="126">
        <f t="shared" si="33"/>
        <v>1.2760303500000001</v>
      </c>
      <c r="K55" s="33">
        <f t="shared" si="33"/>
        <v>0.69044039999999995</v>
      </c>
      <c r="L55" s="126">
        <f t="shared" si="33"/>
        <v>0.69044039999999995</v>
      </c>
      <c r="M55" s="33">
        <f t="shared" si="33"/>
        <v>0.98080284999999978</v>
      </c>
      <c r="N55" s="126">
        <f t="shared" si="33"/>
        <v>0.98080284999999978</v>
      </c>
      <c r="O55" s="126">
        <f t="shared" si="33"/>
        <v>10.073180222</v>
      </c>
      <c r="P55" s="126">
        <f t="shared" si="33"/>
        <v>1.35119539</v>
      </c>
      <c r="Q55" s="126">
        <f t="shared" si="33"/>
        <v>15.275570125200002</v>
      </c>
      <c r="R55" s="126">
        <f t="shared" si="33"/>
        <v>-7.4459544819999994</v>
      </c>
      <c r="S55" s="129">
        <f t="shared" si="5"/>
        <v>-0.63399914859609552</v>
      </c>
      <c r="T55" s="80" t="s">
        <v>32</v>
      </c>
      <c r="U55" s="1"/>
      <c r="V55" s="24"/>
      <c r="W55" s="3"/>
      <c r="X55" s="3"/>
      <c r="Y55" s="3"/>
      <c r="Z55" s="3"/>
      <c r="AD55" s="1"/>
      <c r="AE55" s="1"/>
    </row>
    <row r="56" spans="1:31" ht="31.5" customHeight="1" x14ac:dyDescent="0.25">
      <c r="A56" s="34" t="s">
        <v>110</v>
      </c>
      <c r="B56" s="47" t="s">
        <v>112</v>
      </c>
      <c r="C56" s="48" t="s">
        <v>113</v>
      </c>
      <c r="D56" s="69">
        <v>56.494640105199998</v>
      </c>
      <c r="E56" s="69">
        <v>36.920600989999997</v>
      </c>
      <c r="F56" s="69">
        <f>D56-E56</f>
        <v>19.574039115200002</v>
      </c>
      <c r="G56" s="69">
        <f>I56+K56+M56+O56</f>
        <v>11.744423471999999</v>
      </c>
      <c r="H56" s="69">
        <f>J56+L56+N56+P56</f>
        <v>4.2984689899999999</v>
      </c>
      <c r="I56" s="37">
        <v>0</v>
      </c>
      <c r="J56" s="69">
        <v>1.2760303500000001</v>
      </c>
      <c r="K56" s="37">
        <v>0.69044039999999995</v>
      </c>
      <c r="L56" s="69">
        <v>0.69044039999999995</v>
      </c>
      <c r="M56" s="37">
        <v>0.98080284999999978</v>
      </c>
      <c r="N56" s="69">
        <v>0.98080284999999978</v>
      </c>
      <c r="O56" s="69">
        <v>10.073180222</v>
      </c>
      <c r="P56" s="69">
        <v>1.35119539</v>
      </c>
      <c r="Q56" s="69">
        <f>F56-H56</f>
        <v>15.275570125200002</v>
      </c>
      <c r="R56" s="69">
        <f>H56-(I56+K56+M56+O56)</f>
        <v>-7.4459544819999994</v>
      </c>
      <c r="S56" s="131">
        <f>R56/(I56+K56+M56+O56)</f>
        <v>-0.63399914859609552</v>
      </c>
      <c r="T56" s="45" t="s">
        <v>114</v>
      </c>
      <c r="U56" s="1"/>
      <c r="W56" s="3"/>
      <c r="X56" s="3"/>
      <c r="Y56" s="3"/>
      <c r="Z56" s="3"/>
      <c r="AD56" s="1"/>
      <c r="AE56" s="1"/>
    </row>
    <row r="57" spans="1:31" ht="73.5" customHeight="1" x14ac:dyDescent="0.25">
      <c r="A57" s="38" t="s">
        <v>115</v>
      </c>
      <c r="B57" s="39" t="s">
        <v>116</v>
      </c>
      <c r="C57" s="40" t="s">
        <v>31</v>
      </c>
      <c r="D57" s="136">
        <f t="shared" ref="D57:F57" si="34">SUM(D58:D59)</f>
        <v>472.86531828</v>
      </c>
      <c r="E57" s="135">
        <f t="shared" si="34"/>
        <v>198.08379606999998</v>
      </c>
      <c r="F57" s="67">
        <f t="shared" si="34"/>
        <v>274.78152220999999</v>
      </c>
      <c r="G57" s="67">
        <f t="shared" ref="G57:R57" si="35">SUM(G58:G59)</f>
        <v>80.903155679999998</v>
      </c>
      <c r="H57" s="67">
        <f t="shared" si="35"/>
        <v>60.804565209999993</v>
      </c>
      <c r="I57" s="33">
        <f t="shared" si="35"/>
        <v>0</v>
      </c>
      <c r="J57" s="67">
        <f t="shared" si="35"/>
        <v>1.1765890000000001E-2</v>
      </c>
      <c r="K57" s="33">
        <f t="shared" si="35"/>
        <v>18.482558449999999</v>
      </c>
      <c r="L57" s="67">
        <f t="shared" si="35"/>
        <v>18.377619849999995</v>
      </c>
      <c r="M57" s="33">
        <f t="shared" si="35"/>
        <v>22.176256329999998</v>
      </c>
      <c r="N57" s="67">
        <f t="shared" si="35"/>
        <v>8.2346953199999984</v>
      </c>
      <c r="O57" s="136">
        <f t="shared" si="35"/>
        <v>40.244340899999997</v>
      </c>
      <c r="P57" s="67">
        <f t="shared" si="35"/>
        <v>34.180484150000005</v>
      </c>
      <c r="Q57" s="67">
        <f t="shared" si="35"/>
        <v>213.976957</v>
      </c>
      <c r="R57" s="67">
        <f t="shared" si="35"/>
        <v>-20.098590470000005</v>
      </c>
      <c r="S57" s="129">
        <f t="shared" si="5"/>
        <v>-0.2484277689920637</v>
      </c>
      <c r="T57" s="46" t="s">
        <v>32</v>
      </c>
      <c r="U57" s="1"/>
      <c r="V57" s="24"/>
      <c r="W57" s="3"/>
      <c r="X57" s="3"/>
      <c r="Y57" s="3"/>
      <c r="Z57" s="3"/>
      <c r="AD57" s="1"/>
      <c r="AE57" s="1"/>
    </row>
    <row r="58" spans="1:31" ht="147.75" customHeight="1" x14ac:dyDescent="0.25">
      <c r="A58" s="34" t="s">
        <v>115</v>
      </c>
      <c r="B58" s="51" t="s">
        <v>117</v>
      </c>
      <c r="C58" s="36" t="s">
        <v>118</v>
      </c>
      <c r="D58" s="137">
        <v>389.67836747999996</v>
      </c>
      <c r="E58" s="137">
        <v>198.08379606999998</v>
      </c>
      <c r="F58" s="69">
        <f t="shared" ref="F58:F59" si="36">D58-E58</f>
        <v>191.59457140999999</v>
      </c>
      <c r="G58" s="69">
        <f t="shared" ref="G58:H59" si="37">I58+K58+M58+O58</f>
        <v>4.1656152000000004</v>
      </c>
      <c r="H58" s="69">
        <f t="shared" si="37"/>
        <v>-9.7260554600000013</v>
      </c>
      <c r="I58" s="37">
        <v>0</v>
      </c>
      <c r="J58" s="137">
        <v>1.1765890000000001E-2</v>
      </c>
      <c r="K58" s="37">
        <v>4.1656152000000004</v>
      </c>
      <c r="L58" s="137">
        <v>4.060676599999999</v>
      </c>
      <c r="M58" s="37">
        <v>0</v>
      </c>
      <c r="N58" s="137">
        <v>-13.941561009999999</v>
      </c>
      <c r="O58" s="137">
        <v>0</v>
      </c>
      <c r="P58" s="137">
        <v>0.14306305999999996</v>
      </c>
      <c r="Q58" s="69">
        <f t="shared" ref="Q58:Q59" si="38">F58-H58</f>
        <v>201.32062686999998</v>
      </c>
      <c r="R58" s="69">
        <f t="shared" ref="R58:R59" si="39">H58-(I58+K58+M58+O58)</f>
        <v>-13.891670660000003</v>
      </c>
      <c r="S58" s="131">
        <f t="shared" si="5"/>
        <v>-3.3348425125777341</v>
      </c>
      <c r="T58" s="84" t="s">
        <v>119</v>
      </c>
      <c r="U58" s="1"/>
      <c r="W58" s="3"/>
      <c r="X58" s="3"/>
      <c r="Y58" s="3"/>
      <c r="Z58" s="3"/>
      <c r="AD58" s="1"/>
      <c r="AE58" s="1"/>
    </row>
    <row r="59" spans="1:31" ht="114.75" customHeight="1" x14ac:dyDescent="0.25">
      <c r="A59" s="34" t="s">
        <v>115</v>
      </c>
      <c r="B59" s="51" t="s">
        <v>120</v>
      </c>
      <c r="C59" s="36" t="s">
        <v>121</v>
      </c>
      <c r="D59" s="69">
        <v>83.186950800000005</v>
      </c>
      <c r="E59" s="69">
        <v>0</v>
      </c>
      <c r="F59" s="69">
        <f t="shared" si="36"/>
        <v>83.186950800000005</v>
      </c>
      <c r="G59" s="69">
        <f t="shared" si="37"/>
        <v>76.737540479999993</v>
      </c>
      <c r="H59" s="69">
        <f t="shared" si="37"/>
        <v>70.53062066999999</v>
      </c>
      <c r="I59" s="37">
        <v>0</v>
      </c>
      <c r="J59" s="69">
        <v>0</v>
      </c>
      <c r="K59" s="37">
        <v>14.316943249999998</v>
      </c>
      <c r="L59" s="69">
        <v>14.316943249999998</v>
      </c>
      <c r="M59" s="37">
        <v>22.176256329999998</v>
      </c>
      <c r="N59" s="69">
        <v>22.176256329999998</v>
      </c>
      <c r="O59" s="130">
        <v>40.244340899999997</v>
      </c>
      <c r="P59" s="69">
        <v>34.037421090000002</v>
      </c>
      <c r="Q59" s="69">
        <f t="shared" si="38"/>
        <v>12.656330130000015</v>
      </c>
      <c r="R59" s="69">
        <f t="shared" si="39"/>
        <v>-6.2069198100000023</v>
      </c>
      <c r="S59" s="131">
        <f t="shared" si="5"/>
        <v>-8.0885050148534587E-2</v>
      </c>
      <c r="T59" s="45" t="s">
        <v>85</v>
      </c>
      <c r="U59" s="1"/>
      <c r="W59" s="3"/>
      <c r="X59" s="3"/>
      <c r="Y59" s="3"/>
      <c r="Z59" s="3"/>
      <c r="AD59" s="1"/>
      <c r="AE59" s="1"/>
    </row>
    <row r="60" spans="1:31" ht="31.5" customHeight="1" x14ac:dyDescent="0.25">
      <c r="A60" s="30" t="s">
        <v>123</v>
      </c>
      <c r="B60" s="31" t="s">
        <v>124</v>
      </c>
      <c r="C60" s="32" t="s">
        <v>31</v>
      </c>
      <c r="D60" s="126">
        <f t="shared" ref="D60:F60" si="40">SUM(D61:D66)</f>
        <v>2155.2561597987351</v>
      </c>
      <c r="E60" s="126">
        <f t="shared" si="40"/>
        <v>395.54214932999997</v>
      </c>
      <c r="F60" s="126">
        <f t="shared" si="40"/>
        <v>1759.7140104687358</v>
      </c>
      <c r="G60" s="126">
        <f t="shared" ref="G60:R60" si="41">SUM(G61:G66)</f>
        <v>162.4186612720155</v>
      </c>
      <c r="H60" s="126">
        <f t="shared" si="41"/>
        <v>51.235666700000003</v>
      </c>
      <c r="I60" s="33">
        <f t="shared" si="41"/>
        <v>4.2029686599999998</v>
      </c>
      <c r="J60" s="126">
        <f t="shared" si="41"/>
        <v>4.2029686599999998</v>
      </c>
      <c r="K60" s="33">
        <f t="shared" si="41"/>
        <v>10.75112392</v>
      </c>
      <c r="L60" s="126">
        <f t="shared" si="41"/>
        <v>10.75112392</v>
      </c>
      <c r="M60" s="33">
        <f t="shared" si="41"/>
        <v>5.1015270800000003</v>
      </c>
      <c r="N60" s="126">
        <f t="shared" si="41"/>
        <v>5.1015270800000003</v>
      </c>
      <c r="O60" s="126">
        <f t="shared" si="41"/>
        <v>142.36304161201551</v>
      </c>
      <c r="P60" s="126">
        <f t="shared" si="41"/>
        <v>31.180047039999998</v>
      </c>
      <c r="Q60" s="126">
        <f t="shared" si="41"/>
        <v>1708.4783437687358</v>
      </c>
      <c r="R60" s="126">
        <f t="shared" si="41"/>
        <v>-111.18299457201552</v>
      </c>
      <c r="S60" s="129">
        <f t="shared" si="5"/>
        <v>-0.68454569013968458</v>
      </c>
      <c r="T60" s="80" t="s">
        <v>32</v>
      </c>
      <c r="U60" s="1"/>
      <c r="V60" s="24"/>
      <c r="W60" s="3"/>
      <c r="X60" s="3"/>
      <c r="Y60" s="3"/>
      <c r="Z60" s="3"/>
      <c r="AD60" s="1"/>
      <c r="AE60" s="1"/>
    </row>
    <row r="61" spans="1:31" ht="77.25" customHeight="1" x14ac:dyDescent="0.25">
      <c r="A61" s="34" t="s">
        <v>123</v>
      </c>
      <c r="B61" s="35" t="s">
        <v>125</v>
      </c>
      <c r="C61" s="36" t="s">
        <v>126</v>
      </c>
      <c r="D61" s="69">
        <v>98.900193443999996</v>
      </c>
      <c r="E61" s="69">
        <v>10.930057389999998</v>
      </c>
      <c r="F61" s="69">
        <f t="shared" ref="F61:F66" si="42">D61-E61</f>
        <v>87.970136053999994</v>
      </c>
      <c r="G61" s="69">
        <f t="shared" ref="G61:H66" si="43">I61+K61+M61+O61</f>
        <v>80.482649755280008</v>
      </c>
      <c r="H61" s="69">
        <f t="shared" si="43"/>
        <v>12.8229284</v>
      </c>
      <c r="I61" s="37">
        <v>1.1768170099999999</v>
      </c>
      <c r="J61" s="69">
        <v>1.1768170099999999</v>
      </c>
      <c r="K61" s="37">
        <v>7.2942679200000002</v>
      </c>
      <c r="L61" s="69">
        <v>7.2942679200000002</v>
      </c>
      <c r="M61" s="37">
        <v>1.4809916400000003</v>
      </c>
      <c r="N61" s="69">
        <v>1.4809916400000003</v>
      </c>
      <c r="O61" s="69">
        <v>70.530573185280005</v>
      </c>
      <c r="P61" s="69">
        <v>2.8708518299999999</v>
      </c>
      <c r="Q61" s="69">
        <f t="shared" ref="Q61:Q66" si="44">F61-H61</f>
        <v>75.147207653999999</v>
      </c>
      <c r="R61" s="69">
        <f t="shared" ref="R61:R66" si="45">H61-(I61+K61+M61+O61)</f>
        <v>-67.659721355280013</v>
      </c>
      <c r="S61" s="131">
        <f t="shared" si="5"/>
        <v>-0.84067462441917484</v>
      </c>
      <c r="T61" s="45" t="s">
        <v>127</v>
      </c>
      <c r="U61" s="1"/>
      <c r="W61" s="3"/>
      <c r="X61" s="3"/>
      <c r="Y61" s="3"/>
      <c r="Z61" s="3"/>
      <c r="AD61" s="1"/>
      <c r="AE61" s="1"/>
    </row>
    <row r="62" spans="1:31" ht="77.25" customHeight="1" x14ac:dyDescent="0.25">
      <c r="A62" s="34" t="s">
        <v>123</v>
      </c>
      <c r="B62" s="35" t="s">
        <v>128</v>
      </c>
      <c r="C62" s="36" t="s">
        <v>129</v>
      </c>
      <c r="D62" s="133">
        <v>427.1650164447355</v>
      </c>
      <c r="E62" s="57">
        <v>370.99831076999999</v>
      </c>
      <c r="F62" s="69">
        <f t="shared" si="42"/>
        <v>56.16670567473551</v>
      </c>
      <c r="G62" s="69">
        <f t="shared" si="43"/>
        <v>56.166705674735489</v>
      </c>
      <c r="H62" s="69">
        <f t="shared" si="43"/>
        <v>20.596935389999999</v>
      </c>
      <c r="I62" s="37">
        <v>3.0261516499999996</v>
      </c>
      <c r="J62" s="69">
        <v>3.0261516499999996</v>
      </c>
      <c r="K62" s="37">
        <v>5.6522010000000365E-2</v>
      </c>
      <c r="L62" s="69">
        <v>5.6522010000000365E-2</v>
      </c>
      <c r="M62" s="37">
        <v>5.6522009999999907E-2</v>
      </c>
      <c r="N62" s="69">
        <v>5.6522009999999907E-2</v>
      </c>
      <c r="O62" s="130">
        <v>53.02751000473549</v>
      </c>
      <c r="P62" s="69">
        <v>17.457739719999999</v>
      </c>
      <c r="Q62" s="69">
        <f t="shared" si="44"/>
        <v>35.569770284735512</v>
      </c>
      <c r="R62" s="69">
        <f t="shared" si="45"/>
        <v>-35.56977028473549</v>
      </c>
      <c r="S62" s="131">
        <f t="shared" si="5"/>
        <v>-0.63328923883700794</v>
      </c>
      <c r="T62" s="45" t="s">
        <v>130</v>
      </c>
      <c r="U62" s="1"/>
      <c r="W62" s="3"/>
      <c r="X62" s="3"/>
      <c r="Y62" s="3"/>
      <c r="Z62" s="3"/>
      <c r="AD62" s="1"/>
      <c r="AE62" s="1"/>
    </row>
    <row r="63" spans="1:31" ht="77.25" customHeight="1" x14ac:dyDescent="0.25">
      <c r="A63" s="34" t="s">
        <v>123</v>
      </c>
      <c r="B63" s="35" t="s">
        <v>131</v>
      </c>
      <c r="C63" s="36" t="s">
        <v>132</v>
      </c>
      <c r="D63" s="133">
        <v>1430.5148729040002</v>
      </c>
      <c r="E63" s="57">
        <v>8.8949949299999993</v>
      </c>
      <c r="F63" s="69">
        <f t="shared" si="42"/>
        <v>1421.6198779740002</v>
      </c>
      <c r="G63" s="69">
        <f t="shared" si="43"/>
        <v>9.0601309160000003</v>
      </c>
      <c r="H63" s="69">
        <f t="shared" si="43"/>
        <v>7.3967856200000011</v>
      </c>
      <c r="I63" s="37">
        <v>0</v>
      </c>
      <c r="J63" s="69">
        <v>0</v>
      </c>
      <c r="K63" s="37">
        <v>0.53162989999999999</v>
      </c>
      <c r="L63" s="69">
        <v>0.53162989999999999</v>
      </c>
      <c r="M63" s="37">
        <v>0</v>
      </c>
      <c r="N63" s="69">
        <v>0</v>
      </c>
      <c r="O63" s="69">
        <v>8.5285010159999999</v>
      </c>
      <c r="P63" s="69">
        <v>6.8651557200000006</v>
      </c>
      <c r="Q63" s="69">
        <f t="shared" si="44"/>
        <v>1414.2230923540003</v>
      </c>
      <c r="R63" s="69">
        <f t="shared" si="45"/>
        <v>-1.6633452959999993</v>
      </c>
      <c r="S63" s="131">
        <f t="shared" si="5"/>
        <v>-0.18358954317785481</v>
      </c>
      <c r="T63" s="45" t="s">
        <v>127</v>
      </c>
      <c r="U63" s="1"/>
      <c r="W63" s="3"/>
      <c r="X63" s="3"/>
      <c r="Y63" s="3"/>
      <c r="Z63" s="3"/>
      <c r="AD63" s="1"/>
      <c r="AE63" s="1"/>
    </row>
    <row r="64" spans="1:31" ht="77.25" customHeight="1" x14ac:dyDescent="0.25">
      <c r="A64" s="34" t="s">
        <v>123</v>
      </c>
      <c r="B64" s="47" t="s">
        <v>133</v>
      </c>
      <c r="C64" s="48" t="s">
        <v>134</v>
      </c>
      <c r="D64" s="57">
        <v>132.44984640000001</v>
      </c>
      <c r="E64" s="57">
        <v>0</v>
      </c>
      <c r="F64" s="69">
        <f t="shared" si="42"/>
        <v>132.44984640000001</v>
      </c>
      <c r="G64" s="69">
        <f t="shared" si="43"/>
        <v>10.049846399999998</v>
      </c>
      <c r="H64" s="69">
        <f t="shared" si="43"/>
        <v>5.9499999999999993</v>
      </c>
      <c r="I64" s="37">
        <v>0</v>
      </c>
      <c r="J64" s="69">
        <v>0</v>
      </c>
      <c r="K64" s="37">
        <v>0</v>
      </c>
      <c r="L64" s="69">
        <v>0</v>
      </c>
      <c r="M64" s="37">
        <v>1.9637002300000002</v>
      </c>
      <c r="N64" s="69">
        <v>1.9637002300000002</v>
      </c>
      <c r="O64" s="69">
        <v>8.0861461699999975</v>
      </c>
      <c r="P64" s="69">
        <v>3.9862997699999996</v>
      </c>
      <c r="Q64" s="69">
        <f t="shared" si="44"/>
        <v>126.49984640000001</v>
      </c>
      <c r="R64" s="69">
        <f t="shared" si="45"/>
        <v>-4.0998463999999988</v>
      </c>
      <c r="S64" s="131">
        <f t="shared" si="5"/>
        <v>-0.40795115037778085</v>
      </c>
      <c r="T64" s="45" t="s">
        <v>135</v>
      </c>
      <c r="U64" s="1"/>
      <c r="W64" s="3"/>
      <c r="X64" s="3"/>
      <c r="Y64" s="3"/>
      <c r="Z64" s="3"/>
      <c r="AD64" s="1"/>
      <c r="AE64" s="1"/>
    </row>
    <row r="65" spans="1:31" ht="77.25" customHeight="1" x14ac:dyDescent="0.25">
      <c r="A65" s="34" t="s">
        <v>123</v>
      </c>
      <c r="B65" s="47" t="s">
        <v>136</v>
      </c>
      <c r="C65" s="48" t="s">
        <v>137</v>
      </c>
      <c r="D65" s="57">
        <v>4.3649765500000006</v>
      </c>
      <c r="E65" s="57">
        <v>1.5334461000000001</v>
      </c>
      <c r="F65" s="69">
        <f t="shared" si="42"/>
        <v>2.8315304500000007</v>
      </c>
      <c r="G65" s="69">
        <f t="shared" si="43"/>
        <v>2.8315304500000003</v>
      </c>
      <c r="H65" s="69">
        <f t="shared" si="43"/>
        <v>2.61346919</v>
      </c>
      <c r="I65" s="37">
        <v>0</v>
      </c>
      <c r="J65" s="69">
        <v>0</v>
      </c>
      <c r="K65" s="37">
        <v>2.61346919</v>
      </c>
      <c r="L65" s="69">
        <v>2.61346919</v>
      </c>
      <c r="M65" s="37">
        <v>0</v>
      </c>
      <c r="N65" s="69">
        <v>0</v>
      </c>
      <c r="O65" s="69">
        <v>0.21806126000000026</v>
      </c>
      <c r="P65" s="69">
        <v>0</v>
      </c>
      <c r="Q65" s="69">
        <f t="shared" si="44"/>
        <v>0.2180612600000007</v>
      </c>
      <c r="R65" s="69">
        <f t="shared" si="45"/>
        <v>-0.21806126000000026</v>
      </c>
      <c r="S65" s="131">
        <f t="shared" si="5"/>
        <v>-7.7011801162159582E-2</v>
      </c>
      <c r="T65" s="45" t="s">
        <v>32</v>
      </c>
      <c r="U65" s="1"/>
      <c r="W65" s="3"/>
      <c r="X65" s="3"/>
      <c r="Y65" s="3"/>
      <c r="Z65" s="3"/>
      <c r="AD65" s="1"/>
      <c r="AE65" s="1"/>
    </row>
    <row r="66" spans="1:31" ht="77.25" customHeight="1" x14ac:dyDescent="0.25">
      <c r="A66" s="34" t="s">
        <v>123</v>
      </c>
      <c r="B66" s="47" t="s">
        <v>138</v>
      </c>
      <c r="C66" s="48" t="s">
        <v>139</v>
      </c>
      <c r="D66" s="57">
        <v>61.861254056000007</v>
      </c>
      <c r="E66" s="57">
        <v>3.1853401400000001</v>
      </c>
      <c r="F66" s="69">
        <f t="shared" si="42"/>
        <v>58.675913916000006</v>
      </c>
      <c r="G66" s="69">
        <f t="shared" si="43"/>
        <v>3.8277980760000001</v>
      </c>
      <c r="H66" s="69">
        <f t="shared" si="43"/>
        <v>1.8555481</v>
      </c>
      <c r="I66" s="37">
        <v>0</v>
      </c>
      <c r="J66" s="69">
        <v>0</v>
      </c>
      <c r="K66" s="37">
        <v>0.25523489999999999</v>
      </c>
      <c r="L66" s="69">
        <v>0.25523489999999999</v>
      </c>
      <c r="M66" s="37">
        <v>1.6003132</v>
      </c>
      <c r="N66" s="69">
        <v>1.6003132</v>
      </c>
      <c r="O66" s="130">
        <v>1.9722499760000001</v>
      </c>
      <c r="P66" s="69">
        <v>0</v>
      </c>
      <c r="Q66" s="69">
        <f t="shared" si="44"/>
        <v>56.820365816000006</v>
      </c>
      <c r="R66" s="69">
        <f t="shared" si="45"/>
        <v>-1.9722499760000001</v>
      </c>
      <c r="S66" s="131">
        <f t="shared" si="5"/>
        <v>-0.51524399585387115</v>
      </c>
      <c r="T66" s="45" t="s">
        <v>101</v>
      </c>
      <c r="U66" s="1"/>
      <c r="W66" s="3"/>
      <c r="X66" s="3"/>
      <c r="Y66" s="3"/>
      <c r="Z66" s="3"/>
      <c r="AD66" s="1"/>
      <c r="AE66" s="1"/>
    </row>
    <row r="67" spans="1:31" ht="31.5" customHeight="1" x14ac:dyDescent="0.25">
      <c r="A67" s="30" t="s">
        <v>140</v>
      </c>
      <c r="B67" s="31" t="s">
        <v>141</v>
      </c>
      <c r="C67" s="33" t="s">
        <v>31</v>
      </c>
      <c r="D67" s="126">
        <f t="shared" ref="D67:R67" si="46">D68+D83+D85+D102</f>
        <v>17079.223212328317</v>
      </c>
      <c r="E67" s="126">
        <f t="shared" si="46"/>
        <v>3453.5696814000003</v>
      </c>
      <c r="F67" s="126">
        <f t="shared" si="46"/>
        <v>13625.653530928315</v>
      </c>
      <c r="G67" s="126">
        <f t="shared" si="46"/>
        <v>3725.2729367177953</v>
      </c>
      <c r="H67" s="126">
        <f t="shared" si="46"/>
        <v>2784.9007549000003</v>
      </c>
      <c r="I67" s="33">
        <f t="shared" si="46"/>
        <v>193.85287558000002</v>
      </c>
      <c r="J67" s="126">
        <f t="shared" si="46"/>
        <v>193.85287558000002</v>
      </c>
      <c r="K67" s="33">
        <f t="shared" si="46"/>
        <v>725.95907853400013</v>
      </c>
      <c r="L67" s="126">
        <f t="shared" si="46"/>
        <v>753.96180986000013</v>
      </c>
      <c r="M67" s="33">
        <f t="shared" si="46"/>
        <v>813.53712729799986</v>
      </c>
      <c r="N67" s="126">
        <f t="shared" si="46"/>
        <v>1052.6328286299999</v>
      </c>
      <c r="O67" s="126">
        <f t="shared" si="46"/>
        <v>1991.923855305796</v>
      </c>
      <c r="P67" s="126">
        <f t="shared" si="46"/>
        <v>784.45324082999991</v>
      </c>
      <c r="Q67" s="126">
        <f t="shared" si="46"/>
        <v>10861.077126108314</v>
      </c>
      <c r="R67" s="126">
        <f t="shared" si="46"/>
        <v>-964.30070752779579</v>
      </c>
      <c r="S67" s="129">
        <f t="shared" si="5"/>
        <v>-0.25885370653603879</v>
      </c>
      <c r="T67" s="80" t="s">
        <v>32</v>
      </c>
      <c r="U67" s="1"/>
      <c r="V67" s="24"/>
      <c r="W67" s="3"/>
      <c r="X67" s="3"/>
      <c r="Y67" s="3"/>
      <c r="Z67" s="3"/>
      <c r="AD67" s="1"/>
      <c r="AE67" s="1"/>
    </row>
    <row r="68" spans="1:31" ht="47.25" customHeight="1" x14ac:dyDescent="0.25">
      <c r="A68" s="30" t="s">
        <v>142</v>
      </c>
      <c r="B68" s="31" t="s">
        <v>143</v>
      </c>
      <c r="C68" s="33" t="s">
        <v>31</v>
      </c>
      <c r="D68" s="67">
        <f t="shared" ref="D68:F68" si="47">SUM(D69:D82)</f>
        <v>2860.833495081451</v>
      </c>
      <c r="E68" s="67">
        <f t="shared" si="47"/>
        <v>1032.30845047</v>
      </c>
      <c r="F68" s="67">
        <f t="shared" si="47"/>
        <v>1828.5250446114508</v>
      </c>
      <c r="G68" s="67">
        <f t="shared" ref="G68:Q68" si="48">SUM(G69:G82)</f>
        <v>641.8089897860001</v>
      </c>
      <c r="H68" s="67">
        <f t="shared" si="48"/>
        <v>340.72250600000007</v>
      </c>
      <c r="I68" s="33">
        <f t="shared" si="48"/>
        <v>72.127528359999999</v>
      </c>
      <c r="J68" s="67">
        <f t="shared" si="48"/>
        <v>72.127528359999999</v>
      </c>
      <c r="K68" s="33">
        <f t="shared" si="48"/>
        <v>52.959337680000004</v>
      </c>
      <c r="L68" s="67">
        <f t="shared" si="48"/>
        <v>52.333747150000001</v>
      </c>
      <c r="M68" s="33">
        <f t="shared" si="48"/>
        <v>80.968212290000011</v>
      </c>
      <c r="N68" s="67">
        <f t="shared" si="48"/>
        <v>81.049991840000004</v>
      </c>
      <c r="O68" s="67">
        <f t="shared" si="48"/>
        <v>435.75391145600003</v>
      </c>
      <c r="P68" s="67">
        <f t="shared" si="48"/>
        <v>135.21123865000001</v>
      </c>
      <c r="Q68" s="67">
        <f t="shared" si="48"/>
        <v>1487.8025386114512</v>
      </c>
      <c r="R68" s="67">
        <f>SUM(R69:R82)</f>
        <v>-300.82770213599997</v>
      </c>
      <c r="S68" s="129">
        <f t="shared" si="5"/>
        <v>-0.46871843013028802</v>
      </c>
      <c r="T68" s="46" t="s">
        <v>32</v>
      </c>
      <c r="U68" s="1"/>
      <c r="V68" s="24"/>
      <c r="W68" s="3"/>
      <c r="X68" s="3"/>
      <c r="Y68" s="3"/>
      <c r="Z68" s="3"/>
      <c r="AD68" s="1"/>
      <c r="AE68" s="1"/>
    </row>
    <row r="69" spans="1:31" ht="36.75" customHeight="1" x14ac:dyDescent="0.25">
      <c r="A69" s="34" t="s">
        <v>142</v>
      </c>
      <c r="B69" s="52" t="s">
        <v>144</v>
      </c>
      <c r="C69" s="36" t="s">
        <v>145</v>
      </c>
      <c r="D69" s="69">
        <v>199.82101458999998</v>
      </c>
      <c r="E69" s="69">
        <v>201.49176046999997</v>
      </c>
      <c r="F69" s="69">
        <f t="shared" ref="F69:F82" si="49">D69-E69</f>
        <v>-1.6707458799999984</v>
      </c>
      <c r="G69" s="69">
        <f t="shared" ref="G69:H82" si="50">I69+K69+M69+O69</f>
        <v>-1.6707458799999999</v>
      </c>
      <c r="H69" s="69">
        <f t="shared" si="50"/>
        <v>0</v>
      </c>
      <c r="I69" s="37">
        <v>0</v>
      </c>
      <c r="J69" s="69">
        <v>0</v>
      </c>
      <c r="K69" s="37">
        <v>0</v>
      </c>
      <c r="L69" s="69">
        <v>0</v>
      </c>
      <c r="M69" s="37">
        <v>0</v>
      </c>
      <c r="N69" s="69">
        <v>0</v>
      </c>
      <c r="O69" s="69">
        <v>-1.6707458799999999</v>
      </c>
      <c r="P69" s="69">
        <v>0</v>
      </c>
      <c r="Q69" s="69">
        <f t="shared" ref="Q69:Q82" si="51">F69-H69</f>
        <v>-1.6707458799999984</v>
      </c>
      <c r="R69" s="69">
        <f t="shared" ref="R69:R82" si="52">H69-(I69+K69+M69+O69)</f>
        <v>1.6707458799999999</v>
      </c>
      <c r="S69" s="131">
        <f t="shared" si="5"/>
        <v>-1</v>
      </c>
      <c r="T69" s="45" t="s">
        <v>146</v>
      </c>
      <c r="U69" s="1"/>
      <c r="W69" s="3"/>
      <c r="X69" s="3"/>
      <c r="Y69" s="3"/>
      <c r="Z69" s="3"/>
      <c r="AD69" s="1"/>
      <c r="AE69" s="1"/>
    </row>
    <row r="70" spans="1:31" ht="74.25" customHeight="1" x14ac:dyDescent="0.25">
      <c r="A70" s="34" t="s">
        <v>142</v>
      </c>
      <c r="B70" s="47" t="s">
        <v>147</v>
      </c>
      <c r="C70" s="48" t="s">
        <v>148</v>
      </c>
      <c r="D70" s="69">
        <v>64.188484799999998</v>
      </c>
      <c r="E70" s="69">
        <v>17.778034439999999</v>
      </c>
      <c r="F70" s="69">
        <f t="shared" si="49"/>
        <v>46.410450359999999</v>
      </c>
      <c r="G70" s="69">
        <f t="shared" si="50"/>
        <v>46.410450360000006</v>
      </c>
      <c r="H70" s="69">
        <f t="shared" si="50"/>
        <v>45.70968285</v>
      </c>
      <c r="I70" s="37">
        <v>40.439740610000001</v>
      </c>
      <c r="J70" s="69">
        <v>40.439740610000001</v>
      </c>
      <c r="K70" s="37">
        <v>4.46351824</v>
      </c>
      <c r="L70" s="69">
        <v>4.46351824</v>
      </c>
      <c r="M70" s="37">
        <v>0.80642400000000003</v>
      </c>
      <c r="N70" s="69">
        <v>0.80642400000000003</v>
      </c>
      <c r="O70" s="69">
        <v>0.70076751000000459</v>
      </c>
      <c r="P70" s="69">
        <v>0</v>
      </c>
      <c r="Q70" s="69">
        <f t="shared" si="51"/>
        <v>0.70076750999999859</v>
      </c>
      <c r="R70" s="69">
        <f t="shared" si="52"/>
        <v>-0.7007675100000057</v>
      </c>
      <c r="S70" s="131">
        <f t="shared" si="5"/>
        <v>-1.5099347335874584E-2</v>
      </c>
      <c r="T70" s="45" t="s">
        <v>32</v>
      </c>
      <c r="U70" s="1"/>
      <c r="W70" s="3"/>
      <c r="X70" s="3"/>
      <c r="Y70" s="3"/>
      <c r="Z70" s="3"/>
      <c r="AD70" s="1"/>
      <c r="AE70" s="1"/>
    </row>
    <row r="71" spans="1:31" ht="252.75" customHeight="1" x14ac:dyDescent="0.25">
      <c r="A71" s="34" t="s">
        <v>142</v>
      </c>
      <c r="B71" s="47" t="s">
        <v>149</v>
      </c>
      <c r="C71" s="48" t="s">
        <v>150</v>
      </c>
      <c r="D71" s="69">
        <v>601.88426239600005</v>
      </c>
      <c r="E71" s="57">
        <v>24.743617540000002</v>
      </c>
      <c r="F71" s="69">
        <f t="shared" si="49"/>
        <v>577.14064485600011</v>
      </c>
      <c r="G71" s="69">
        <f t="shared" si="50"/>
        <v>47.061112211999991</v>
      </c>
      <c r="H71" s="69">
        <f t="shared" si="50"/>
        <v>31.382787369999999</v>
      </c>
      <c r="I71" s="37">
        <v>0</v>
      </c>
      <c r="J71" s="69">
        <v>0</v>
      </c>
      <c r="K71" s="37">
        <v>0</v>
      </c>
      <c r="L71" s="69">
        <v>0</v>
      </c>
      <c r="M71" s="37">
        <v>0.45</v>
      </c>
      <c r="N71" s="69">
        <v>0.45</v>
      </c>
      <c r="O71" s="69">
        <v>46.611112211999988</v>
      </c>
      <c r="P71" s="69">
        <v>30.93278737</v>
      </c>
      <c r="Q71" s="69">
        <f t="shared" si="51"/>
        <v>545.75785748600015</v>
      </c>
      <c r="R71" s="69">
        <f t="shared" si="52"/>
        <v>-15.678324841999991</v>
      </c>
      <c r="S71" s="131">
        <f t="shared" si="5"/>
        <v>-0.33314820039468207</v>
      </c>
      <c r="T71" s="45" t="s">
        <v>151</v>
      </c>
      <c r="U71" s="1"/>
      <c r="W71" s="3"/>
      <c r="X71" s="3"/>
      <c r="Y71" s="3"/>
      <c r="Z71" s="3"/>
      <c r="AD71" s="1"/>
      <c r="AE71" s="1"/>
    </row>
    <row r="72" spans="1:31" ht="38.25" customHeight="1" x14ac:dyDescent="0.25">
      <c r="A72" s="34" t="s">
        <v>142</v>
      </c>
      <c r="B72" s="47" t="s">
        <v>152</v>
      </c>
      <c r="C72" s="48" t="s">
        <v>153</v>
      </c>
      <c r="D72" s="69">
        <v>51.074205950000007</v>
      </c>
      <c r="E72" s="57">
        <v>51.074205950000007</v>
      </c>
      <c r="F72" s="69">
        <f t="shared" si="49"/>
        <v>0</v>
      </c>
      <c r="G72" s="69" t="s">
        <v>32</v>
      </c>
      <c r="H72" s="69">
        <f t="shared" si="50"/>
        <v>-0.25878165000000003</v>
      </c>
      <c r="I72" s="37" t="s">
        <v>32</v>
      </c>
      <c r="J72" s="69">
        <v>0</v>
      </c>
      <c r="K72" s="37" t="s">
        <v>32</v>
      </c>
      <c r="L72" s="69">
        <v>-0.25878165000000003</v>
      </c>
      <c r="M72" s="37" t="s">
        <v>32</v>
      </c>
      <c r="N72" s="69">
        <v>0</v>
      </c>
      <c r="O72" s="69" t="s">
        <v>32</v>
      </c>
      <c r="P72" s="69">
        <v>0</v>
      </c>
      <c r="Q72" s="69">
        <f t="shared" si="51"/>
        <v>0.25878165000000003</v>
      </c>
      <c r="R72" s="69" t="s">
        <v>32</v>
      </c>
      <c r="S72" s="131" t="s">
        <v>32</v>
      </c>
      <c r="T72" s="45" t="s">
        <v>154</v>
      </c>
      <c r="U72" s="1"/>
      <c r="W72" s="3"/>
      <c r="X72" s="3"/>
      <c r="Y72" s="3"/>
      <c r="Z72" s="3"/>
      <c r="AD72" s="1"/>
      <c r="AE72" s="1"/>
    </row>
    <row r="73" spans="1:31" ht="42" customHeight="1" x14ac:dyDescent="0.25">
      <c r="A73" s="34" t="s">
        <v>142</v>
      </c>
      <c r="B73" s="47" t="s">
        <v>155</v>
      </c>
      <c r="C73" s="48" t="s">
        <v>156</v>
      </c>
      <c r="D73" s="69">
        <v>9.7083242399999996</v>
      </c>
      <c r="E73" s="57">
        <v>10.11220951</v>
      </c>
      <c r="F73" s="69">
        <f t="shared" si="49"/>
        <v>-0.40388526999999996</v>
      </c>
      <c r="G73" s="69">
        <f t="shared" si="50"/>
        <v>-0.40388527000000002</v>
      </c>
      <c r="H73" s="69">
        <f t="shared" si="50"/>
        <v>-0.40388527000000002</v>
      </c>
      <c r="I73" s="37">
        <v>0</v>
      </c>
      <c r="J73" s="69">
        <v>0</v>
      </c>
      <c r="K73" s="37">
        <v>0</v>
      </c>
      <c r="L73" s="69">
        <v>0</v>
      </c>
      <c r="M73" s="37">
        <v>0</v>
      </c>
      <c r="N73" s="69">
        <v>0</v>
      </c>
      <c r="O73" s="69">
        <v>-0.40388527000000002</v>
      </c>
      <c r="P73" s="69">
        <v>-0.40388527000000002</v>
      </c>
      <c r="Q73" s="69">
        <f t="shared" si="51"/>
        <v>0</v>
      </c>
      <c r="R73" s="69">
        <f t="shared" si="52"/>
        <v>0</v>
      </c>
      <c r="S73" s="131">
        <f t="shared" si="5"/>
        <v>0</v>
      </c>
      <c r="T73" s="45" t="s">
        <v>32</v>
      </c>
      <c r="U73" s="1"/>
      <c r="W73" s="3"/>
      <c r="X73" s="3"/>
      <c r="Y73" s="3"/>
      <c r="Z73" s="3"/>
      <c r="AD73" s="1"/>
      <c r="AE73" s="1"/>
    </row>
    <row r="74" spans="1:31" ht="42" customHeight="1" x14ac:dyDescent="0.25">
      <c r="A74" s="34" t="s">
        <v>142</v>
      </c>
      <c r="B74" s="47" t="s">
        <v>157</v>
      </c>
      <c r="C74" s="48" t="s">
        <v>158</v>
      </c>
      <c r="D74" s="69">
        <v>40.12248993</v>
      </c>
      <c r="E74" s="69">
        <v>46.465093799999998</v>
      </c>
      <c r="F74" s="69">
        <f t="shared" si="49"/>
        <v>-6.3426038699999978</v>
      </c>
      <c r="G74" s="69">
        <f t="shared" si="50"/>
        <v>-6.3426038699999996</v>
      </c>
      <c r="H74" s="69">
        <f t="shared" si="50"/>
        <v>-6.7094127800000019</v>
      </c>
      <c r="I74" s="37">
        <v>6.2542178600000007</v>
      </c>
      <c r="J74" s="69">
        <v>6.2542178600000007</v>
      </c>
      <c r="K74" s="37">
        <v>-12.59682173</v>
      </c>
      <c r="L74" s="69">
        <v>-12.963630610000003</v>
      </c>
      <c r="M74" s="37">
        <v>0</v>
      </c>
      <c r="N74" s="69">
        <v>0</v>
      </c>
      <c r="O74" s="69">
        <v>0</v>
      </c>
      <c r="P74" s="69">
        <v>-3.0000000000000004E-8</v>
      </c>
      <c r="Q74" s="69">
        <f t="shared" si="51"/>
        <v>0.36680891000000404</v>
      </c>
      <c r="R74" s="69">
        <f t="shared" si="52"/>
        <v>-0.36680891000000226</v>
      </c>
      <c r="S74" s="131">
        <f t="shared" si="5"/>
        <v>5.7832542835439961E-2</v>
      </c>
      <c r="T74" s="45" t="s">
        <v>154</v>
      </c>
      <c r="U74" s="1"/>
      <c r="W74" s="3"/>
      <c r="X74" s="3"/>
      <c r="Y74" s="3"/>
      <c r="Z74" s="3"/>
      <c r="AD74" s="1"/>
      <c r="AE74" s="1"/>
    </row>
    <row r="75" spans="1:31" ht="42" customHeight="1" x14ac:dyDescent="0.25">
      <c r="A75" s="34" t="s">
        <v>142</v>
      </c>
      <c r="B75" s="47" t="s">
        <v>159</v>
      </c>
      <c r="C75" s="48" t="s">
        <v>160</v>
      </c>
      <c r="D75" s="69">
        <v>46.892805910000007</v>
      </c>
      <c r="E75" s="69">
        <v>34.911683680000003</v>
      </c>
      <c r="F75" s="69">
        <f t="shared" si="49"/>
        <v>11.981122230000004</v>
      </c>
      <c r="G75" s="69">
        <f t="shared" si="50"/>
        <v>11.98112223</v>
      </c>
      <c r="H75" s="69">
        <f t="shared" si="50"/>
        <v>12.062901779999999</v>
      </c>
      <c r="I75" s="37">
        <v>11.70376849</v>
      </c>
      <c r="J75" s="69">
        <v>11.70376849</v>
      </c>
      <c r="K75" s="37">
        <v>0.24316559999999982</v>
      </c>
      <c r="L75" s="69">
        <v>0.24316559999999982</v>
      </c>
      <c r="M75" s="37">
        <v>3.4188140000000755E-2</v>
      </c>
      <c r="N75" s="69">
        <v>0.11596768999999994</v>
      </c>
      <c r="O75" s="69">
        <v>0</v>
      </c>
      <c r="P75" s="69">
        <v>0</v>
      </c>
      <c r="Q75" s="69">
        <f t="shared" si="51"/>
        <v>-8.1779549999994927E-2</v>
      </c>
      <c r="R75" s="69">
        <f t="shared" si="52"/>
        <v>8.177954999999848E-2</v>
      </c>
      <c r="S75" s="131">
        <f t="shared" si="5"/>
        <v>6.8257003334151346E-3</v>
      </c>
      <c r="T75" s="45" t="s">
        <v>32</v>
      </c>
      <c r="U75" s="1"/>
      <c r="W75" s="3"/>
      <c r="X75" s="3"/>
      <c r="Y75" s="3"/>
      <c r="Z75" s="3"/>
      <c r="AD75" s="1"/>
      <c r="AE75" s="1"/>
    </row>
    <row r="76" spans="1:31" ht="42" customHeight="1" x14ac:dyDescent="0.25">
      <c r="A76" s="34" t="s">
        <v>142</v>
      </c>
      <c r="B76" s="47" t="s">
        <v>161</v>
      </c>
      <c r="C76" s="48" t="s">
        <v>162</v>
      </c>
      <c r="D76" s="69">
        <v>13.998136160000001</v>
      </c>
      <c r="E76" s="69">
        <v>5.0523676699999998</v>
      </c>
      <c r="F76" s="69">
        <f t="shared" si="49"/>
        <v>8.9457684900000025</v>
      </c>
      <c r="G76" s="69">
        <f t="shared" si="50"/>
        <v>8.9457684900000007</v>
      </c>
      <c r="H76" s="69">
        <f t="shared" si="50"/>
        <v>-0.34005937999999997</v>
      </c>
      <c r="I76" s="37">
        <v>2.7382000000000001E-3</v>
      </c>
      <c r="J76" s="69">
        <v>2.7382000000000001E-3</v>
      </c>
      <c r="K76" s="37">
        <v>2.2689300000000002E-3</v>
      </c>
      <c r="L76" s="69">
        <v>2.2689300000000002E-3</v>
      </c>
      <c r="M76" s="37">
        <v>0</v>
      </c>
      <c r="N76" s="69">
        <v>0</v>
      </c>
      <c r="O76" s="69">
        <v>8.9407613600000015</v>
      </c>
      <c r="P76" s="69">
        <v>-0.34506650999999999</v>
      </c>
      <c r="Q76" s="69">
        <f t="shared" si="51"/>
        <v>9.2858278700000021</v>
      </c>
      <c r="R76" s="69">
        <f t="shared" si="52"/>
        <v>-9.2858278700000003</v>
      </c>
      <c r="S76" s="131">
        <f t="shared" si="5"/>
        <v>-1.0380134339917397</v>
      </c>
      <c r="T76" s="45" t="s">
        <v>101</v>
      </c>
      <c r="U76" s="1"/>
      <c r="W76" s="3"/>
      <c r="X76" s="3"/>
      <c r="Y76" s="3"/>
      <c r="Z76" s="3"/>
      <c r="AD76" s="1"/>
      <c r="AE76" s="1"/>
    </row>
    <row r="77" spans="1:31" ht="47.25" customHeight="1" x14ac:dyDescent="0.25">
      <c r="A77" s="34" t="s">
        <v>142</v>
      </c>
      <c r="B77" s="52" t="s">
        <v>163</v>
      </c>
      <c r="C77" s="50" t="s">
        <v>164</v>
      </c>
      <c r="D77" s="69">
        <v>524.94201463145077</v>
      </c>
      <c r="E77" s="57">
        <v>104.76174319</v>
      </c>
      <c r="F77" s="69">
        <f t="shared" si="49"/>
        <v>420.18027144145077</v>
      </c>
      <c r="G77" s="69">
        <f t="shared" si="50"/>
        <v>347.24371040000005</v>
      </c>
      <c r="H77" s="69">
        <f t="shared" si="50"/>
        <v>211.93829200000005</v>
      </c>
      <c r="I77" s="37">
        <v>12.245771380000001</v>
      </c>
      <c r="J77" s="69">
        <v>12.245771380000001</v>
      </c>
      <c r="K77" s="37">
        <v>60.22663842</v>
      </c>
      <c r="L77" s="69">
        <v>60.22663842</v>
      </c>
      <c r="M77" s="37">
        <v>68.392255160000005</v>
      </c>
      <c r="N77" s="69">
        <v>68.392255160000005</v>
      </c>
      <c r="O77" s="69">
        <v>206.37904544000003</v>
      </c>
      <c r="P77" s="69">
        <v>71.073627040000005</v>
      </c>
      <c r="Q77" s="69">
        <f t="shared" si="51"/>
        <v>208.24197944145072</v>
      </c>
      <c r="R77" s="69">
        <f t="shared" si="52"/>
        <v>-135.30541840000001</v>
      </c>
      <c r="S77" s="131">
        <f t="shared" si="5"/>
        <v>-0.38965549079100031</v>
      </c>
      <c r="T77" s="45" t="s">
        <v>165</v>
      </c>
      <c r="U77" s="1"/>
      <c r="W77" s="3"/>
      <c r="X77" s="3"/>
      <c r="Y77" s="3"/>
      <c r="Z77" s="3"/>
      <c r="AD77" s="1"/>
      <c r="AE77" s="1"/>
    </row>
    <row r="78" spans="1:31" ht="52.5" customHeight="1" x14ac:dyDescent="0.25">
      <c r="A78" s="34" t="s">
        <v>142</v>
      </c>
      <c r="B78" s="52" t="s">
        <v>166</v>
      </c>
      <c r="C78" s="36" t="s">
        <v>167</v>
      </c>
      <c r="D78" s="69">
        <v>1053.7665316600001</v>
      </c>
      <c r="E78" s="69">
        <v>535.91773422000006</v>
      </c>
      <c r="F78" s="69">
        <f t="shared" si="49"/>
        <v>517.84879744</v>
      </c>
      <c r="G78" s="69">
        <f t="shared" si="50"/>
        <v>71.5</v>
      </c>
      <c r="H78" s="69">
        <f t="shared" si="50"/>
        <v>0.37350533000000002</v>
      </c>
      <c r="I78" s="37">
        <v>0</v>
      </c>
      <c r="J78" s="69">
        <v>0</v>
      </c>
      <c r="K78" s="37">
        <v>0</v>
      </c>
      <c r="L78" s="69">
        <v>0</v>
      </c>
      <c r="M78" s="37">
        <v>0</v>
      </c>
      <c r="N78" s="69">
        <v>0</v>
      </c>
      <c r="O78" s="69">
        <v>71.5</v>
      </c>
      <c r="P78" s="69">
        <v>0.37350533000000002</v>
      </c>
      <c r="Q78" s="69">
        <f t="shared" si="51"/>
        <v>517.47529211000005</v>
      </c>
      <c r="R78" s="69">
        <f t="shared" si="52"/>
        <v>-71.12649467</v>
      </c>
      <c r="S78" s="131">
        <f t="shared" si="5"/>
        <v>-0.99477614923076918</v>
      </c>
      <c r="T78" s="45" t="s">
        <v>168</v>
      </c>
      <c r="U78" s="1"/>
      <c r="W78" s="3"/>
      <c r="X78" s="3"/>
      <c r="Y78" s="3"/>
      <c r="Z78" s="3"/>
      <c r="AD78" s="1"/>
      <c r="AE78" s="1"/>
    </row>
    <row r="79" spans="1:31" ht="96.75" customHeight="1" x14ac:dyDescent="0.25">
      <c r="A79" s="34" t="s">
        <v>142</v>
      </c>
      <c r="B79" s="52" t="s">
        <v>169</v>
      </c>
      <c r="C79" s="36" t="s">
        <v>170</v>
      </c>
      <c r="D79" s="69">
        <v>27.191656716000001</v>
      </c>
      <c r="E79" s="69">
        <v>0</v>
      </c>
      <c r="F79" s="69">
        <f t="shared" si="49"/>
        <v>27.191656716000001</v>
      </c>
      <c r="G79" s="69">
        <f t="shared" si="50"/>
        <v>27.191656716000001</v>
      </c>
      <c r="H79" s="69">
        <f t="shared" si="50"/>
        <v>18.912052620000001</v>
      </c>
      <c r="I79" s="37">
        <v>0</v>
      </c>
      <c r="J79" s="69">
        <v>0</v>
      </c>
      <c r="K79" s="37">
        <v>0</v>
      </c>
      <c r="L79" s="69">
        <v>0</v>
      </c>
      <c r="M79" s="37">
        <v>1.88536865</v>
      </c>
      <c r="N79" s="69">
        <v>1.88536865</v>
      </c>
      <c r="O79" s="69">
        <v>25.306288066</v>
      </c>
      <c r="P79" s="69">
        <v>17.026683970000001</v>
      </c>
      <c r="Q79" s="69">
        <f t="shared" si="51"/>
        <v>8.2796040959999999</v>
      </c>
      <c r="R79" s="69">
        <f t="shared" si="52"/>
        <v>-8.2796040959999999</v>
      </c>
      <c r="S79" s="131">
        <f t="shared" si="5"/>
        <v>-0.30449060836841729</v>
      </c>
      <c r="T79" s="45" t="s">
        <v>171</v>
      </c>
      <c r="U79" s="1"/>
      <c r="W79" s="3"/>
      <c r="X79" s="3"/>
      <c r="Y79" s="3"/>
      <c r="Z79" s="3"/>
      <c r="AD79" s="1"/>
      <c r="AE79" s="1"/>
    </row>
    <row r="80" spans="1:31" ht="63" customHeight="1" x14ac:dyDescent="0.25">
      <c r="A80" s="34" t="s">
        <v>142</v>
      </c>
      <c r="B80" s="52" t="s">
        <v>172</v>
      </c>
      <c r="C80" s="36" t="s">
        <v>173</v>
      </c>
      <c r="D80" s="69">
        <v>86.391354329999984</v>
      </c>
      <c r="E80" s="57">
        <v>0</v>
      </c>
      <c r="F80" s="69">
        <f t="shared" si="49"/>
        <v>86.391354329999984</v>
      </c>
      <c r="G80" s="69">
        <f t="shared" si="50"/>
        <v>70.08635433000002</v>
      </c>
      <c r="H80" s="69">
        <f t="shared" si="50"/>
        <v>25.099030120000002</v>
      </c>
      <c r="I80" s="37">
        <v>0.704321435</v>
      </c>
      <c r="J80" s="69">
        <v>0.704321435</v>
      </c>
      <c r="K80" s="37">
        <v>0.29187697500000015</v>
      </c>
      <c r="L80" s="69">
        <v>0.29187697500000015</v>
      </c>
      <c r="M80" s="37">
        <v>8.7928404700000016</v>
      </c>
      <c r="N80" s="69">
        <v>8.7928404700000016</v>
      </c>
      <c r="O80" s="130">
        <v>60.297315450000013</v>
      </c>
      <c r="P80" s="69">
        <v>15.309991239999999</v>
      </c>
      <c r="Q80" s="69">
        <f t="shared" si="51"/>
        <v>61.292324209999983</v>
      </c>
      <c r="R80" s="69">
        <f t="shared" si="52"/>
        <v>-44.987324210000018</v>
      </c>
      <c r="S80" s="131">
        <f t="shared" si="5"/>
        <v>-0.6418842104153144</v>
      </c>
      <c r="T80" s="45" t="s">
        <v>174</v>
      </c>
      <c r="U80" s="1"/>
      <c r="W80" s="3"/>
      <c r="X80" s="3"/>
      <c r="Y80" s="3"/>
      <c r="Z80" s="3"/>
      <c r="AD80" s="1"/>
      <c r="AE80" s="1"/>
    </row>
    <row r="81" spans="1:31" ht="63" customHeight="1" x14ac:dyDescent="0.25">
      <c r="A81" s="34" t="s">
        <v>142</v>
      </c>
      <c r="B81" s="52" t="s">
        <v>175</v>
      </c>
      <c r="C81" s="36" t="s">
        <v>176</v>
      </c>
      <c r="D81" s="69">
        <v>137.55245875999998</v>
      </c>
      <c r="E81" s="57">
        <v>0</v>
      </c>
      <c r="F81" s="69">
        <f t="shared" si="49"/>
        <v>137.55245875999998</v>
      </c>
      <c r="G81" s="69">
        <f t="shared" si="50"/>
        <v>16.506295059999999</v>
      </c>
      <c r="H81" s="69">
        <f t="shared" si="50"/>
        <v>2.8415478200000002</v>
      </c>
      <c r="I81" s="37">
        <v>0.77697038500000004</v>
      </c>
      <c r="J81" s="69">
        <v>0.77697038500000004</v>
      </c>
      <c r="K81" s="37">
        <v>0.32869124499999974</v>
      </c>
      <c r="L81" s="69">
        <v>0.32869124499999974</v>
      </c>
      <c r="M81" s="37">
        <v>0.60713587000000024</v>
      </c>
      <c r="N81" s="69">
        <v>0.60713587000000024</v>
      </c>
      <c r="O81" s="130">
        <v>14.793497559999999</v>
      </c>
      <c r="P81" s="69">
        <v>1.1287503200000002</v>
      </c>
      <c r="Q81" s="69">
        <f t="shared" si="51"/>
        <v>134.71091093999999</v>
      </c>
      <c r="R81" s="69">
        <f t="shared" si="52"/>
        <v>-13.664747239999999</v>
      </c>
      <c r="S81" s="131">
        <f t="shared" si="5"/>
        <v>-0.82785065881404396</v>
      </c>
      <c r="T81" s="45" t="s">
        <v>177</v>
      </c>
      <c r="U81" s="1"/>
      <c r="W81" s="3"/>
      <c r="X81" s="3"/>
      <c r="Y81" s="3"/>
      <c r="Z81" s="3"/>
      <c r="AD81" s="1"/>
      <c r="AE81" s="1"/>
    </row>
    <row r="82" spans="1:31" ht="56.25" customHeight="1" x14ac:dyDescent="0.25">
      <c r="A82" s="34" t="s">
        <v>142</v>
      </c>
      <c r="B82" s="52" t="s">
        <v>178</v>
      </c>
      <c r="C82" s="36" t="s">
        <v>179</v>
      </c>
      <c r="D82" s="137">
        <v>3.299755008</v>
      </c>
      <c r="E82" s="137">
        <v>0</v>
      </c>
      <c r="F82" s="69">
        <f t="shared" si="49"/>
        <v>3.299755008</v>
      </c>
      <c r="G82" s="69">
        <f t="shared" si="50"/>
        <v>3.299755008</v>
      </c>
      <c r="H82" s="69">
        <f t="shared" si="50"/>
        <v>0.11484519</v>
      </c>
      <c r="I82" s="37">
        <v>0</v>
      </c>
      <c r="J82" s="137">
        <v>0</v>
      </c>
      <c r="K82" s="37">
        <v>0</v>
      </c>
      <c r="L82" s="137">
        <v>0</v>
      </c>
      <c r="M82" s="37">
        <v>0</v>
      </c>
      <c r="N82" s="137">
        <v>0</v>
      </c>
      <c r="O82" s="137">
        <v>3.299755008</v>
      </c>
      <c r="P82" s="137">
        <v>0.11484519</v>
      </c>
      <c r="Q82" s="69">
        <f t="shared" si="51"/>
        <v>3.1849098179999999</v>
      </c>
      <c r="R82" s="69">
        <f t="shared" si="52"/>
        <v>-3.1849098179999999</v>
      </c>
      <c r="S82" s="131">
        <f t="shared" si="5"/>
        <v>-0.96519584341214215</v>
      </c>
      <c r="T82" s="84" t="s">
        <v>101</v>
      </c>
      <c r="U82" s="1"/>
      <c r="W82" s="3"/>
      <c r="X82" s="3"/>
      <c r="Y82" s="3"/>
      <c r="Z82" s="3"/>
      <c r="AD82" s="1"/>
      <c r="AE82" s="1"/>
    </row>
    <row r="83" spans="1:31" ht="60" customHeight="1" x14ac:dyDescent="0.25">
      <c r="A83" s="30" t="s">
        <v>180</v>
      </c>
      <c r="B83" s="31" t="s">
        <v>181</v>
      </c>
      <c r="C83" s="32" t="s">
        <v>31</v>
      </c>
      <c r="D83" s="67">
        <f t="shared" ref="D83:F83" si="53">SUM(D84)</f>
        <v>60</v>
      </c>
      <c r="E83" s="67">
        <f t="shared" si="53"/>
        <v>0</v>
      </c>
      <c r="F83" s="67">
        <f t="shared" si="53"/>
        <v>60</v>
      </c>
      <c r="G83" s="67">
        <f t="shared" ref="G83:Q83" si="54">SUM(G84)</f>
        <v>3.6</v>
      </c>
      <c r="H83" s="67">
        <f t="shared" si="54"/>
        <v>2.5233011999999997</v>
      </c>
      <c r="I83" s="33">
        <f t="shared" si="54"/>
        <v>0</v>
      </c>
      <c r="J83" s="67">
        <f t="shared" si="54"/>
        <v>0</v>
      </c>
      <c r="K83" s="33">
        <f t="shared" si="54"/>
        <v>0</v>
      </c>
      <c r="L83" s="67">
        <f t="shared" si="54"/>
        <v>0</v>
      </c>
      <c r="M83" s="33">
        <f t="shared" si="54"/>
        <v>0</v>
      </c>
      <c r="N83" s="67">
        <f t="shared" si="54"/>
        <v>0</v>
      </c>
      <c r="O83" s="67">
        <f t="shared" si="54"/>
        <v>3.6</v>
      </c>
      <c r="P83" s="67">
        <f t="shared" si="54"/>
        <v>2.5233011999999997</v>
      </c>
      <c r="Q83" s="67">
        <f t="shared" si="54"/>
        <v>57.476698800000001</v>
      </c>
      <c r="R83" s="67">
        <f>SUM(R84)</f>
        <v>-1.0766988000000004</v>
      </c>
      <c r="S83" s="129">
        <f t="shared" si="5"/>
        <v>-0.2990830000000001</v>
      </c>
      <c r="T83" s="46" t="s">
        <v>32</v>
      </c>
      <c r="U83" s="1"/>
      <c r="V83" s="24"/>
      <c r="W83" s="3"/>
      <c r="X83" s="3"/>
      <c r="Y83" s="3"/>
      <c r="Z83" s="3"/>
      <c r="AD83" s="1"/>
      <c r="AE83" s="1"/>
    </row>
    <row r="84" spans="1:31" ht="47.25" customHeight="1" x14ac:dyDescent="0.25">
      <c r="A84" s="53" t="s">
        <v>180</v>
      </c>
      <c r="B84" s="43" t="s">
        <v>182</v>
      </c>
      <c r="C84" s="54" t="s">
        <v>183</v>
      </c>
      <c r="D84" s="69">
        <v>60</v>
      </c>
      <c r="E84" s="69">
        <v>0</v>
      </c>
      <c r="F84" s="69">
        <f>D84-E84</f>
        <v>60</v>
      </c>
      <c r="G84" s="69">
        <f>I84+K84+M84+O84</f>
        <v>3.6</v>
      </c>
      <c r="H84" s="69">
        <f>J84+L84+N84+P84</f>
        <v>2.5233011999999997</v>
      </c>
      <c r="I84" s="37">
        <v>0</v>
      </c>
      <c r="J84" s="69">
        <v>0</v>
      </c>
      <c r="K84" s="37">
        <v>0</v>
      </c>
      <c r="L84" s="69">
        <v>0</v>
      </c>
      <c r="M84" s="37">
        <v>0</v>
      </c>
      <c r="N84" s="69">
        <v>0</v>
      </c>
      <c r="O84" s="69">
        <v>3.6</v>
      </c>
      <c r="P84" s="69">
        <v>2.5233011999999997</v>
      </c>
      <c r="Q84" s="69">
        <f>F84-H84</f>
        <v>57.476698800000001</v>
      </c>
      <c r="R84" s="69">
        <f>H84-(I84+K84+M84+O84)</f>
        <v>-1.0766988000000004</v>
      </c>
      <c r="S84" s="131">
        <f>R84/(I84+K84+M84+O84)</f>
        <v>-0.2990830000000001</v>
      </c>
      <c r="T84" s="45" t="s">
        <v>101</v>
      </c>
      <c r="U84" s="1"/>
      <c r="W84" s="3"/>
      <c r="X84" s="3"/>
      <c r="Y84" s="3"/>
      <c r="Z84" s="3"/>
      <c r="AD84" s="1"/>
      <c r="AE84" s="1"/>
    </row>
    <row r="85" spans="1:31" ht="31.5" customHeight="1" x14ac:dyDescent="0.25">
      <c r="A85" s="38" t="s">
        <v>122</v>
      </c>
      <c r="B85" s="39" t="s">
        <v>184</v>
      </c>
      <c r="C85" s="40" t="s">
        <v>31</v>
      </c>
      <c r="D85" s="67">
        <f t="shared" ref="D85:F85" si="55">SUM(D86:D101)</f>
        <v>2915.6583131947637</v>
      </c>
      <c r="E85" s="135">
        <f t="shared" si="55"/>
        <v>1423.7293628100001</v>
      </c>
      <c r="F85" s="67">
        <f t="shared" si="55"/>
        <v>1491.9289503847642</v>
      </c>
      <c r="G85" s="67">
        <f t="shared" ref="G85:Q85" si="56">SUM(G86:G101)</f>
        <v>889.49018406000005</v>
      </c>
      <c r="H85" s="67">
        <f t="shared" si="56"/>
        <v>760.40134101000012</v>
      </c>
      <c r="I85" s="55">
        <f t="shared" si="56"/>
        <v>17.961140960000002</v>
      </c>
      <c r="J85" s="67">
        <f t="shared" si="56"/>
        <v>17.961140960000002</v>
      </c>
      <c r="K85" s="55">
        <f t="shared" si="56"/>
        <v>276.40991059000004</v>
      </c>
      <c r="L85" s="67">
        <f t="shared" si="56"/>
        <v>276.40991059000004</v>
      </c>
      <c r="M85" s="55">
        <f t="shared" si="56"/>
        <v>306.31424514799994</v>
      </c>
      <c r="N85" s="67">
        <f t="shared" si="56"/>
        <v>317.4089196999999</v>
      </c>
      <c r="O85" s="67">
        <f t="shared" si="56"/>
        <v>288.80488736199993</v>
      </c>
      <c r="P85" s="67">
        <f t="shared" si="56"/>
        <v>148.62136976000002</v>
      </c>
      <c r="Q85" s="67">
        <f t="shared" si="56"/>
        <v>731.52760937476387</v>
      </c>
      <c r="R85" s="67">
        <f>SUM(R86:R101)</f>
        <v>-129.08884305000004</v>
      </c>
      <c r="S85" s="129">
        <f t="shared" ref="S85:S148" si="57">R85/(I85+K85+M85+O85)</f>
        <v>-0.14512677639767235</v>
      </c>
      <c r="T85" s="46" t="s">
        <v>32</v>
      </c>
      <c r="U85" s="1"/>
      <c r="V85" s="24"/>
      <c r="W85" s="3"/>
      <c r="X85" s="3"/>
      <c r="Y85" s="3"/>
      <c r="Z85" s="3"/>
      <c r="AD85" s="1"/>
      <c r="AE85" s="1"/>
    </row>
    <row r="86" spans="1:31" ht="87.75" customHeight="1" x14ac:dyDescent="0.25">
      <c r="A86" s="56" t="s">
        <v>122</v>
      </c>
      <c r="B86" s="47" t="s">
        <v>185</v>
      </c>
      <c r="C86" s="48" t="s">
        <v>186</v>
      </c>
      <c r="D86" s="69">
        <v>225</v>
      </c>
      <c r="E86" s="57">
        <v>9.5815218000000009</v>
      </c>
      <c r="F86" s="69">
        <f t="shared" ref="F86:F101" si="58">D86-E86</f>
        <v>215.41847820000001</v>
      </c>
      <c r="G86" s="69">
        <f t="shared" ref="G86:H101" si="59">I86+K86+M86+O86</f>
        <v>215.41847820000001</v>
      </c>
      <c r="H86" s="69">
        <f t="shared" si="59"/>
        <v>148.50823678</v>
      </c>
      <c r="I86" s="37">
        <v>0</v>
      </c>
      <c r="J86" s="69">
        <v>0</v>
      </c>
      <c r="K86" s="37">
        <v>0</v>
      </c>
      <c r="L86" s="69">
        <v>0</v>
      </c>
      <c r="M86" s="37">
        <v>89.108629610000008</v>
      </c>
      <c r="N86" s="69">
        <v>89.108629610000008</v>
      </c>
      <c r="O86" s="69">
        <v>126.30984859</v>
      </c>
      <c r="P86" s="69">
        <v>59.399607170000003</v>
      </c>
      <c r="Q86" s="69">
        <f t="shared" ref="Q86:Q101" si="60">F86-H86</f>
        <v>66.910241420000006</v>
      </c>
      <c r="R86" s="69">
        <f t="shared" ref="R86:R101" si="61">H86-(I86+K86+M86+O86)</f>
        <v>-66.910241420000006</v>
      </c>
      <c r="S86" s="131">
        <f t="shared" si="57"/>
        <v>-0.31060585878746588</v>
      </c>
      <c r="T86" s="45" t="s">
        <v>127</v>
      </c>
      <c r="U86" s="1"/>
      <c r="W86" s="3"/>
      <c r="X86" s="3"/>
      <c r="Y86" s="3"/>
      <c r="Z86" s="3"/>
      <c r="AD86" s="1"/>
      <c r="AE86" s="1"/>
    </row>
    <row r="87" spans="1:31" ht="71.25" customHeight="1" x14ac:dyDescent="0.25">
      <c r="A87" s="34" t="s">
        <v>122</v>
      </c>
      <c r="B87" s="52" t="s">
        <v>187</v>
      </c>
      <c r="C87" s="48" t="s">
        <v>188</v>
      </c>
      <c r="D87" s="69">
        <v>171.55086451259996</v>
      </c>
      <c r="E87" s="57">
        <v>96.30167428</v>
      </c>
      <c r="F87" s="69">
        <f t="shared" si="58"/>
        <v>75.249190232599958</v>
      </c>
      <c r="G87" s="69">
        <f t="shared" si="59"/>
        <v>17.855725844000002</v>
      </c>
      <c r="H87" s="69">
        <f t="shared" si="59"/>
        <v>18.920665329999999</v>
      </c>
      <c r="I87" s="37">
        <v>5.0922919699999989</v>
      </c>
      <c r="J87" s="69">
        <v>5.0922919699999989</v>
      </c>
      <c r="K87" s="37">
        <v>4.5398763700000009</v>
      </c>
      <c r="L87" s="69">
        <v>4.5398763700000009</v>
      </c>
      <c r="M87" s="37">
        <v>8.2235575040000022</v>
      </c>
      <c r="N87" s="69">
        <v>9.2884969900000005</v>
      </c>
      <c r="O87" s="69">
        <v>0</v>
      </c>
      <c r="P87" s="69">
        <v>0</v>
      </c>
      <c r="Q87" s="69">
        <f t="shared" si="60"/>
        <v>56.328524902599959</v>
      </c>
      <c r="R87" s="69">
        <f t="shared" si="61"/>
        <v>1.0649394859999965</v>
      </c>
      <c r="S87" s="131">
        <f t="shared" si="57"/>
        <v>5.9641343919818554E-2</v>
      </c>
      <c r="T87" s="45" t="s">
        <v>189</v>
      </c>
      <c r="U87" s="1"/>
      <c r="W87" s="3"/>
      <c r="X87" s="3"/>
      <c r="Y87" s="3"/>
      <c r="Z87" s="3"/>
      <c r="AD87" s="1"/>
      <c r="AE87" s="1"/>
    </row>
    <row r="88" spans="1:31" ht="71.25" customHeight="1" x14ac:dyDescent="0.25">
      <c r="A88" s="34" t="s">
        <v>122</v>
      </c>
      <c r="B88" s="52" t="s">
        <v>190</v>
      </c>
      <c r="C88" s="48" t="s">
        <v>191</v>
      </c>
      <c r="D88" s="69">
        <v>314.71457662199998</v>
      </c>
      <c r="E88" s="57">
        <v>209.78274707999998</v>
      </c>
      <c r="F88" s="69">
        <f t="shared" si="58"/>
        <v>104.931829542</v>
      </c>
      <c r="G88" s="69">
        <f t="shared" si="59"/>
        <v>40.589641630000003</v>
      </c>
      <c r="H88" s="69">
        <f t="shared" si="59"/>
        <v>40.293282230000003</v>
      </c>
      <c r="I88" s="37">
        <v>0.7123295999999999</v>
      </c>
      <c r="J88" s="69">
        <v>0.7123295999999999</v>
      </c>
      <c r="K88" s="37">
        <v>14.084023660000003</v>
      </c>
      <c r="L88" s="69">
        <v>14.084023660000003</v>
      </c>
      <c r="M88" s="37">
        <v>11.89446824</v>
      </c>
      <c r="N88" s="69">
        <v>11.89446824</v>
      </c>
      <c r="O88" s="69">
        <v>13.898820129999995</v>
      </c>
      <c r="P88" s="69">
        <v>13.602460729999999</v>
      </c>
      <c r="Q88" s="69">
        <f t="shared" si="60"/>
        <v>64.638547312</v>
      </c>
      <c r="R88" s="69">
        <f t="shared" si="61"/>
        <v>-0.29635940000000005</v>
      </c>
      <c r="S88" s="131">
        <f t="shared" si="57"/>
        <v>-7.3013554221912462E-3</v>
      </c>
      <c r="T88" s="45" t="s">
        <v>192</v>
      </c>
      <c r="U88" s="1"/>
      <c r="W88" s="3"/>
      <c r="X88" s="3"/>
      <c r="Y88" s="3"/>
      <c r="Z88" s="3"/>
      <c r="AD88" s="1"/>
      <c r="AE88" s="1"/>
    </row>
    <row r="89" spans="1:31" ht="71.25" customHeight="1" x14ac:dyDescent="0.25">
      <c r="A89" s="34" t="s">
        <v>122</v>
      </c>
      <c r="B89" s="52" t="s">
        <v>193</v>
      </c>
      <c r="C89" s="48" t="s">
        <v>194</v>
      </c>
      <c r="D89" s="69">
        <v>186.093758928</v>
      </c>
      <c r="E89" s="57">
        <v>88.435570259999992</v>
      </c>
      <c r="F89" s="69">
        <f t="shared" si="58"/>
        <v>97.658188668000008</v>
      </c>
      <c r="G89" s="69">
        <f t="shared" si="59"/>
        <v>26.354972256000003</v>
      </c>
      <c r="H89" s="69">
        <f t="shared" si="59"/>
        <v>26.843390600000003</v>
      </c>
      <c r="I89" s="37">
        <v>1.13750442</v>
      </c>
      <c r="J89" s="69">
        <v>1.13750442</v>
      </c>
      <c r="K89" s="37">
        <v>4.4970737200000004</v>
      </c>
      <c r="L89" s="69">
        <v>4.4970737200000004</v>
      </c>
      <c r="M89" s="37">
        <v>4.63533274</v>
      </c>
      <c r="N89" s="69">
        <v>4.63533274</v>
      </c>
      <c r="O89" s="69">
        <v>16.085061376000002</v>
      </c>
      <c r="P89" s="69">
        <v>16.573479720000002</v>
      </c>
      <c r="Q89" s="69">
        <f t="shared" si="60"/>
        <v>70.814798068000002</v>
      </c>
      <c r="R89" s="69">
        <f t="shared" si="61"/>
        <v>0.48841834399999939</v>
      </c>
      <c r="S89" s="131">
        <f t="shared" si="57"/>
        <v>1.8532303477906548E-2</v>
      </c>
      <c r="T89" s="45" t="s">
        <v>192</v>
      </c>
      <c r="U89" s="1"/>
      <c r="W89" s="3"/>
      <c r="X89" s="3"/>
      <c r="Y89" s="3"/>
      <c r="Z89" s="3"/>
      <c r="AD89" s="1"/>
      <c r="AE89" s="1"/>
    </row>
    <row r="90" spans="1:31" ht="31.5" customHeight="1" x14ac:dyDescent="0.25">
      <c r="A90" s="34" t="s">
        <v>122</v>
      </c>
      <c r="B90" s="52" t="s">
        <v>195</v>
      </c>
      <c r="C90" s="48" t="s">
        <v>196</v>
      </c>
      <c r="D90" s="69">
        <v>215.0130382774</v>
      </c>
      <c r="E90" s="57">
        <v>166.14953801000001</v>
      </c>
      <c r="F90" s="69">
        <f t="shared" si="58"/>
        <v>48.863500267399985</v>
      </c>
      <c r="G90" s="69">
        <f t="shared" si="59"/>
        <v>15.380696749999998</v>
      </c>
      <c r="H90" s="69">
        <f t="shared" si="59"/>
        <v>14.16507826</v>
      </c>
      <c r="I90" s="37">
        <v>0.48920751000000001</v>
      </c>
      <c r="J90" s="69">
        <v>0.48920751000000001</v>
      </c>
      <c r="K90" s="37">
        <v>9.3278108599999996</v>
      </c>
      <c r="L90" s="69">
        <v>9.3278108599999996</v>
      </c>
      <c r="M90" s="37">
        <v>2.7578127299999999</v>
      </c>
      <c r="N90" s="69">
        <v>2.7578127299999999</v>
      </c>
      <c r="O90" s="69">
        <v>2.805865649999999</v>
      </c>
      <c r="P90" s="69">
        <v>1.5902471599999999</v>
      </c>
      <c r="Q90" s="69">
        <f t="shared" si="60"/>
        <v>34.698422007399984</v>
      </c>
      <c r="R90" s="69">
        <f t="shared" si="61"/>
        <v>-1.2156184899999989</v>
      </c>
      <c r="S90" s="131">
        <f t="shared" si="57"/>
        <v>-7.9035333038472336E-2</v>
      </c>
      <c r="T90" s="45" t="s">
        <v>32</v>
      </c>
      <c r="U90" s="1"/>
      <c r="W90" s="3"/>
      <c r="X90" s="3"/>
      <c r="Y90" s="3"/>
      <c r="Z90" s="3"/>
      <c r="AD90" s="1"/>
      <c r="AE90" s="1"/>
    </row>
    <row r="91" spans="1:31" ht="31.5" customHeight="1" x14ac:dyDescent="0.25">
      <c r="A91" s="34" t="s">
        <v>122</v>
      </c>
      <c r="B91" s="52" t="s">
        <v>197</v>
      </c>
      <c r="C91" s="48" t="s">
        <v>198</v>
      </c>
      <c r="D91" s="69">
        <v>162.85952624399999</v>
      </c>
      <c r="E91" s="57">
        <v>115.27391039000001</v>
      </c>
      <c r="F91" s="69">
        <f t="shared" si="58"/>
        <v>47.585615853999983</v>
      </c>
      <c r="G91" s="69">
        <f t="shared" si="59"/>
        <v>1.5124819999999999E-2</v>
      </c>
      <c r="H91" s="69">
        <f t="shared" si="59"/>
        <v>1.5124819999999999E-2</v>
      </c>
      <c r="I91" s="37">
        <v>1.5124819999999999E-2</v>
      </c>
      <c r="J91" s="69">
        <v>1.5124819999999999E-2</v>
      </c>
      <c r="K91" s="37">
        <v>0</v>
      </c>
      <c r="L91" s="69">
        <v>0</v>
      </c>
      <c r="M91" s="37">
        <v>0</v>
      </c>
      <c r="N91" s="69">
        <v>0</v>
      </c>
      <c r="O91" s="69">
        <v>0</v>
      </c>
      <c r="P91" s="69">
        <v>0</v>
      </c>
      <c r="Q91" s="69">
        <f t="shared" si="60"/>
        <v>47.570491033999986</v>
      </c>
      <c r="R91" s="69">
        <f t="shared" si="61"/>
        <v>0</v>
      </c>
      <c r="S91" s="131">
        <f t="shared" si="57"/>
        <v>0</v>
      </c>
      <c r="T91" s="45" t="s">
        <v>32</v>
      </c>
      <c r="U91" s="1"/>
      <c r="W91" s="3"/>
      <c r="X91" s="3"/>
      <c r="Y91" s="3"/>
      <c r="Z91" s="3"/>
      <c r="AD91" s="1"/>
      <c r="AE91" s="1"/>
    </row>
    <row r="92" spans="1:31" ht="48" customHeight="1" x14ac:dyDescent="0.25">
      <c r="A92" s="34" t="s">
        <v>122</v>
      </c>
      <c r="B92" s="52" t="s">
        <v>199</v>
      </c>
      <c r="C92" s="48" t="s">
        <v>200</v>
      </c>
      <c r="D92" s="133">
        <v>68.021000000000001</v>
      </c>
      <c r="E92" s="133">
        <v>0</v>
      </c>
      <c r="F92" s="69">
        <f t="shared" si="58"/>
        <v>68.021000000000001</v>
      </c>
      <c r="G92" s="69">
        <f t="shared" si="59"/>
        <v>11.418259427999999</v>
      </c>
      <c r="H92" s="69">
        <f t="shared" si="59"/>
        <v>10.026346830000001</v>
      </c>
      <c r="I92" s="37">
        <v>0.12020865999999999</v>
      </c>
      <c r="J92" s="69">
        <v>0.12020865999999999</v>
      </c>
      <c r="K92" s="37">
        <v>4.8397294800000008</v>
      </c>
      <c r="L92" s="69">
        <v>4.8397294800000008</v>
      </c>
      <c r="M92" s="37">
        <v>3.6135659599999999</v>
      </c>
      <c r="N92" s="69">
        <v>3.6135659599999999</v>
      </c>
      <c r="O92" s="69">
        <v>2.8447553279999989</v>
      </c>
      <c r="P92" s="69">
        <v>1.45284273</v>
      </c>
      <c r="Q92" s="69">
        <f t="shared" si="60"/>
        <v>57.994653169999999</v>
      </c>
      <c r="R92" s="69">
        <f t="shared" si="61"/>
        <v>-1.3919125979999976</v>
      </c>
      <c r="S92" s="131">
        <f t="shared" si="57"/>
        <v>-0.12190234481682313</v>
      </c>
      <c r="T92" s="69" t="s">
        <v>201</v>
      </c>
      <c r="U92" s="1"/>
      <c r="W92" s="3"/>
      <c r="X92" s="3"/>
      <c r="Y92" s="3"/>
      <c r="Z92" s="3"/>
      <c r="AD92" s="1"/>
      <c r="AE92" s="1"/>
    </row>
    <row r="93" spans="1:31" ht="48" customHeight="1" x14ac:dyDescent="0.25">
      <c r="A93" s="34" t="s">
        <v>122</v>
      </c>
      <c r="B93" s="52" t="s">
        <v>202</v>
      </c>
      <c r="C93" s="48" t="s">
        <v>203</v>
      </c>
      <c r="D93" s="69">
        <v>8.644955362000001</v>
      </c>
      <c r="E93" s="57">
        <v>0</v>
      </c>
      <c r="F93" s="69">
        <f t="shared" si="58"/>
        <v>8.644955362000001</v>
      </c>
      <c r="G93" s="69">
        <f t="shared" si="59"/>
        <v>8.4529553620000009</v>
      </c>
      <c r="H93" s="69">
        <f t="shared" si="59"/>
        <v>7.5652089800000004</v>
      </c>
      <c r="I93" s="37">
        <v>0.29566722000000001</v>
      </c>
      <c r="J93" s="69">
        <v>0.29566722000000001</v>
      </c>
      <c r="K93" s="37">
        <v>3.5633440200000002</v>
      </c>
      <c r="L93" s="69">
        <v>3.5633440200000002</v>
      </c>
      <c r="M93" s="37">
        <v>2.3540563400000001</v>
      </c>
      <c r="N93" s="69">
        <v>2.3540563400000001</v>
      </c>
      <c r="O93" s="69">
        <v>2.2398877819999998</v>
      </c>
      <c r="P93" s="69">
        <v>1.3521414</v>
      </c>
      <c r="Q93" s="69">
        <f t="shared" si="60"/>
        <v>1.0797463820000006</v>
      </c>
      <c r="R93" s="69">
        <f t="shared" si="61"/>
        <v>-0.88774638200000044</v>
      </c>
      <c r="S93" s="131">
        <f t="shared" si="57"/>
        <v>-0.10502201230008108</v>
      </c>
      <c r="T93" s="57" t="s">
        <v>201</v>
      </c>
      <c r="U93" s="1"/>
      <c r="W93" s="3"/>
      <c r="X93" s="3"/>
      <c r="Y93" s="3"/>
      <c r="Z93" s="3"/>
      <c r="AD93" s="1"/>
      <c r="AE93" s="1"/>
    </row>
    <row r="94" spans="1:31" ht="48" customHeight="1" x14ac:dyDescent="0.25">
      <c r="A94" s="34" t="s">
        <v>122</v>
      </c>
      <c r="B94" s="52" t="s">
        <v>204</v>
      </c>
      <c r="C94" s="48" t="s">
        <v>205</v>
      </c>
      <c r="D94" s="69">
        <v>143.23426032</v>
      </c>
      <c r="E94" s="69">
        <v>141.08626032000001</v>
      </c>
      <c r="F94" s="69">
        <f t="shared" si="58"/>
        <v>2.1479999999999961</v>
      </c>
      <c r="G94" s="69">
        <f t="shared" si="59"/>
        <v>2.1480000000000001</v>
      </c>
      <c r="H94" s="69">
        <f t="shared" si="59"/>
        <v>2.1480000000000001</v>
      </c>
      <c r="I94" s="37">
        <v>2.1480000000000001</v>
      </c>
      <c r="J94" s="69">
        <v>2.1480000000000001</v>
      </c>
      <c r="K94" s="37">
        <v>0</v>
      </c>
      <c r="L94" s="69">
        <v>0</v>
      </c>
      <c r="M94" s="37">
        <v>0</v>
      </c>
      <c r="N94" s="69">
        <v>0</v>
      </c>
      <c r="O94" s="69">
        <v>0</v>
      </c>
      <c r="P94" s="69">
        <v>0</v>
      </c>
      <c r="Q94" s="69">
        <f t="shared" si="60"/>
        <v>-3.9968028886505635E-15</v>
      </c>
      <c r="R94" s="69">
        <f t="shared" si="61"/>
        <v>0</v>
      </c>
      <c r="S94" s="131">
        <f t="shared" si="57"/>
        <v>0</v>
      </c>
      <c r="T94" s="58" t="s">
        <v>32</v>
      </c>
      <c r="U94" s="1"/>
      <c r="W94" s="3"/>
      <c r="X94" s="3"/>
      <c r="Y94" s="3"/>
      <c r="Z94" s="3"/>
      <c r="AD94" s="1"/>
      <c r="AE94" s="1"/>
    </row>
    <row r="95" spans="1:31" ht="101.25" customHeight="1" x14ac:dyDescent="0.25">
      <c r="A95" s="34" t="s">
        <v>122</v>
      </c>
      <c r="B95" s="52" t="s">
        <v>206</v>
      </c>
      <c r="C95" s="48" t="s">
        <v>207</v>
      </c>
      <c r="D95" s="69">
        <v>543.32468038358809</v>
      </c>
      <c r="E95" s="57">
        <v>355.22744335000004</v>
      </c>
      <c r="F95" s="69">
        <f t="shared" si="58"/>
        <v>188.09723703358804</v>
      </c>
      <c r="G95" s="69">
        <f t="shared" si="59"/>
        <v>110.04752301400001</v>
      </c>
      <c r="H95" s="69">
        <f t="shared" si="59"/>
        <v>95.649740860000009</v>
      </c>
      <c r="I95" s="37">
        <v>2.2627063299999999</v>
      </c>
      <c r="J95" s="69">
        <v>2.2627063299999999</v>
      </c>
      <c r="K95" s="37">
        <v>79.90648173000001</v>
      </c>
      <c r="L95" s="69">
        <v>79.90648173000001</v>
      </c>
      <c r="M95" s="37">
        <v>27.878334953999996</v>
      </c>
      <c r="N95" s="69">
        <v>37.90807001999999</v>
      </c>
      <c r="O95" s="69">
        <v>0</v>
      </c>
      <c r="P95" s="69">
        <v>-24.427517220000002</v>
      </c>
      <c r="Q95" s="69">
        <f t="shared" si="60"/>
        <v>92.447496173588036</v>
      </c>
      <c r="R95" s="69">
        <f t="shared" si="61"/>
        <v>-14.397782153999998</v>
      </c>
      <c r="S95" s="131">
        <f t="shared" si="57"/>
        <v>-0.13083240548874819</v>
      </c>
      <c r="T95" s="133" t="s">
        <v>208</v>
      </c>
      <c r="U95" s="1"/>
      <c r="W95" s="3"/>
      <c r="X95" s="3"/>
      <c r="Y95" s="3"/>
      <c r="Z95" s="3"/>
      <c r="AD95" s="1"/>
      <c r="AE95" s="1"/>
    </row>
    <row r="96" spans="1:31" ht="101.25" customHeight="1" x14ac:dyDescent="0.25">
      <c r="A96" s="34" t="s">
        <v>122</v>
      </c>
      <c r="B96" s="52" t="s">
        <v>209</v>
      </c>
      <c r="C96" s="48" t="s">
        <v>210</v>
      </c>
      <c r="D96" s="69">
        <v>130.57548826358797</v>
      </c>
      <c r="E96" s="57">
        <v>22.30247687</v>
      </c>
      <c r="F96" s="69">
        <f t="shared" si="58"/>
        <v>108.27301139358798</v>
      </c>
      <c r="G96" s="69">
        <f t="shared" si="59"/>
        <v>81.51305898199999</v>
      </c>
      <c r="H96" s="69">
        <f t="shared" si="59"/>
        <v>69.163612499999999</v>
      </c>
      <c r="I96" s="37">
        <v>0</v>
      </c>
      <c r="J96" s="69">
        <v>0</v>
      </c>
      <c r="K96" s="37">
        <v>35.084733549999996</v>
      </c>
      <c r="L96" s="69">
        <v>35.084733549999996</v>
      </c>
      <c r="M96" s="37">
        <v>31.278821709999999</v>
      </c>
      <c r="N96" s="69">
        <v>31.278821709999999</v>
      </c>
      <c r="O96" s="69">
        <v>15.149503721999995</v>
      </c>
      <c r="P96" s="69">
        <v>2.800057240000001</v>
      </c>
      <c r="Q96" s="69">
        <f t="shared" si="60"/>
        <v>39.109398893587979</v>
      </c>
      <c r="R96" s="69">
        <f t="shared" si="61"/>
        <v>-12.349446481999991</v>
      </c>
      <c r="S96" s="131">
        <f t="shared" si="57"/>
        <v>-0.15150267498520748</v>
      </c>
      <c r="T96" s="133" t="s">
        <v>85</v>
      </c>
      <c r="U96" s="1"/>
      <c r="W96" s="3"/>
      <c r="X96" s="3"/>
      <c r="Y96" s="3"/>
      <c r="Z96" s="3"/>
      <c r="AD96" s="1"/>
      <c r="AE96" s="1"/>
    </row>
    <row r="97" spans="1:31" ht="101.25" customHeight="1" x14ac:dyDescent="0.25">
      <c r="A97" s="34" t="s">
        <v>122</v>
      </c>
      <c r="B97" s="52" t="s">
        <v>211</v>
      </c>
      <c r="C97" s="48" t="s">
        <v>212</v>
      </c>
      <c r="D97" s="69">
        <v>334.42806776558791</v>
      </c>
      <c r="E97" s="57">
        <v>117.71744773</v>
      </c>
      <c r="F97" s="69">
        <f t="shared" si="58"/>
        <v>216.71062003558791</v>
      </c>
      <c r="G97" s="69">
        <f t="shared" si="59"/>
        <v>112.983321296</v>
      </c>
      <c r="H97" s="69">
        <f t="shared" si="59"/>
        <v>87.623952290000005</v>
      </c>
      <c r="I97" s="37">
        <v>0</v>
      </c>
      <c r="J97" s="69">
        <v>0</v>
      </c>
      <c r="K97" s="37">
        <v>38.737467129999999</v>
      </c>
      <c r="L97" s="69">
        <v>38.737467129999999</v>
      </c>
      <c r="M97" s="37">
        <v>31.029955020000003</v>
      </c>
      <c r="N97" s="69">
        <v>31.029955020000003</v>
      </c>
      <c r="O97" s="69">
        <v>43.215899145999998</v>
      </c>
      <c r="P97" s="69">
        <v>17.85653014</v>
      </c>
      <c r="Q97" s="69">
        <f t="shared" si="60"/>
        <v>129.0866677455879</v>
      </c>
      <c r="R97" s="69">
        <f t="shared" si="61"/>
        <v>-25.359369005999994</v>
      </c>
      <c r="S97" s="131">
        <f t="shared" si="57"/>
        <v>-0.22445232371565804</v>
      </c>
      <c r="T97" s="133" t="s">
        <v>85</v>
      </c>
      <c r="U97" s="1"/>
      <c r="W97" s="3"/>
      <c r="X97" s="3"/>
      <c r="Y97" s="3"/>
      <c r="Z97" s="3"/>
      <c r="AD97" s="1"/>
      <c r="AE97" s="1"/>
    </row>
    <row r="98" spans="1:31" ht="126" customHeight="1" x14ac:dyDescent="0.25">
      <c r="A98" s="34" t="s">
        <v>122</v>
      </c>
      <c r="B98" s="52" t="s">
        <v>213</v>
      </c>
      <c r="C98" s="48" t="s">
        <v>214</v>
      </c>
      <c r="D98" s="137">
        <v>246.97304731600005</v>
      </c>
      <c r="E98" s="138">
        <v>101.87077272000001</v>
      </c>
      <c r="F98" s="69">
        <f t="shared" si="58"/>
        <v>145.10227459600003</v>
      </c>
      <c r="G98" s="69">
        <f t="shared" si="59"/>
        <v>93.603538078000014</v>
      </c>
      <c r="H98" s="69">
        <f t="shared" si="59"/>
        <v>91.14150103999998</v>
      </c>
      <c r="I98" s="37">
        <v>5.6881004300000004</v>
      </c>
      <c r="J98" s="137">
        <v>5.6881004300000004</v>
      </c>
      <c r="K98" s="37">
        <v>27.091219529999996</v>
      </c>
      <c r="L98" s="137">
        <v>27.091219529999996</v>
      </c>
      <c r="M98" s="37">
        <v>34.512890929999998</v>
      </c>
      <c r="N98" s="137">
        <v>34.512890929999998</v>
      </c>
      <c r="O98" s="137">
        <v>26.311327188000014</v>
      </c>
      <c r="P98" s="137">
        <v>23.849290149999995</v>
      </c>
      <c r="Q98" s="69">
        <f t="shared" si="60"/>
        <v>53.960773556000049</v>
      </c>
      <c r="R98" s="69">
        <f t="shared" si="61"/>
        <v>-2.4620370380000338</v>
      </c>
      <c r="S98" s="131">
        <f t="shared" si="57"/>
        <v>-2.6302820262503468E-2</v>
      </c>
      <c r="T98" s="138" t="s">
        <v>215</v>
      </c>
      <c r="U98" s="1"/>
      <c r="W98" s="3"/>
      <c r="X98" s="3"/>
      <c r="Y98" s="3"/>
      <c r="Z98" s="3"/>
      <c r="AD98" s="1"/>
      <c r="AE98" s="1"/>
    </row>
    <row r="99" spans="1:31" ht="101.25" customHeight="1" x14ac:dyDescent="0.25">
      <c r="A99" s="34" t="s">
        <v>122</v>
      </c>
      <c r="B99" s="52" t="s">
        <v>216</v>
      </c>
      <c r="C99" s="48" t="s">
        <v>217</v>
      </c>
      <c r="D99" s="137">
        <v>36.813049200000002</v>
      </c>
      <c r="E99" s="138">
        <v>0</v>
      </c>
      <c r="F99" s="69">
        <f t="shared" si="58"/>
        <v>36.813049200000002</v>
      </c>
      <c r="G99" s="69">
        <f t="shared" si="59"/>
        <v>33.934049200000004</v>
      </c>
      <c r="H99" s="69">
        <f t="shared" si="59"/>
        <v>34.776762649999995</v>
      </c>
      <c r="I99" s="37">
        <v>0</v>
      </c>
      <c r="J99" s="137">
        <v>0</v>
      </c>
      <c r="K99" s="37">
        <v>8.2861769199999991</v>
      </c>
      <c r="L99" s="137">
        <v>8.2861769199999991</v>
      </c>
      <c r="M99" s="37">
        <v>17.872274089999998</v>
      </c>
      <c r="N99" s="137">
        <v>17.872274089999998</v>
      </c>
      <c r="O99" s="137">
        <v>7.7755981900000073</v>
      </c>
      <c r="P99" s="137">
        <v>8.6183116399999999</v>
      </c>
      <c r="Q99" s="69">
        <f t="shared" si="60"/>
        <v>2.0362865500000069</v>
      </c>
      <c r="R99" s="69">
        <f t="shared" si="61"/>
        <v>0.84271344999999087</v>
      </c>
      <c r="S99" s="131">
        <f t="shared" si="57"/>
        <v>2.483386067584268E-2</v>
      </c>
      <c r="T99" s="138" t="s">
        <v>218</v>
      </c>
      <c r="U99" s="1"/>
      <c r="W99" s="3"/>
      <c r="X99" s="3"/>
      <c r="Y99" s="3"/>
      <c r="Z99" s="3"/>
      <c r="AD99" s="1"/>
      <c r="AE99" s="1"/>
    </row>
    <row r="100" spans="1:31" ht="101.25" customHeight="1" x14ac:dyDescent="0.25">
      <c r="A100" s="34" t="s">
        <v>122</v>
      </c>
      <c r="B100" s="52" t="s">
        <v>219</v>
      </c>
      <c r="C100" s="48" t="s">
        <v>220</v>
      </c>
      <c r="D100" s="137">
        <v>80.709321599999996</v>
      </c>
      <c r="E100" s="138">
        <v>0</v>
      </c>
      <c r="F100" s="69">
        <f t="shared" si="58"/>
        <v>80.709321599999996</v>
      </c>
      <c r="G100" s="69">
        <f t="shared" si="59"/>
        <v>74.846684519999997</v>
      </c>
      <c r="H100" s="69">
        <f t="shared" si="59"/>
        <v>76.787212700000012</v>
      </c>
      <c r="I100" s="37">
        <v>0</v>
      </c>
      <c r="J100" s="137">
        <v>0</v>
      </c>
      <c r="K100" s="37">
        <v>27.860964510000006</v>
      </c>
      <c r="L100" s="137">
        <v>27.860964510000006</v>
      </c>
      <c r="M100" s="37">
        <v>23.161400240000003</v>
      </c>
      <c r="N100" s="137">
        <v>23.161400240000003</v>
      </c>
      <c r="O100" s="137">
        <v>23.824319769999992</v>
      </c>
      <c r="P100" s="137">
        <v>25.764847950000004</v>
      </c>
      <c r="Q100" s="69">
        <f t="shared" si="60"/>
        <v>3.9221088999999836</v>
      </c>
      <c r="R100" s="69">
        <f t="shared" si="61"/>
        <v>1.9405281800000154</v>
      </c>
      <c r="S100" s="131">
        <f t="shared" si="57"/>
        <v>2.5926708610339064E-2</v>
      </c>
      <c r="T100" s="138" t="s">
        <v>218</v>
      </c>
      <c r="U100" s="1"/>
      <c r="W100" s="3"/>
      <c r="X100" s="3"/>
      <c r="Y100" s="3"/>
      <c r="Z100" s="3"/>
      <c r="AD100" s="1"/>
      <c r="AE100" s="1"/>
    </row>
    <row r="101" spans="1:31" ht="101.25" customHeight="1" x14ac:dyDescent="0.25">
      <c r="A101" s="34" t="s">
        <v>122</v>
      </c>
      <c r="B101" s="52" t="s">
        <v>221</v>
      </c>
      <c r="C101" s="48" t="s">
        <v>222</v>
      </c>
      <c r="D101" s="137">
        <v>47.702678399999996</v>
      </c>
      <c r="E101" s="138">
        <v>0</v>
      </c>
      <c r="F101" s="69">
        <f t="shared" si="58"/>
        <v>47.702678399999996</v>
      </c>
      <c r="G101" s="69">
        <f t="shared" si="59"/>
        <v>44.928154680000006</v>
      </c>
      <c r="H101" s="69">
        <f t="shared" si="59"/>
        <v>36.773225139999994</v>
      </c>
      <c r="I101" s="37">
        <v>0</v>
      </c>
      <c r="J101" s="137">
        <v>0</v>
      </c>
      <c r="K101" s="37">
        <v>18.591009109999998</v>
      </c>
      <c r="L101" s="137">
        <v>18.591009109999998</v>
      </c>
      <c r="M101" s="37">
        <v>17.993145079999998</v>
      </c>
      <c r="N101" s="137">
        <v>17.993145079999998</v>
      </c>
      <c r="O101" s="137">
        <v>8.3440004900000098</v>
      </c>
      <c r="P101" s="137">
        <v>0.18907095000000027</v>
      </c>
      <c r="Q101" s="69">
        <f t="shared" si="60"/>
        <v>10.929453260000003</v>
      </c>
      <c r="R101" s="69">
        <f t="shared" si="61"/>
        <v>-8.1549295400000119</v>
      </c>
      <c r="S101" s="131">
        <f t="shared" si="57"/>
        <v>-0.18151044925132925</v>
      </c>
      <c r="T101" s="138" t="s">
        <v>85</v>
      </c>
      <c r="U101" s="1"/>
      <c r="W101" s="3"/>
      <c r="X101" s="3"/>
      <c r="Y101" s="3"/>
      <c r="Z101" s="3"/>
      <c r="AD101" s="1"/>
      <c r="AE101" s="1"/>
    </row>
    <row r="102" spans="1:31" ht="63.75" customHeight="1" x14ac:dyDescent="0.25">
      <c r="A102" s="30" t="s">
        <v>223</v>
      </c>
      <c r="B102" s="31" t="s">
        <v>224</v>
      </c>
      <c r="C102" s="32" t="s">
        <v>31</v>
      </c>
      <c r="D102" s="126">
        <f t="shared" ref="D102:F102" si="62">SUM(D103:D201)</f>
        <v>11242.731404052103</v>
      </c>
      <c r="E102" s="126">
        <f t="shared" si="62"/>
        <v>997.53186812000013</v>
      </c>
      <c r="F102" s="126">
        <f t="shared" si="62"/>
        <v>10245.199535932101</v>
      </c>
      <c r="G102" s="126">
        <f t="shared" ref="G102:Q102" si="63">SUM(G103:G201)</f>
        <v>2190.3737628717954</v>
      </c>
      <c r="H102" s="126">
        <f t="shared" si="63"/>
        <v>1681.2536066900002</v>
      </c>
      <c r="I102" s="33">
        <f t="shared" si="63"/>
        <v>103.76420626000001</v>
      </c>
      <c r="J102" s="126">
        <f t="shared" si="63"/>
        <v>103.76420626000001</v>
      </c>
      <c r="K102" s="33">
        <f t="shared" si="63"/>
        <v>396.589830264</v>
      </c>
      <c r="L102" s="126">
        <f t="shared" si="63"/>
        <v>425.21815212000001</v>
      </c>
      <c r="M102" s="33">
        <f t="shared" si="63"/>
        <v>426.25466985999998</v>
      </c>
      <c r="N102" s="126">
        <f t="shared" si="63"/>
        <v>654.17391708999992</v>
      </c>
      <c r="O102" s="126">
        <f t="shared" si="63"/>
        <v>1263.7650564877961</v>
      </c>
      <c r="P102" s="126">
        <f t="shared" si="63"/>
        <v>498.09733121999994</v>
      </c>
      <c r="Q102" s="126">
        <f t="shared" si="63"/>
        <v>8584.2702793220997</v>
      </c>
      <c r="R102" s="126">
        <f>SUM(R103:R201)</f>
        <v>-533.30746354179576</v>
      </c>
      <c r="S102" s="129">
        <f t="shared" si="57"/>
        <v>-0.24347783587517821</v>
      </c>
      <c r="T102" s="80" t="s">
        <v>32</v>
      </c>
      <c r="U102" s="1"/>
      <c r="V102" s="24"/>
      <c r="W102" s="3"/>
      <c r="X102" s="3"/>
      <c r="Y102" s="3"/>
      <c r="Z102" s="3"/>
      <c r="AD102" s="1"/>
      <c r="AE102" s="1"/>
    </row>
    <row r="103" spans="1:31" ht="102" customHeight="1" x14ac:dyDescent="0.25">
      <c r="A103" s="34" t="s">
        <v>223</v>
      </c>
      <c r="B103" s="35" t="s">
        <v>225</v>
      </c>
      <c r="C103" s="36" t="s">
        <v>226</v>
      </c>
      <c r="D103" s="69">
        <v>293.55357750220003</v>
      </c>
      <c r="E103" s="57">
        <v>77.41342951</v>
      </c>
      <c r="F103" s="69">
        <f t="shared" ref="F103:F166" si="64">D103-E103</f>
        <v>216.14014799220001</v>
      </c>
      <c r="G103" s="69">
        <f t="shared" ref="G103:H166" si="65">I103+K103+M103+O103</f>
        <v>0.35464000000000001</v>
      </c>
      <c r="H103" s="69">
        <f t="shared" si="65"/>
        <v>0.28424543000000002</v>
      </c>
      <c r="I103" s="37">
        <v>1.9547190000000002E-2</v>
      </c>
      <c r="J103" s="69">
        <v>1.9547190000000002E-2</v>
      </c>
      <c r="K103" s="37">
        <v>8.7563420000000003E-2</v>
      </c>
      <c r="L103" s="69">
        <v>8.7563420000000003E-2</v>
      </c>
      <c r="M103" s="37">
        <v>8.8567409999999999E-2</v>
      </c>
      <c r="N103" s="69">
        <v>8.8567409999999999E-2</v>
      </c>
      <c r="O103" s="69">
        <v>0.15896198</v>
      </c>
      <c r="P103" s="69">
        <v>8.8567409999999999E-2</v>
      </c>
      <c r="Q103" s="69">
        <f t="shared" ref="Q103:Q166" si="66">F103-H103</f>
        <v>215.85590256220001</v>
      </c>
      <c r="R103" s="69">
        <f t="shared" ref="R103:R166" si="67">H103-(I103+K103+M103+O103)</f>
        <v>-7.039456999999999E-2</v>
      </c>
      <c r="S103" s="131">
        <f t="shared" si="57"/>
        <v>-0.19849585495150007</v>
      </c>
      <c r="T103" s="45" t="s">
        <v>227</v>
      </c>
      <c r="U103" s="1"/>
      <c r="W103" s="3"/>
      <c r="X103" s="3"/>
      <c r="Y103" s="3"/>
      <c r="Z103" s="3"/>
      <c r="AD103" s="1"/>
      <c r="AE103" s="1"/>
    </row>
    <row r="104" spans="1:31" ht="123.75" customHeight="1" x14ac:dyDescent="0.25">
      <c r="A104" s="34" t="s">
        <v>223</v>
      </c>
      <c r="B104" s="47" t="s">
        <v>228</v>
      </c>
      <c r="C104" s="36" t="s">
        <v>229</v>
      </c>
      <c r="D104" s="57">
        <v>396.702820453507</v>
      </c>
      <c r="E104" s="57">
        <v>99.945057140000003</v>
      </c>
      <c r="F104" s="69">
        <f t="shared" si="64"/>
        <v>296.75776331350698</v>
      </c>
      <c r="G104" s="69">
        <f t="shared" si="65"/>
        <v>34.19228725</v>
      </c>
      <c r="H104" s="69">
        <f t="shared" si="65"/>
        <v>29.985146129999997</v>
      </c>
      <c r="I104" s="37">
        <v>1.3441545399999999</v>
      </c>
      <c r="J104" s="69">
        <v>1.3441545399999999</v>
      </c>
      <c r="K104" s="37">
        <v>0.19347002999999996</v>
      </c>
      <c r="L104" s="69">
        <v>0.19347002999999996</v>
      </c>
      <c r="M104" s="37">
        <v>3.3430287999999999</v>
      </c>
      <c r="N104" s="69">
        <v>3.3430287999999999</v>
      </c>
      <c r="O104" s="57">
        <v>29.311633880000002</v>
      </c>
      <c r="P104" s="69">
        <v>25.104492759999999</v>
      </c>
      <c r="Q104" s="69">
        <f t="shared" si="66"/>
        <v>266.77261718350701</v>
      </c>
      <c r="R104" s="69">
        <f t="shared" si="67"/>
        <v>-4.2071411200000028</v>
      </c>
      <c r="S104" s="131">
        <f t="shared" si="57"/>
        <v>-0.1230435708860045</v>
      </c>
      <c r="T104" s="45" t="s">
        <v>171</v>
      </c>
      <c r="U104" s="1"/>
      <c r="W104" s="3"/>
      <c r="X104" s="3"/>
      <c r="Y104" s="3"/>
      <c r="Z104" s="3"/>
      <c r="AD104" s="1"/>
      <c r="AE104" s="1"/>
    </row>
    <row r="105" spans="1:31" ht="173.25" customHeight="1" x14ac:dyDescent="0.25">
      <c r="A105" s="34" t="s">
        <v>223</v>
      </c>
      <c r="B105" s="47" t="s">
        <v>230</v>
      </c>
      <c r="C105" s="48" t="s">
        <v>231</v>
      </c>
      <c r="D105" s="130">
        <v>188.57774173199999</v>
      </c>
      <c r="E105" s="57">
        <v>109.30783224</v>
      </c>
      <c r="F105" s="69">
        <f t="shared" si="64"/>
        <v>79.269909491999996</v>
      </c>
      <c r="G105" s="69">
        <f t="shared" si="65"/>
        <v>3.6648159599999994</v>
      </c>
      <c r="H105" s="69">
        <f t="shared" si="65"/>
        <v>3.5908172600000001</v>
      </c>
      <c r="I105" s="37">
        <v>0.53908635999999999</v>
      </c>
      <c r="J105" s="69">
        <v>0.53908635999999999</v>
      </c>
      <c r="K105" s="37">
        <v>1.3416816499999999</v>
      </c>
      <c r="L105" s="69">
        <v>1.3416816499999999</v>
      </c>
      <c r="M105" s="37">
        <v>1.1451063500000001</v>
      </c>
      <c r="N105" s="69">
        <v>1.1451063500000001</v>
      </c>
      <c r="O105" s="69">
        <v>0.63894159999999967</v>
      </c>
      <c r="P105" s="69">
        <v>0.56494290000000003</v>
      </c>
      <c r="Q105" s="69">
        <f t="shared" si="66"/>
        <v>75.679092232000002</v>
      </c>
      <c r="R105" s="69">
        <f t="shared" si="67"/>
        <v>-7.3998699999999307E-2</v>
      </c>
      <c r="S105" s="131">
        <f t="shared" si="57"/>
        <v>-2.0191655135664524E-2</v>
      </c>
      <c r="T105" s="45" t="s">
        <v>32</v>
      </c>
      <c r="U105" s="1"/>
      <c r="W105" s="3"/>
      <c r="X105" s="3"/>
      <c r="Y105" s="3"/>
      <c r="Z105" s="3"/>
      <c r="AD105" s="1"/>
      <c r="AE105" s="1"/>
    </row>
    <row r="106" spans="1:31" ht="83.25" customHeight="1" x14ac:dyDescent="0.25">
      <c r="A106" s="34" t="s">
        <v>223</v>
      </c>
      <c r="B106" s="52" t="s">
        <v>232</v>
      </c>
      <c r="C106" s="48" t="s">
        <v>233</v>
      </c>
      <c r="D106" s="69">
        <v>152.24322204999999</v>
      </c>
      <c r="E106" s="57">
        <v>43.120239570000003</v>
      </c>
      <c r="F106" s="69">
        <f t="shared" si="64"/>
        <v>109.12298247999999</v>
      </c>
      <c r="G106" s="69">
        <f t="shared" si="65"/>
        <v>33.368216380000007</v>
      </c>
      <c r="H106" s="69">
        <f>J106+L106+N106+P106</f>
        <v>9.7392210000001422E-2</v>
      </c>
      <c r="I106" s="37">
        <v>1.3686390900000001</v>
      </c>
      <c r="J106" s="69">
        <v>1.3686390900000001</v>
      </c>
      <c r="K106" s="37">
        <v>3.9107613600000004</v>
      </c>
      <c r="L106" s="69">
        <v>3.9107613600000004</v>
      </c>
      <c r="M106" s="37">
        <v>0</v>
      </c>
      <c r="N106" s="69">
        <v>-5.5649291599999993</v>
      </c>
      <c r="O106" s="130">
        <v>28.088815930000003</v>
      </c>
      <c r="P106" s="69">
        <v>0.38292092</v>
      </c>
      <c r="Q106" s="69">
        <f t="shared" si="66"/>
        <v>109.02559027</v>
      </c>
      <c r="R106" s="69">
        <f t="shared" si="67"/>
        <v>-33.270824170000004</v>
      </c>
      <c r="S106" s="131">
        <f t="shared" si="57"/>
        <v>-0.99708128810689511</v>
      </c>
      <c r="T106" s="45" t="s">
        <v>234</v>
      </c>
      <c r="U106" s="1"/>
      <c r="W106" s="3"/>
      <c r="X106" s="3"/>
      <c r="Y106" s="3"/>
      <c r="Z106" s="3"/>
      <c r="AA106" s="59"/>
      <c r="AB106" s="60"/>
      <c r="AC106" s="59"/>
      <c r="AD106" s="1"/>
      <c r="AE106" s="1"/>
    </row>
    <row r="107" spans="1:31" ht="153.75" customHeight="1" x14ac:dyDescent="0.25">
      <c r="A107" s="34" t="s">
        <v>223</v>
      </c>
      <c r="B107" s="47" t="s">
        <v>235</v>
      </c>
      <c r="C107" s="48" t="s">
        <v>236</v>
      </c>
      <c r="D107" s="69">
        <v>207.79295479799998</v>
      </c>
      <c r="E107" s="57">
        <v>130.08469958000001</v>
      </c>
      <c r="F107" s="69">
        <f t="shared" si="64"/>
        <v>77.708255217999977</v>
      </c>
      <c r="G107" s="69">
        <f t="shared" si="65"/>
        <v>67.828034639999998</v>
      </c>
      <c r="H107" s="69">
        <f t="shared" si="65"/>
        <v>77.256712579999999</v>
      </c>
      <c r="I107" s="37">
        <v>5.1016016300000002</v>
      </c>
      <c r="J107" s="69">
        <v>5.1016016300000002</v>
      </c>
      <c r="K107" s="37">
        <v>1.8332443199999999</v>
      </c>
      <c r="L107" s="69">
        <v>1.8332443199999999</v>
      </c>
      <c r="M107" s="37">
        <v>18.91595895</v>
      </c>
      <c r="N107" s="69">
        <v>18.91595895</v>
      </c>
      <c r="O107" s="69">
        <v>41.977229739999999</v>
      </c>
      <c r="P107" s="69">
        <v>51.405907680000006</v>
      </c>
      <c r="Q107" s="69">
        <f t="shared" si="66"/>
        <v>0.45154263799997807</v>
      </c>
      <c r="R107" s="69">
        <f t="shared" si="67"/>
        <v>9.42867794</v>
      </c>
      <c r="S107" s="131">
        <f t="shared" si="57"/>
        <v>0.13900856762315295</v>
      </c>
      <c r="T107" s="45" t="s">
        <v>237</v>
      </c>
      <c r="U107" s="1"/>
      <c r="W107" s="3"/>
      <c r="X107" s="3"/>
      <c r="Y107" s="3"/>
      <c r="Z107" s="3"/>
      <c r="AD107" s="1"/>
      <c r="AE107" s="1"/>
    </row>
    <row r="108" spans="1:31" ht="235.5" customHeight="1" x14ac:dyDescent="0.25">
      <c r="A108" s="34" t="s">
        <v>223</v>
      </c>
      <c r="B108" s="47" t="s">
        <v>238</v>
      </c>
      <c r="C108" s="48" t="s">
        <v>239</v>
      </c>
      <c r="D108" s="69">
        <v>184.25270932000001</v>
      </c>
      <c r="E108" s="57">
        <v>38.899840759999996</v>
      </c>
      <c r="F108" s="69">
        <f t="shared" si="64"/>
        <v>145.35286856000002</v>
      </c>
      <c r="G108" s="69">
        <f t="shared" si="65"/>
        <v>91.190125215999998</v>
      </c>
      <c r="H108" s="69">
        <f t="shared" si="65"/>
        <v>32.904759519999999</v>
      </c>
      <c r="I108" s="37">
        <v>8.192816E-2</v>
      </c>
      <c r="J108" s="69">
        <v>8.192816E-2</v>
      </c>
      <c r="K108" s="37">
        <v>0</v>
      </c>
      <c r="L108" s="69">
        <v>0</v>
      </c>
      <c r="M108" s="37">
        <v>8.9392955000000001</v>
      </c>
      <c r="N108" s="69">
        <v>8.9392955000000001</v>
      </c>
      <c r="O108" s="69">
        <v>82.168901555999994</v>
      </c>
      <c r="P108" s="69">
        <v>23.883535859999999</v>
      </c>
      <c r="Q108" s="69">
        <f t="shared" si="66"/>
        <v>112.44810904000002</v>
      </c>
      <c r="R108" s="69">
        <f t="shared" si="67"/>
        <v>-58.285365696</v>
      </c>
      <c r="S108" s="131">
        <f t="shared" si="57"/>
        <v>-0.63916312822184163</v>
      </c>
      <c r="T108" s="45" t="s">
        <v>101</v>
      </c>
      <c r="U108" s="1"/>
      <c r="W108" s="3"/>
      <c r="X108" s="3"/>
      <c r="Y108" s="3"/>
      <c r="Z108" s="3"/>
      <c r="AD108" s="1"/>
      <c r="AE108" s="1"/>
    </row>
    <row r="109" spans="1:31" ht="96.75" customHeight="1" x14ac:dyDescent="0.25">
      <c r="A109" s="34" t="s">
        <v>223</v>
      </c>
      <c r="B109" s="47" t="s">
        <v>240</v>
      </c>
      <c r="C109" s="48" t="s">
        <v>241</v>
      </c>
      <c r="D109" s="69">
        <v>147.19718391399999</v>
      </c>
      <c r="E109" s="57">
        <v>58.939528539999991</v>
      </c>
      <c r="F109" s="69">
        <f t="shared" si="64"/>
        <v>88.257655373999995</v>
      </c>
      <c r="G109" s="69">
        <f t="shared" si="65"/>
        <v>28.089913033999999</v>
      </c>
      <c r="H109" s="69">
        <f t="shared" si="65"/>
        <v>7.1755465600000008</v>
      </c>
      <c r="I109" s="37">
        <v>0.71249993000000011</v>
      </c>
      <c r="J109" s="69">
        <v>0.71249993000000011</v>
      </c>
      <c r="K109" s="37">
        <v>0.45937009000000001</v>
      </c>
      <c r="L109" s="69">
        <v>0.45937009000000001</v>
      </c>
      <c r="M109" s="37">
        <v>3.5091413299999998</v>
      </c>
      <c r="N109" s="69">
        <v>3.5091413299999998</v>
      </c>
      <c r="O109" s="69">
        <v>23.408901684</v>
      </c>
      <c r="P109" s="69">
        <v>2.49453521</v>
      </c>
      <c r="Q109" s="69">
        <f t="shared" si="66"/>
        <v>81.082108813999994</v>
      </c>
      <c r="R109" s="69">
        <f t="shared" si="67"/>
        <v>-20.914366473999998</v>
      </c>
      <c r="S109" s="131">
        <f t="shared" si="57"/>
        <v>-0.74455077339275744</v>
      </c>
      <c r="T109" s="45" t="s">
        <v>101</v>
      </c>
      <c r="U109" s="1"/>
      <c r="W109" s="3"/>
      <c r="X109" s="3"/>
      <c r="Y109" s="3"/>
      <c r="Z109" s="3"/>
      <c r="AD109" s="1"/>
      <c r="AE109" s="1"/>
    </row>
    <row r="110" spans="1:31" ht="143.25" customHeight="1" x14ac:dyDescent="0.25">
      <c r="A110" s="34" t="s">
        <v>223</v>
      </c>
      <c r="B110" s="47" t="s">
        <v>242</v>
      </c>
      <c r="C110" s="48" t="s">
        <v>243</v>
      </c>
      <c r="D110" s="69">
        <v>423.25613961599998</v>
      </c>
      <c r="E110" s="69">
        <v>127.74346881000001</v>
      </c>
      <c r="F110" s="69">
        <f t="shared" si="64"/>
        <v>295.51267080599996</v>
      </c>
      <c r="G110" s="69">
        <f t="shared" si="65"/>
        <v>70.396252664000002</v>
      </c>
      <c r="H110" s="69">
        <f t="shared" si="65"/>
        <v>9.159946350000002</v>
      </c>
      <c r="I110" s="37">
        <v>0</v>
      </c>
      <c r="J110" s="69">
        <v>0</v>
      </c>
      <c r="K110" s="37">
        <v>8.2975749300000015</v>
      </c>
      <c r="L110" s="69">
        <v>8.2975749300000015</v>
      </c>
      <c r="M110" s="37">
        <v>0.86237142000000033</v>
      </c>
      <c r="N110" s="69">
        <v>0.86237142000000033</v>
      </c>
      <c r="O110" s="69">
        <v>61.236306313999997</v>
      </c>
      <c r="P110" s="69">
        <v>0</v>
      </c>
      <c r="Q110" s="69">
        <f t="shared" si="66"/>
        <v>286.35272445599998</v>
      </c>
      <c r="R110" s="69">
        <f t="shared" si="67"/>
        <v>-61.236306314000004</v>
      </c>
      <c r="S110" s="131">
        <f t="shared" si="57"/>
        <v>-0.869880199536753</v>
      </c>
      <c r="T110" s="45" t="s">
        <v>244</v>
      </c>
      <c r="U110" s="1"/>
      <c r="W110" s="3"/>
      <c r="X110" s="3"/>
      <c r="Y110" s="3"/>
      <c r="Z110" s="3"/>
      <c r="AD110" s="1"/>
      <c r="AE110" s="1"/>
    </row>
    <row r="111" spans="1:31" ht="60.75" customHeight="1" x14ac:dyDescent="0.25">
      <c r="A111" s="34" t="s">
        <v>223</v>
      </c>
      <c r="B111" s="47" t="s">
        <v>245</v>
      </c>
      <c r="C111" s="48" t="s">
        <v>246</v>
      </c>
      <c r="D111" s="69">
        <v>63.225603020000001</v>
      </c>
      <c r="E111" s="69">
        <v>3.7936280000000003E-2</v>
      </c>
      <c r="F111" s="69">
        <f t="shared" si="64"/>
        <v>63.187666740000004</v>
      </c>
      <c r="G111" s="69">
        <f t="shared" si="65"/>
        <v>1.650259184</v>
      </c>
      <c r="H111" s="69">
        <f t="shared" si="65"/>
        <v>1.06204958</v>
      </c>
      <c r="I111" s="37">
        <v>1.06204958</v>
      </c>
      <c r="J111" s="69">
        <v>1.06204958</v>
      </c>
      <c r="K111" s="37">
        <v>0</v>
      </c>
      <c r="L111" s="69">
        <v>0</v>
      </c>
      <c r="M111" s="37">
        <v>0</v>
      </c>
      <c r="N111" s="69">
        <v>0</v>
      </c>
      <c r="O111" s="69">
        <v>0.588209604</v>
      </c>
      <c r="P111" s="69">
        <v>0</v>
      </c>
      <c r="Q111" s="69">
        <f t="shared" si="66"/>
        <v>62.125617160000004</v>
      </c>
      <c r="R111" s="69">
        <f t="shared" si="67"/>
        <v>-0.588209604</v>
      </c>
      <c r="S111" s="131">
        <f t="shared" si="57"/>
        <v>-0.35643467989934846</v>
      </c>
      <c r="T111" s="45" t="s">
        <v>247</v>
      </c>
      <c r="U111" s="1"/>
      <c r="W111" s="3"/>
      <c r="X111" s="3"/>
      <c r="Y111" s="3"/>
      <c r="Z111" s="3"/>
      <c r="AD111" s="1"/>
      <c r="AE111" s="1"/>
    </row>
    <row r="112" spans="1:31" ht="60.75" customHeight="1" x14ac:dyDescent="0.25">
      <c r="A112" s="34" t="s">
        <v>223</v>
      </c>
      <c r="B112" s="47" t="s">
        <v>248</v>
      </c>
      <c r="C112" s="48" t="s">
        <v>249</v>
      </c>
      <c r="D112" s="69">
        <v>47.268015454</v>
      </c>
      <c r="E112" s="69">
        <v>4.5266600000000001E-3</v>
      </c>
      <c r="F112" s="69">
        <f t="shared" si="64"/>
        <v>47.263488793999997</v>
      </c>
      <c r="G112" s="69">
        <f t="shared" si="65"/>
        <v>1.0622887940000001</v>
      </c>
      <c r="H112" s="69">
        <f t="shared" si="65"/>
        <v>0.47733955</v>
      </c>
      <c r="I112" s="37">
        <v>0.47407919000000004</v>
      </c>
      <c r="J112" s="69">
        <v>0.47407919000000004</v>
      </c>
      <c r="K112" s="37">
        <v>0</v>
      </c>
      <c r="L112" s="69">
        <v>0</v>
      </c>
      <c r="M112" s="37">
        <v>0</v>
      </c>
      <c r="N112" s="69">
        <v>-5.7373190000000004E-2</v>
      </c>
      <c r="O112" s="69">
        <v>0.588209604</v>
      </c>
      <c r="P112" s="69">
        <v>6.0633550000000001E-2</v>
      </c>
      <c r="Q112" s="69">
        <f t="shared" si="66"/>
        <v>46.786149243999994</v>
      </c>
      <c r="R112" s="69">
        <f t="shared" si="67"/>
        <v>-0.58494924400000015</v>
      </c>
      <c r="S112" s="131">
        <f t="shared" si="57"/>
        <v>-0.550649924299211</v>
      </c>
      <c r="T112" s="45" t="s">
        <v>247</v>
      </c>
      <c r="U112" s="1"/>
      <c r="W112" s="3"/>
      <c r="X112" s="3"/>
      <c r="Y112" s="3"/>
      <c r="Z112" s="3"/>
      <c r="AD112" s="1"/>
      <c r="AE112" s="1"/>
    </row>
    <row r="113" spans="1:31" ht="60.75" customHeight="1" x14ac:dyDescent="0.25">
      <c r="A113" s="34" t="s">
        <v>223</v>
      </c>
      <c r="B113" s="47" t="s">
        <v>250</v>
      </c>
      <c r="C113" s="48" t="s">
        <v>251</v>
      </c>
      <c r="D113" s="69">
        <v>88.054917710000012</v>
      </c>
      <c r="E113" s="57">
        <v>0.15714781</v>
      </c>
      <c r="F113" s="69">
        <f t="shared" si="64"/>
        <v>87.897769900000014</v>
      </c>
      <c r="G113" s="69">
        <f t="shared" si="65"/>
        <v>4.6508304200000001</v>
      </c>
      <c r="H113" s="69">
        <f t="shared" si="65"/>
        <v>4.5024528199999994</v>
      </c>
      <c r="I113" s="37">
        <v>2.8271986699999996</v>
      </c>
      <c r="J113" s="69">
        <v>2.8271986699999996</v>
      </c>
      <c r="K113" s="37">
        <v>0</v>
      </c>
      <c r="L113" s="69">
        <v>0</v>
      </c>
      <c r="M113" s="37">
        <v>0</v>
      </c>
      <c r="N113" s="69">
        <v>0</v>
      </c>
      <c r="O113" s="69">
        <v>1.8236317500000006</v>
      </c>
      <c r="P113" s="69">
        <v>1.67525415</v>
      </c>
      <c r="Q113" s="69">
        <f t="shared" si="66"/>
        <v>83.395317080000012</v>
      </c>
      <c r="R113" s="69">
        <f t="shared" si="67"/>
        <v>-0.14837760000000078</v>
      </c>
      <c r="S113" s="131">
        <f t="shared" si="57"/>
        <v>-3.190346381195313E-2</v>
      </c>
      <c r="T113" s="45" t="s">
        <v>247</v>
      </c>
      <c r="U113" s="1"/>
      <c r="W113" s="3"/>
      <c r="X113" s="3"/>
      <c r="Y113" s="3"/>
      <c r="Z113" s="3"/>
      <c r="AD113" s="1"/>
      <c r="AE113" s="1"/>
    </row>
    <row r="114" spans="1:31" ht="60.75" customHeight="1" x14ac:dyDescent="0.25">
      <c r="A114" s="34" t="s">
        <v>223</v>
      </c>
      <c r="B114" s="47" t="s">
        <v>252</v>
      </c>
      <c r="C114" s="48" t="s">
        <v>253</v>
      </c>
      <c r="D114" s="69">
        <v>59.261312000000004</v>
      </c>
      <c r="E114" s="57">
        <v>0</v>
      </c>
      <c r="F114" s="69">
        <f t="shared" si="64"/>
        <v>59.261312000000004</v>
      </c>
      <c r="G114" s="69">
        <f t="shared" si="65"/>
        <v>0.72</v>
      </c>
      <c r="H114" s="69">
        <f t="shared" si="65"/>
        <v>0</v>
      </c>
      <c r="I114" s="37">
        <v>0</v>
      </c>
      <c r="J114" s="69">
        <v>0</v>
      </c>
      <c r="K114" s="37">
        <v>0</v>
      </c>
      <c r="L114" s="69">
        <v>0</v>
      </c>
      <c r="M114" s="37">
        <v>0</v>
      </c>
      <c r="N114" s="69">
        <v>0</v>
      </c>
      <c r="O114" s="69">
        <v>0.72</v>
      </c>
      <c r="P114" s="69">
        <v>0</v>
      </c>
      <c r="Q114" s="69">
        <f t="shared" si="66"/>
        <v>59.261312000000004</v>
      </c>
      <c r="R114" s="69">
        <f t="shared" si="67"/>
        <v>-0.72</v>
      </c>
      <c r="S114" s="131">
        <f t="shared" si="57"/>
        <v>-1</v>
      </c>
      <c r="T114" s="45" t="s">
        <v>247</v>
      </c>
      <c r="U114" s="1"/>
      <c r="W114" s="3"/>
      <c r="X114" s="3"/>
      <c r="Y114" s="3"/>
      <c r="Z114" s="3"/>
      <c r="AD114" s="1"/>
      <c r="AE114" s="1"/>
    </row>
    <row r="115" spans="1:31" ht="60.75" customHeight="1" x14ac:dyDescent="0.25">
      <c r="A115" s="34" t="s">
        <v>223</v>
      </c>
      <c r="B115" s="47" t="s">
        <v>254</v>
      </c>
      <c r="C115" s="48" t="s">
        <v>255</v>
      </c>
      <c r="D115" s="69">
        <v>50.395041784</v>
      </c>
      <c r="E115" s="57">
        <v>0</v>
      </c>
      <c r="F115" s="69">
        <f t="shared" si="64"/>
        <v>50.395041784</v>
      </c>
      <c r="G115" s="69">
        <f t="shared" si="65"/>
        <v>0.72</v>
      </c>
      <c r="H115" s="69">
        <f t="shared" si="65"/>
        <v>0</v>
      </c>
      <c r="I115" s="37">
        <v>0</v>
      </c>
      <c r="J115" s="69">
        <v>0</v>
      </c>
      <c r="K115" s="37">
        <v>0</v>
      </c>
      <c r="L115" s="69">
        <v>0</v>
      </c>
      <c r="M115" s="37">
        <v>0</v>
      </c>
      <c r="N115" s="69">
        <v>0</v>
      </c>
      <c r="O115" s="69">
        <v>0.72</v>
      </c>
      <c r="P115" s="69">
        <v>0</v>
      </c>
      <c r="Q115" s="69">
        <f t="shared" si="66"/>
        <v>50.395041784</v>
      </c>
      <c r="R115" s="69">
        <f t="shared" si="67"/>
        <v>-0.72</v>
      </c>
      <c r="S115" s="131">
        <f t="shared" si="57"/>
        <v>-1</v>
      </c>
      <c r="T115" s="45" t="s">
        <v>247</v>
      </c>
      <c r="U115" s="1"/>
      <c r="W115" s="3"/>
      <c r="X115" s="3"/>
      <c r="Y115" s="3"/>
      <c r="Z115" s="3"/>
      <c r="AD115" s="1"/>
      <c r="AE115" s="1"/>
    </row>
    <row r="116" spans="1:31" ht="60.75" customHeight="1" x14ac:dyDescent="0.25">
      <c r="A116" s="34" t="s">
        <v>223</v>
      </c>
      <c r="B116" s="47" t="s">
        <v>256</v>
      </c>
      <c r="C116" s="48" t="s">
        <v>257</v>
      </c>
      <c r="D116" s="69">
        <v>50.530760970000003</v>
      </c>
      <c r="E116" s="57">
        <v>0</v>
      </c>
      <c r="F116" s="69">
        <f t="shared" si="64"/>
        <v>50.530760970000003</v>
      </c>
      <c r="G116" s="69">
        <f t="shared" si="65"/>
        <v>0.36</v>
      </c>
      <c r="H116" s="69">
        <f t="shared" si="65"/>
        <v>0</v>
      </c>
      <c r="I116" s="37">
        <v>0</v>
      </c>
      <c r="J116" s="69">
        <v>0</v>
      </c>
      <c r="K116" s="37">
        <v>0</v>
      </c>
      <c r="L116" s="69">
        <v>0</v>
      </c>
      <c r="M116" s="37">
        <v>0</v>
      </c>
      <c r="N116" s="69">
        <v>0</v>
      </c>
      <c r="O116" s="69">
        <v>0.36</v>
      </c>
      <c r="P116" s="69">
        <v>0</v>
      </c>
      <c r="Q116" s="69">
        <f t="shared" si="66"/>
        <v>50.530760970000003</v>
      </c>
      <c r="R116" s="69">
        <f t="shared" si="67"/>
        <v>-0.36</v>
      </c>
      <c r="S116" s="131">
        <f t="shared" si="57"/>
        <v>-1</v>
      </c>
      <c r="T116" s="45" t="s">
        <v>247</v>
      </c>
      <c r="U116" s="1"/>
      <c r="W116" s="3"/>
      <c r="X116" s="3"/>
      <c r="Y116" s="3"/>
      <c r="Z116" s="3"/>
      <c r="AD116" s="1"/>
      <c r="AE116" s="1"/>
    </row>
    <row r="117" spans="1:31" ht="60.75" customHeight="1" x14ac:dyDescent="0.25">
      <c r="A117" s="34" t="s">
        <v>223</v>
      </c>
      <c r="B117" s="47" t="s">
        <v>258</v>
      </c>
      <c r="C117" s="48" t="s">
        <v>259</v>
      </c>
      <c r="D117" s="69">
        <v>3.0567917619999996</v>
      </c>
      <c r="E117" s="69">
        <v>1.1302096099999999</v>
      </c>
      <c r="F117" s="69">
        <f t="shared" si="64"/>
        <v>1.9265821519999997</v>
      </c>
      <c r="G117" s="69">
        <f t="shared" si="65"/>
        <v>2.4463579999999999E-2</v>
      </c>
      <c r="H117" s="69">
        <f t="shared" si="65"/>
        <v>2.4463579999999999E-2</v>
      </c>
      <c r="I117" s="37">
        <v>2.4463579999999999E-2</v>
      </c>
      <c r="J117" s="69">
        <v>2.4463579999999999E-2</v>
      </c>
      <c r="K117" s="37">
        <v>0</v>
      </c>
      <c r="L117" s="69">
        <v>0</v>
      </c>
      <c r="M117" s="37">
        <v>0</v>
      </c>
      <c r="N117" s="69">
        <v>0</v>
      </c>
      <c r="O117" s="69">
        <v>0</v>
      </c>
      <c r="P117" s="69">
        <v>0</v>
      </c>
      <c r="Q117" s="69">
        <f t="shared" si="66"/>
        <v>1.9021185719999998</v>
      </c>
      <c r="R117" s="69">
        <f t="shared" si="67"/>
        <v>0</v>
      </c>
      <c r="S117" s="131">
        <f t="shared" si="57"/>
        <v>0</v>
      </c>
      <c r="T117" s="45" t="s">
        <v>32</v>
      </c>
      <c r="U117" s="1"/>
      <c r="W117" s="3"/>
      <c r="X117" s="3"/>
      <c r="Y117" s="3"/>
      <c r="Z117" s="3"/>
      <c r="AD117" s="1"/>
      <c r="AE117" s="1"/>
    </row>
    <row r="118" spans="1:31" ht="96.75" customHeight="1" x14ac:dyDescent="0.25">
      <c r="A118" s="34" t="s">
        <v>223</v>
      </c>
      <c r="B118" s="47" t="s">
        <v>260</v>
      </c>
      <c r="C118" s="48" t="s">
        <v>261</v>
      </c>
      <c r="D118" s="69">
        <v>1.7016</v>
      </c>
      <c r="E118" s="57">
        <v>0</v>
      </c>
      <c r="F118" s="69">
        <f t="shared" si="64"/>
        <v>1.7016</v>
      </c>
      <c r="G118" s="69">
        <f t="shared" si="65"/>
        <v>0.72</v>
      </c>
      <c r="H118" s="69">
        <f t="shared" si="65"/>
        <v>0.71399999999999997</v>
      </c>
      <c r="I118" s="37">
        <v>0</v>
      </c>
      <c r="J118" s="69">
        <v>0</v>
      </c>
      <c r="K118" s="37">
        <v>0</v>
      </c>
      <c r="L118" s="69">
        <v>0</v>
      </c>
      <c r="M118" s="37">
        <v>0</v>
      </c>
      <c r="N118" s="69">
        <v>0</v>
      </c>
      <c r="O118" s="69">
        <v>0.72</v>
      </c>
      <c r="P118" s="69">
        <v>0.71399999999999997</v>
      </c>
      <c r="Q118" s="69">
        <f t="shared" si="66"/>
        <v>0.98760000000000003</v>
      </c>
      <c r="R118" s="69">
        <f t="shared" si="67"/>
        <v>-6.0000000000000053E-3</v>
      </c>
      <c r="S118" s="131">
        <f t="shared" si="57"/>
        <v>-8.3333333333333419E-3</v>
      </c>
      <c r="T118" s="45" t="s">
        <v>32</v>
      </c>
      <c r="U118" s="1"/>
      <c r="W118" s="3"/>
      <c r="X118" s="3"/>
      <c r="Y118" s="3"/>
      <c r="Z118" s="3"/>
      <c r="AD118" s="1"/>
      <c r="AE118" s="1"/>
    </row>
    <row r="119" spans="1:31" ht="96.75" customHeight="1" x14ac:dyDescent="0.25">
      <c r="A119" s="34" t="s">
        <v>223</v>
      </c>
      <c r="B119" s="47" t="s">
        <v>262</v>
      </c>
      <c r="C119" s="48" t="s">
        <v>263</v>
      </c>
      <c r="D119" s="69">
        <v>1.4472</v>
      </c>
      <c r="E119" s="57">
        <v>0</v>
      </c>
      <c r="F119" s="69">
        <f t="shared" si="64"/>
        <v>1.4472</v>
      </c>
      <c r="G119" s="69">
        <f t="shared" si="65"/>
        <v>0.72</v>
      </c>
      <c r="H119" s="69">
        <f t="shared" si="65"/>
        <v>0.71399999999999997</v>
      </c>
      <c r="I119" s="37">
        <v>0</v>
      </c>
      <c r="J119" s="69">
        <v>0</v>
      </c>
      <c r="K119" s="37">
        <v>0</v>
      </c>
      <c r="L119" s="69">
        <v>0</v>
      </c>
      <c r="M119" s="37">
        <v>0</v>
      </c>
      <c r="N119" s="69">
        <v>0</v>
      </c>
      <c r="O119" s="69">
        <v>0.72</v>
      </c>
      <c r="P119" s="69">
        <v>0.71399999999999997</v>
      </c>
      <c r="Q119" s="69">
        <f t="shared" si="66"/>
        <v>0.73320000000000007</v>
      </c>
      <c r="R119" s="69">
        <f t="shared" si="67"/>
        <v>-6.0000000000000053E-3</v>
      </c>
      <c r="S119" s="131">
        <f t="shared" si="57"/>
        <v>-8.3333333333333419E-3</v>
      </c>
      <c r="T119" s="45" t="s">
        <v>32</v>
      </c>
      <c r="U119" s="1"/>
      <c r="W119" s="3"/>
      <c r="X119" s="3"/>
      <c r="Y119" s="3"/>
      <c r="Z119" s="3"/>
      <c r="AD119" s="1"/>
      <c r="AE119" s="1"/>
    </row>
    <row r="120" spans="1:31" ht="47.25" customHeight="1" x14ac:dyDescent="0.25">
      <c r="A120" s="34" t="s">
        <v>223</v>
      </c>
      <c r="B120" s="47" t="s">
        <v>264</v>
      </c>
      <c r="C120" s="48" t="s">
        <v>265</v>
      </c>
      <c r="D120" s="69">
        <v>1.7184000000000001</v>
      </c>
      <c r="E120" s="57">
        <v>0</v>
      </c>
      <c r="F120" s="69">
        <f t="shared" si="64"/>
        <v>1.7184000000000001</v>
      </c>
      <c r="G120" s="69">
        <f t="shared" si="65"/>
        <v>1.7183999999999999</v>
      </c>
      <c r="H120" s="69">
        <f t="shared" si="65"/>
        <v>1.6977616200000001</v>
      </c>
      <c r="I120" s="37">
        <v>0</v>
      </c>
      <c r="J120" s="69">
        <v>0</v>
      </c>
      <c r="K120" s="37">
        <v>6.825879E-2</v>
      </c>
      <c r="L120" s="69">
        <v>6.825879E-2</v>
      </c>
      <c r="M120" s="37">
        <v>0.19011692999999999</v>
      </c>
      <c r="N120" s="69">
        <v>0.19011692999999999</v>
      </c>
      <c r="O120" s="69">
        <v>1.4600242800000001</v>
      </c>
      <c r="P120" s="69">
        <v>1.4393859</v>
      </c>
      <c r="Q120" s="69">
        <f t="shared" si="66"/>
        <v>2.0638380000000067E-2</v>
      </c>
      <c r="R120" s="69">
        <f t="shared" si="67"/>
        <v>-2.0638379999999845E-2</v>
      </c>
      <c r="S120" s="131">
        <f t="shared" si="57"/>
        <v>-1.2010230446927285E-2</v>
      </c>
      <c r="T120" s="45" t="s">
        <v>32</v>
      </c>
      <c r="U120" s="1"/>
      <c r="W120" s="3"/>
      <c r="X120" s="3"/>
      <c r="Y120" s="3"/>
      <c r="Z120" s="3"/>
      <c r="AD120" s="1"/>
      <c r="AE120" s="1"/>
    </row>
    <row r="121" spans="1:31" ht="31.5" customHeight="1" x14ac:dyDescent="0.25">
      <c r="A121" s="34" t="s">
        <v>223</v>
      </c>
      <c r="B121" s="47" t="s">
        <v>266</v>
      </c>
      <c r="C121" s="48" t="s">
        <v>267</v>
      </c>
      <c r="D121" s="69">
        <v>1.7184000000000001</v>
      </c>
      <c r="E121" s="57">
        <v>0</v>
      </c>
      <c r="F121" s="69">
        <f t="shared" si="64"/>
        <v>1.7184000000000001</v>
      </c>
      <c r="G121" s="69">
        <f t="shared" si="65"/>
        <v>1.7183999999999999</v>
      </c>
      <c r="H121" s="69">
        <f t="shared" si="65"/>
        <v>1.7246835599999999</v>
      </c>
      <c r="I121" s="37">
        <v>0</v>
      </c>
      <c r="J121" s="69">
        <v>0</v>
      </c>
      <c r="K121" s="37">
        <v>6.825879E-2</v>
      </c>
      <c r="L121" s="69">
        <v>6.825879E-2</v>
      </c>
      <c r="M121" s="37">
        <v>0.19011692999999999</v>
      </c>
      <c r="N121" s="69">
        <v>0.19011692999999999</v>
      </c>
      <c r="O121" s="69">
        <v>1.4600242800000001</v>
      </c>
      <c r="P121" s="69">
        <v>1.46630784</v>
      </c>
      <c r="Q121" s="69">
        <f t="shared" si="66"/>
        <v>-6.2835599999997438E-3</v>
      </c>
      <c r="R121" s="69">
        <f t="shared" si="67"/>
        <v>6.2835599999999658E-3</v>
      </c>
      <c r="S121" s="131">
        <f t="shared" si="57"/>
        <v>3.6566340782122706E-3</v>
      </c>
      <c r="T121" s="45" t="s">
        <v>32</v>
      </c>
      <c r="U121" s="1"/>
      <c r="W121" s="3"/>
      <c r="X121" s="3"/>
      <c r="Y121" s="3"/>
      <c r="Z121" s="3"/>
      <c r="AD121" s="1"/>
      <c r="AE121" s="1"/>
    </row>
    <row r="122" spans="1:31" ht="31.5" customHeight="1" x14ac:dyDescent="0.25">
      <c r="A122" s="34" t="s">
        <v>223</v>
      </c>
      <c r="B122" s="47" t="s">
        <v>268</v>
      </c>
      <c r="C122" s="48" t="s">
        <v>269</v>
      </c>
      <c r="D122" s="69">
        <v>1.7077681519999999</v>
      </c>
      <c r="E122" s="57">
        <v>0</v>
      </c>
      <c r="F122" s="69">
        <f t="shared" si="64"/>
        <v>1.7077681519999999</v>
      </c>
      <c r="G122" s="69">
        <f t="shared" si="65"/>
        <v>1.7077681519999999</v>
      </c>
      <c r="H122" s="69">
        <f t="shared" si="65"/>
        <v>2.2417544</v>
      </c>
      <c r="I122" s="37">
        <v>0</v>
      </c>
      <c r="J122" s="69">
        <v>0</v>
      </c>
      <c r="K122" s="37">
        <v>0.52502910999999997</v>
      </c>
      <c r="L122" s="69">
        <v>0.52502910999999997</v>
      </c>
      <c r="M122" s="37">
        <v>0.19011694000000001</v>
      </c>
      <c r="N122" s="69">
        <v>0.19011694000000001</v>
      </c>
      <c r="O122" s="69">
        <v>0.9926221019999999</v>
      </c>
      <c r="P122" s="69">
        <v>1.5266083500000001</v>
      </c>
      <c r="Q122" s="69">
        <f t="shared" si="66"/>
        <v>-0.53398624800000016</v>
      </c>
      <c r="R122" s="69">
        <f t="shared" si="67"/>
        <v>0.53398624800000016</v>
      </c>
      <c r="S122" s="131">
        <f t="shared" si="57"/>
        <v>0.31268076253479649</v>
      </c>
      <c r="T122" s="45" t="s">
        <v>270</v>
      </c>
      <c r="U122" s="1"/>
      <c r="W122" s="3"/>
      <c r="X122" s="3"/>
      <c r="Y122" s="3"/>
      <c r="Z122" s="3"/>
      <c r="AD122" s="1"/>
      <c r="AE122" s="1"/>
    </row>
    <row r="123" spans="1:31" ht="31.5" customHeight="1" x14ac:dyDescent="0.25">
      <c r="A123" s="34" t="s">
        <v>223</v>
      </c>
      <c r="B123" s="47" t="s">
        <v>271</v>
      </c>
      <c r="C123" s="48" t="s">
        <v>272</v>
      </c>
      <c r="D123" s="69">
        <v>1.6456001280000001</v>
      </c>
      <c r="E123" s="57">
        <v>0</v>
      </c>
      <c r="F123" s="69">
        <f t="shared" si="64"/>
        <v>1.6456001280000001</v>
      </c>
      <c r="G123" s="69">
        <f t="shared" si="65"/>
        <v>1.6456001280000001</v>
      </c>
      <c r="H123" s="69">
        <f t="shared" si="65"/>
        <v>1.7849840700000001</v>
      </c>
      <c r="I123" s="37">
        <v>0</v>
      </c>
      <c r="J123" s="69">
        <v>0</v>
      </c>
      <c r="K123" s="37">
        <v>6.8258780000000005E-2</v>
      </c>
      <c r="L123" s="69">
        <v>6.8258780000000005E-2</v>
      </c>
      <c r="M123" s="37">
        <v>0.19011694000000001</v>
      </c>
      <c r="N123" s="69">
        <v>0.19011694000000001</v>
      </c>
      <c r="O123" s="69">
        <v>1.387224408</v>
      </c>
      <c r="P123" s="69">
        <v>1.5266083500000001</v>
      </c>
      <c r="Q123" s="69">
        <f t="shared" si="66"/>
        <v>-0.13938394200000004</v>
      </c>
      <c r="R123" s="69">
        <f t="shared" si="67"/>
        <v>0.13938394200000004</v>
      </c>
      <c r="S123" s="131">
        <f t="shared" si="57"/>
        <v>8.4700979070414864E-2</v>
      </c>
      <c r="T123" s="45" t="s">
        <v>32</v>
      </c>
      <c r="U123" s="1"/>
      <c r="W123" s="3"/>
      <c r="X123" s="3"/>
      <c r="Y123" s="3"/>
      <c r="Z123" s="3"/>
      <c r="AD123" s="1"/>
      <c r="AE123" s="1"/>
    </row>
    <row r="124" spans="1:31" ht="31.5" customHeight="1" x14ac:dyDescent="0.25">
      <c r="A124" s="34" t="s">
        <v>223</v>
      </c>
      <c r="B124" s="47" t="s">
        <v>273</v>
      </c>
      <c r="C124" s="48" t="s">
        <v>274</v>
      </c>
      <c r="D124" s="69">
        <v>2.8129971940000003</v>
      </c>
      <c r="E124" s="57">
        <v>1.73544319</v>
      </c>
      <c r="F124" s="69">
        <f t="shared" si="64"/>
        <v>1.0775540040000002</v>
      </c>
      <c r="G124" s="69">
        <f t="shared" si="65"/>
        <v>1.077554004</v>
      </c>
      <c r="H124" s="69">
        <f t="shared" si="65"/>
        <v>6.4799999999999996E-2</v>
      </c>
      <c r="I124" s="37">
        <v>0</v>
      </c>
      <c r="J124" s="69">
        <v>0</v>
      </c>
      <c r="K124" s="37">
        <v>0</v>
      </c>
      <c r="L124" s="69">
        <v>0</v>
      </c>
      <c r="M124" s="37">
        <v>0</v>
      </c>
      <c r="N124" s="69">
        <v>0</v>
      </c>
      <c r="O124" s="69">
        <v>1.077554004</v>
      </c>
      <c r="P124" s="69">
        <v>6.4799999999999996E-2</v>
      </c>
      <c r="Q124" s="69">
        <f t="shared" si="66"/>
        <v>1.0127540040000003</v>
      </c>
      <c r="R124" s="69">
        <f t="shared" si="67"/>
        <v>-1.012754004</v>
      </c>
      <c r="S124" s="131">
        <f t="shared" si="57"/>
        <v>-0.93986380287256588</v>
      </c>
      <c r="T124" s="45" t="s">
        <v>275</v>
      </c>
      <c r="U124" s="1"/>
      <c r="W124" s="3"/>
      <c r="X124" s="3"/>
      <c r="Y124" s="3"/>
      <c r="Z124" s="3"/>
      <c r="AD124" s="1"/>
      <c r="AE124" s="1"/>
    </row>
    <row r="125" spans="1:31" ht="36.75" customHeight="1" x14ac:dyDescent="0.25">
      <c r="A125" s="34" t="s">
        <v>223</v>
      </c>
      <c r="B125" s="47" t="s">
        <v>276</v>
      </c>
      <c r="C125" s="48" t="s">
        <v>277</v>
      </c>
      <c r="D125" s="69">
        <v>4.7496299999999998</v>
      </c>
      <c r="E125" s="57">
        <v>1.8924299999999998</v>
      </c>
      <c r="F125" s="69">
        <f t="shared" si="64"/>
        <v>2.8571999999999997</v>
      </c>
      <c r="G125" s="69">
        <f t="shared" si="65"/>
        <v>2.8571999999999997</v>
      </c>
      <c r="H125" s="69">
        <f t="shared" si="65"/>
        <v>2.8309360799999999</v>
      </c>
      <c r="I125" s="37">
        <v>0</v>
      </c>
      <c r="J125" s="69">
        <v>0</v>
      </c>
      <c r="K125" s="37">
        <v>0</v>
      </c>
      <c r="L125" s="69">
        <v>0</v>
      </c>
      <c r="M125" s="37">
        <v>0</v>
      </c>
      <c r="N125" s="69">
        <v>0</v>
      </c>
      <c r="O125" s="69">
        <v>2.8571999999999997</v>
      </c>
      <c r="P125" s="69">
        <v>2.8309360799999999</v>
      </c>
      <c r="Q125" s="69">
        <f t="shared" si="66"/>
        <v>2.6263919999999885E-2</v>
      </c>
      <c r="R125" s="69">
        <f t="shared" si="67"/>
        <v>-2.6263919999999885E-2</v>
      </c>
      <c r="S125" s="131">
        <f t="shared" si="57"/>
        <v>-9.1921881562368364E-3</v>
      </c>
      <c r="T125" s="45" t="s">
        <v>32</v>
      </c>
      <c r="U125" s="1"/>
      <c r="W125" s="3"/>
      <c r="X125" s="3"/>
      <c r="Y125" s="3"/>
      <c r="Z125" s="3"/>
      <c r="AD125" s="1"/>
      <c r="AE125" s="1"/>
    </row>
    <row r="126" spans="1:31" ht="36" customHeight="1" x14ac:dyDescent="0.25">
      <c r="A126" s="34" t="s">
        <v>223</v>
      </c>
      <c r="B126" s="47" t="s">
        <v>278</v>
      </c>
      <c r="C126" s="48" t="s">
        <v>279</v>
      </c>
      <c r="D126" s="69">
        <v>2.8571999999999997</v>
      </c>
      <c r="E126" s="57">
        <v>0</v>
      </c>
      <c r="F126" s="69">
        <f t="shared" si="64"/>
        <v>2.8571999999999997</v>
      </c>
      <c r="G126" s="69">
        <f t="shared" si="65"/>
        <v>2.8571999999999997</v>
      </c>
      <c r="H126" s="69">
        <f t="shared" si="65"/>
        <v>0.23760000000000001</v>
      </c>
      <c r="I126" s="37">
        <v>0</v>
      </c>
      <c r="J126" s="69">
        <v>0</v>
      </c>
      <c r="K126" s="37">
        <v>0</v>
      </c>
      <c r="L126" s="69">
        <v>0</v>
      </c>
      <c r="M126" s="37">
        <v>0</v>
      </c>
      <c r="N126" s="69">
        <v>0</v>
      </c>
      <c r="O126" s="69">
        <v>2.8571999999999997</v>
      </c>
      <c r="P126" s="69">
        <v>0.23760000000000001</v>
      </c>
      <c r="Q126" s="69">
        <f t="shared" si="66"/>
        <v>2.6195999999999997</v>
      </c>
      <c r="R126" s="69">
        <f t="shared" si="67"/>
        <v>-2.6195999999999997</v>
      </c>
      <c r="S126" s="131">
        <f t="shared" si="57"/>
        <v>-0.91684166316673665</v>
      </c>
      <c r="T126" s="45" t="s">
        <v>275</v>
      </c>
      <c r="U126" s="1"/>
      <c r="W126" s="3"/>
      <c r="X126" s="3"/>
      <c r="Y126" s="3"/>
      <c r="Z126" s="3"/>
      <c r="AD126" s="1"/>
      <c r="AE126" s="1"/>
    </row>
    <row r="127" spans="1:31" ht="31.5" customHeight="1" x14ac:dyDescent="0.25">
      <c r="A127" s="34" t="s">
        <v>223</v>
      </c>
      <c r="B127" s="47" t="s">
        <v>280</v>
      </c>
      <c r="C127" s="48" t="s">
        <v>281</v>
      </c>
      <c r="D127" s="69">
        <v>1.1484499720000001</v>
      </c>
      <c r="E127" s="57">
        <v>0</v>
      </c>
      <c r="F127" s="69">
        <f t="shared" si="64"/>
        <v>1.1484499720000001</v>
      </c>
      <c r="G127" s="69">
        <f t="shared" si="65"/>
        <v>1.1484499720000001</v>
      </c>
      <c r="H127" s="69">
        <f t="shared" si="65"/>
        <v>0.53630299999999997</v>
      </c>
      <c r="I127" s="37">
        <v>0</v>
      </c>
      <c r="J127" s="69">
        <v>0</v>
      </c>
      <c r="K127" s="37">
        <v>0.40382995000000022</v>
      </c>
      <c r="L127" s="69">
        <v>0.40382995000000022</v>
      </c>
      <c r="M127" s="37">
        <v>5.8073049999999737E-2</v>
      </c>
      <c r="N127" s="69">
        <v>5.8073049999999737E-2</v>
      </c>
      <c r="O127" s="69">
        <v>0.68654697200000014</v>
      </c>
      <c r="P127" s="69">
        <v>7.4400000000000008E-2</v>
      </c>
      <c r="Q127" s="69">
        <f t="shared" si="66"/>
        <v>0.61214697200000012</v>
      </c>
      <c r="R127" s="69">
        <f t="shared" si="67"/>
        <v>-0.61214697200000012</v>
      </c>
      <c r="S127" s="131">
        <f t="shared" si="57"/>
        <v>-0.53302014621843719</v>
      </c>
      <c r="T127" s="45" t="s">
        <v>275</v>
      </c>
      <c r="U127" s="1"/>
      <c r="W127" s="3"/>
      <c r="X127" s="3"/>
      <c r="Y127" s="3"/>
      <c r="Z127" s="3"/>
      <c r="AD127" s="1"/>
      <c r="AE127" s="1"/>
    </row>
    <row r="128" spans="1:31" ht="42.75" customHeight="1" x14ac:dyDescent="0.25">
      <c r="A128" s="34" t="s">
        <v>223</v>
      </c>
      <c r="B128" s="47" t="s">
        <v>282</v>
      </c>
      <c r="C128" s="48" t="s">
        <v>283</v>
      </c>
      <c r="D128" s="69">
        <v>2.8571999999999997</v>
      </c>
      <c r="E128" s="57">
        <v>0</v>
      </c>
      <c r="F128" s="69">
        <f t="shared" si="64"/>
        <v>2.8571999999999997</v>
      </c>
      <c r="G128" s="69">
        <f t="shared" si="65"/>
        <v>2.8571999999999997</v>
      </c>
      <c r="H128" s="69">
        <f t="shared" si="65"/>
        <v>0.18</v>
      </c>
      <c r="I128" s="37">
        <v>0</v>
      </c>
      <c r="J128" s="69">
        <v>0</v>
      </c>
      <c r="K128" s="37">
        <v>0</v>
      </c>
      <c r="L128" s="69">
        <v>0</v>
      </c>
      <c r="M128" s="37">
        <v>0</v>
      </c>
      <c r="N128" s="69">
        <v>0</v>
      </c>
      <c r="O128" s="69">
        <v>2.8571999999999997</v>
      </c>
      <c r="P128" s="69">
        <v>0.18</v>
      </c>
      <c r="Q128" s="69">
        <f t="shared" si="66"/>
        <v>2.6771999999999996</v>
      </c>
      <c r="R128" s="69">
        <f>H128-(I128+K128+M128+O128)</f>
        <v>-2.6771999999999996</v>
      </c>
      <c r="S128" s="131">
        <f t="shared" si="57"/>
        <v>-0.93700125997480044</v>
      </c>
      <c r="T128" s="45" t="s">
        <v>275</v>
      </c>
      <c r="U128" s="1"/>
      <c r="W128" s="3"/>
      <c r="X128" s="3"/>
      <c r="Y128" s="3"/>
      <c r="Z128" s="3"/>
      <c r="AD128" s="1"/>
      <c r="AE128" s="1"/>
    </row>
    <row r="129" spans="1:31" ht="63" customHeight="1" x14ac:dyDescent="0.25">
      <c r="A129" s="34" t="s">
        <v>223</v>
      </c>
      <c r="B129" s="47" t="s">
        <v>284</v>
      </c>
      <c r="C129" s="48" t="s">
        <v>285</v>
      </c>
      <c r="D129" s="69">
        <v>2.2024048240000003</v>
      </c>
      <c r="E129" s="57">
        <v>1.0670731800000002</v>
      </c>
      <c r="F129" s="69">
        <f t="shared" si="64"/>
        <v>1.1353316440000001</v>
      </c>
      <c r="G129" s="69">
        <f t="shared" si="65"/>
        <v>1.1353316440000001</v>
      </c>
      <c r="H129" s="69">
        <f t="shared" si="65"/>
        <v>1.5730903300000001</v>
      </c>
      <c r="I129" s="37">
        <v>0</v>
      </c>
      <c r="J129" s="69">
        <v>0</v>
      </c>
      <c r="K129" s="37">
        <v>0.44492232999999998</v>
      </c>
      <c r="L129" s="69">
        <v>0.44492232999999998</v>
      </c>
      <c r="M129" s="37">
        <v>0</v>
      </c>
      <c r="N129" s="69">
        <v>0</v>
      </c>
      <c r="O129" s="69">
        <v>0.69040931400000005</v>
      </c>
      <c r="P129" s="69">
        <v>1.1281680000000001</v>
      </c>
      <c r="Q129" s="69">
        <f t="shared" si="66"/>
        <v>-0.43775868600000001</v>
      </c>
      <c r="R129" s="69">
        <f t="shared" si="67"/>
        <v>0.43775868600000001</v>
      </c>
      <c r="S129" s="131">
        <f t="shared" si="57"/>
        <v>0.38557780743051323</v>
      </c>
      <c r="T129" s="45" t="s">
        <v>270</v>
      </c>
      <c r="U129" s="1"/>
      <c r="W129" s="3"/>
      <c r="X129" s="3"/>
      <c r="Y129" s="3"/>
      <c r="Z129" s="3"/>
      <c r="AD129" s="1"/>
      <c r="AE129" s="1"/>
    </row>
    <row r="130" spans="1:31" ht="31.5" customHeight="1" x14ac:dyDescent="0.25">
      <c r="A130" s="34" t="s">
        <v>223</v>
      </c>
      <c r="B130" s="47" t="s">
        <v>286</v>
      </c>
      <c r="C130" s="48" t="s">
        <v>287</v>
      </c>
      <c r="D130" s="69">
        <v>2.9376000000000002</v>
      </c>
      <c r="E130" s="57">
        <v>0</v>
      </c>
      <c r="F130" s="69">
        <f t="shared" si="64"/>
        <v>2.9376000000000002</v>
      </c>
      <c r="G130" s="69">
        <f t="shared" si="65"/>
        <v>2.9376000000000002</v>
      </c>
      <c r="H130" s="69">
        <f t="shared" si="65"/>
        <v>2.7760320000000003</v>
      </c>
      <c r="I130" s="37">
        <v>0</v>
      </c>
      <c r="J130" s="69">
        <v>0</v>
      </c>
      <c r="K130" s="37">
        <v>0</v>
      </c>
      <c r="L130" s="69">
        <v>0</v>
      </c>
      <c r="M130" s="37">
        <v>0</v>
      </c>
      <c r="N130" s="69">
        <v>0</v>
      </c>
      <c r="O130" s="69">
        <v>2.9376000000000002</v>
      </c>
      <c r="P130" s="69">
        <v>2.7760320000000003</v>
      </c>
      <c r="Q130" s="69">
        <f t="shared" si="66"/>
        <v>0.16156799999999993</v>
      </c>
      <c r="R130" s="69">
        <f t="shared" si="67"/>
        <v>-0.16156799999999993</v>
      </c>
      <c r="S130" s="131">
        <f t="shared" si="57"/>
        <v>-5.4999999999999973E-2</v>
      </c>
      <c r="T130" s="45" t="s">
        <v>32</v>
      </c>
      <c r="U130" s="1"/>
      <c r="W130" s="3"/>
      <c r="X130" s="3"/>
      <c r="Y130" s="3"/>
      <c r="Z130" s="3"/>
      <c r="AD130" s="1"/>
      <c r="AE130" s="1"/>
    </row>
    <row r="131" spans="1:31" ht="31.5" customHeight="1" x14ac:dyDescent="0.25">
      <c r="A131" s="34" t="s">
        <v>223</v>
      </c>
      <c r="B131" s="47" t="s">
        <v>288</v>
      </c>
      <c r="C131" s="48" t="s">
        <v>289</v>
      </c>
      <c r="D131" s="69">
        <v>2.9388000000000001</v>
      </c>
      <c r="E131" s="57">
        <v>0</v>
      </c>
      <c r="F131" s="69">
        <f t="shared" si="64"/>
        <v>2.9388000000000001</v>
      </c>
      <c r="G131" s="69">
        <f t="shared" si="65"/>
        <v>2.9388000000000001</v>
      </c>
      <c r="H131" s="69">
        <f t="shared" si="65"/>
        <v>2.7771660000000002</v>
      </c>
      <c r="I131" s="37">
        <v>0</v>
      </c>
      <c r="J131" s="69">
        <v>0</v>
      </c>
      <c r="K131" s="37">
        <v>0</v>
      </c>
      <c r="L131" s="69">
        <v>0</v>
      </c>
      <c r="M131" s="37">
        <v>0</v>
      </c>
      <c r="N131" s="69">
        <v>0</v>
      </c>
      <c r="O131" s="69">
        <v>2.9388000000000001</v>
      </c>
      <c r="P131" s="69">
        <v>2.7771660000000002</v>
      </c>
      <c r="Q131" s="69">
        <f t="shared" si="66"/>
        <v>0.16163399999999983</v>
      </c>
      <c r="R131" s="69">
        <f t="shared" si="67"/>
        <v>-0.16163399999999983</v>
      </c>
      <c r="S131" s="131">
        <f t="shared" si="57"/>
        <v>-5.4999999999999945E-2</v>
      </c>
      <c r="T131" s="45" t="s">
        <v>32</v>
      </c>
      <c r="U131" s="1"/>
      <c r="W131" s="3"/>
      <c r="X131" s="3"/>
      <c r="Y131" s="3"/>
      <c r="Z131" s="3"/>
      <c r="AD131" s="1"/>
      <c r="AE131" s="1"/>
    </row>
    <row r="132" spans="1:31" ht="31.5" customHeight="1" x14ac:dyDescent="0.25">
      <c r="A132" s="34" t="s">
        <v>223</v>
      </c>
      <c r="B132" s="47" t="s">
        <v>290</v>
      </c>
      <c r="C132" s="48" t="s">
        <v>291</v>
      </c>
      <c r="D132" s="69">
        <v>2.9375999999999998</v>
      </c>
      <c r="E132" s="57">
        <v>0</v>
      </c>
      <c r="F132" s="69">
        <f t="shared" si="64"/>
        <v>2.9375999999999998</v>
      </c>
      <c r="G132" s="69">
        <f t="shared" si="65"/>
        <v>2.9375999999999998</v>
      </c>
      <c r="H132" s="69">
        <f t="shared" si="65"/>
        <v>2.7760320000000003</v>
      </c>
      <c r="I132" s="37">
        <v>0</v>
      </c>
      <c r="J132" s="69">
        <v>0</v>
      </c>
      <c r="K132" s="37">
        <v>0</v>
      </c>
      <c r="L132" s="69">
        <v>0</v>
      </c>
      <c r="M132" s="37">
        <v>0</v>
      </c>
      <c r="N132" s="69">
        <v>0</v>
      </c>
      <c r="O132" s="69">
        <v>2.9375999999999998</v>
      </c>
      <c r="P132" s="69">
        <v>2.7760320000000003</v>
      </c>
      <c r="Q132" s="69">
        <f t="shared" si="66"/>
        <v>0.16156799999999949</v>
      </c>
      <c r="R132" s="69">
        <f t="shared" si="67"/>
        <v>-0.16156799999999949</v>
      </c>
      <c r="S132" s="131">
        <f t="shared" si="57"/>
        <v>-5.4999999999999834E-2</v>
      </c>
      <c r="T132" s="45" t="s">
        <v>32</v>
      </c>
      <c r="U132" s="1"/>
      <c r="W132" s="3"/>
      <c r="X132" s="3"/>
      <c r="Y132" s="3"/>
      <c r="Z132" s="3"/>
      <c r="AD132" s="1"/>
      <c r="AE132" s="1"/>
    </row>
    <row r="133" spans="1:31" ht="31.5" customHeight="1" x14ac:dyDescent="0.25">
      <c r="A133" s="34" t="s">
        <v>223</v>
      </c>
      <c r="B133" s="47" t="s">
        <v>292</v>
      </c>
      <c r="C133" s="48" t="s">
        <v>293</v>
      </c>
      <c r="D133" s="69">
        <v>3.4238331900000003</v>
      </c>
      <c r="E133" s="57">
        <v>2.5634331900000005</v>
      </c>
      <c r="F133" s="69">
        <f t="shared" si="64"/>
        <v>0.86039999999999983</v>
      </c>
      <c r="G133" s="69">
        <f t="shared" si="65"/>
        <v>0.86039999999999994</v>
      </c>
      <c r="H133" s="69">
        <f t="shared" si="65"/>
        <v>0.85225799999999996</v>
      </c>
      <c r="I133" s="37">
        <v>0</v>
      </c>
      <c r="J133" s="69">
        <v>0</v>
      </c>
      <c r="K133" s="37">
        <v>0</v>
      </c>
      <c r="L133" s="69">
        <v>0</v>
      </c>
      <c r="M133" s="37">
        <v>0.78408</v>
      </c>
      <c r="N133" s="69">
        <v>0.78408</v>
      </c>
      <c r="O133" s="69">
        <v>7.6319999999999943E-2</v>
      </c>
      <c r="P133" s="69">
        <v>6.8178000000000002E-2</v>
      </c>
      <c r="Q133" s="69">
        <f t="shared" si="66"/>
        <v>8.1419999999998716E-3</v>
      </c>
      <c r="R133" s="69">
        <f t="shared" si="67"/>
        <v>-8.1419999999999826E-3</v>
      </c>
      <c r="S133" s="131">
        <f t="shared" si="57"/>
        <v>-9.4630404463040257E-3</v>
      </c>
      <c r="T133" s="45" t="s">
        <v>32</v>
      </c>
      <c r="U133" s="1"/>
      <c r="W133" s="3"/>
      <c r="X133" s="3"/>
      <c r="Y133" s="3"/>
      <c r="Z133" s="3"/>
      <c r="AD133" s="1"/>
      <c r="AE133" s="1"/>
    </row>
    <row r="134" spans="1:31" ht="31.5" customHeight="1" x14ac:dyDescent="0.25">
      <c r="A134" s="34" t="s">
        <v>223</v>
      </c>
      <c r="B134" s="47" t="s">
        <v>294</v>
      </c>
      <c r="C134" s="48" t="s">
        <v>295</v>
      </c>
      <c r="D134" s="69">
        <v>3.6647999999999996</v>
      </c>
      <c r="E134" s="57">
        <v>0</v>
      </c>
      <c r="F134" s="69">
        <f t="shared" si="64"/>
        <v>3.6647999999999996</v>
      </c>
      <c r="G134" s="69">
        <f t="shared" si="65"/>
        <v>3.6647999999999996</v>
      </c>
      <c r="H134" s="69">
        <f t="shared" si="65"/>
        <v>3.6297600000000001</v>
      </c>
      <c r="I134" s="37">
        <v>0</v>
      </c>
      <c r="J134" s="69">
        <v>0</v>
      </c>
      <c r="K134" s="37">
        <v>0</v>
      </c>
      <c r="L134" s="69">
        <v>0</v>
      </c>
      <c r="M134" s="37">
        <v>0</v>
      </c>
      <c r="N134" s="69">
        <v>0</v>
      </c>
      <c r="O134" s="69">
        <v>3.6647999999999996</v>
      </c>
      <c r="P134" s="69">
        <v>3.6297600000000001</v>
      </c>
      <c r="Q134" s="69">
        <f t="shared" si="66"/>
        <v>3.5039999999999516E-2</v>
      </c>
      <c r="R134" s="69">
        <f t="shared" si="67"/>
        <v>-3.5039999999999516E-2</v>
      </c>
      <c r="S134" s="131">
        <f t="shared" si="57"/>
        <v>-9.5612311722330055E-3</v>
      </c>
      <c r="T134" s="45" t="s">
        <v>32</v>
      </c>
      <c r="U134" s="1"/>
      <c r="W134" s="3"/>
      <c r="X134" s="3"/>
      <c r="Y134" s="3"/>
      <c r="Z134" s="3"/>
      <c r="AD134" s="1"/>
      <c r="AE134" s="1"/>
    </row>
    <row r="135" spans="1:31" ht="31.5" customHeight="1" x14ac:dyDescent="0.25">
      <c r="A135" s="34" t="s">
        <v>223</v>
      </c>
      <c r="B135" s="47" t="s">
        <v>296</v>
      </c>
      <c r="C135" s="48" t="s">
        <v>297</v>
      </c>
      <c r="D135" s="69">
        <v>3.6421248319999999</v>
      </c>
      <c r="E135" s="57">
        <v>0</v>
      </c>
      <c r="F135" s="69">
        <f t="shared" si="64"/>
        <v>3.6421248319999999</v>
      </c>
      <c r="G135" s="69">
        <f t="shared" si="65"/>
        <v>3.6421248319999999</v>
      </c>
      <c r="H135" s="69">
        <f t="shared" si="65"/>
        <v>4.1300738400000006</v>
      </c>
      <c r="I135" s="37">
        <v>0</v>
      </c>
      <c r="J135" s="69">
        <v>0</v>
      </c>
      <c r="K135" s="37">
        <v>0.50071583999999991</v>
      </c>
      <c r="L135" s="69">
        <v>0.50071583999999991</v>
      </c>
      <c r="M135" s="37">
        <v>0</v>
      </c>
      <c r="N135" s="69">
        <v>0</v>
      </c>
      <c r="O135" s="69">
        <v>3.1414089920000001</v>
      </c>
      <c r="P135" s="69">
        <v>3.6293580000000003</v>
      </c>
      <c r="Q135" s="69">
        <f t="shared" si="66"/>
        <v>-0.48794900800000063</v>
      </c>
      <c r="R135" s="69">
        <f t="shared" si="67"/>
        <v>0.48794900800000063</v>
      </c>
      <c r="S135" s="131">
        <f t="shared" si="57"/>
        <v>0.13397371877889566</v>
      </c>
      <c r="T135" s="45" t="s">
        <v>270</v>
      </c>
      <c r="U135" s="1"/>
      <c r="W135" s="3"/>
      <c r="X135" s="3"/>
      <c r="Y135" s="3"/>
      <c r="Z135" s="3"/>
      <c r="AD135" s="1"/>
      <c r="AE135" s="1"/>
    </row>
    <row r="136" spans="1:31" ht="31.5" customHeight="1" x14ac:dyDescent="0.25">
      <c r="A136" s="34" t="s">
        <v>223</v>
      </c>
      <c r="B136" s="47" t="s">
        <v>298</v>
      </c>
      <c r="C136" s="48" t="s">
        <v>299</v>
      </c>
      <c r="D136" s="69">
        <v>3.6648000000000001</v>
      </c>
      <c r="E136" s="57">
        <v>0</v>
      </c>
      <c r="F136" s="69">
        <f t="shared" si="64"/>
        <v>3.6648000000000001</v>
      </c>
      <c r="G136" s="69">
        <f t="shared" si="65"/>
        <v>3.6648000000000001</v>
      </c>
      <c r="H136" s="69">
        <f t="shared" si="65"/>
        <v>3.6297600000000001</v>
      </c>
      <c r="I136" s="37">
        <v>0</v>
      </c>
      <c r="J136" s="69">
        <v>0</v>
      </c>
      <c r="K136" s="37">
        <v>0</v>
      </c>
      <c r="L136" s="69">
        <v>0</v>
      </c>
      <c r="M136" s="37">
        <v>3.390552</v>
      </c>
      <c r="N136" s="69">
        <v>3.390552</v>
      </c>
      <c r="O136" s="69">
        <v>0.27424800000000005</v>
      </c>
      <c r="P136" s="69">
        <v>0.239208</v>
      </c>
      <c r="Q136" s="69">
        <f t="shared" si="66"/>
        <v>3.503999999999996E-2</v>
      </c>
      <c r="R136" s="69">
        <f t="shared" si="67"/>
        <v>-3.503999999999996E-2</v>
      </c>
      <c r="S136" s="131">
        <f t="shared" si="57"/>
        <v>-9.5612311722331252E-3</v>
      </c>
      <c r="T136" s="45" t="s">
        <v>32</v>
      </c>
      <c r="U136" s="1"/>
      <c r="W136" s="3"/>
      <c r="X136" s="3"/>
      <c r="Y136" s="3"/>
      <c r="Z136" s="3"/>
      <c r="AD136" s="1"/>
      <c r="AE136" s="1"/>
    </row>
    <row r="137" spans="1:31" ht="48" customHeight="1" x14ac:dyDescent="0.25">
      <c r="A137" s="34" t="s">
        <v>223</v>
      </c>
      <c r="B137" s="47" t="s">
        <v>300</v>
      </c>
      <c r="C137" s="48" t="s">
        <v>301</v>
      </c>
      <c r="D137" s="69">
        <v>222.93650765999999</v>
      </c>
      <c r="E137" s="69">
        <v>1.3006591000000001</v>
      </c>
      <c r="F137" s="69">
        <f t="shared" si="64"/>
        <v>221.63584856</v>
      </c>
      <c r="G137" s="69">
        <f t="shared" si="65"/>
        <v>4.5662742319999996</v>
      </c>
      <c r="H137" s="69">
        <f t="shared" si="65"/>
        <v>0.30153024</v>
      </c>
      <c r="I137" s="37">
        <v>0</v>
      </c>
      <c r="J137" s="69">
        <v>0</v>
      </c>
      <c r="K137" s="37">
        <v>0.30153024</v>
      </c>
      <c r="L137" s="69">
        <v>0.30153024</v>
      </c>
      <c r="M137" s="37">
        <v>0</v>
      </c>
      <c r="N137" s="69">
        <v>0</v>
      </c>
      <c r="O137" s="69">
        <v>4.2647439919999997</v>
      </c>
      <c r="P137" s="69">
        <v>0</v>
      </c>
      <c r="Q137" s="69">
        <f t="shared" si="66"/>
        <v>221.33431831999999</v>
      </c>
      <c r="R137" s="69">
        <f t="shared" si="67"/>
        <v>-4.2647439919999997</v>
      </c>
      <c r="S137" s="131">
        <f t="shared" si="57"/>
        <v>-0.9339658056699911</v>
      </c>
      <c r="T137" s="45" t="s">
        <v>302</v>
      </c>
      <c r="U137" s="1"/>
      <c r="W137" s="3"/>
      <c r="X137" s="3"/>
      <c r="Y137" s="3"/>
      <c r="Z137" s="3"/>
      <c r="AD137" s="1"/>
      <c r="AE137" s="1"/>
    </row>
    <row r="138" spans="1:31" ht="54" customHeight="1" x14ac:dyDescent="0.25">
      <c r="A138" s="34" t="s">
        <v>223</v>
      </c>
      <c r="B138" s="52" t="s">
        <v>303</v>
      </c>
      <c r="C138" s="48" t="s">
        <v>304</v>
      </c>
      <c r="D138" s="69">
        <v>308.75122140000002</v>
      </c>
      <c r="E138" s="57">
        <v>0</v>
      </c>
      <c r="F138" s="69">
        <f t="shared" si="64"/>
        <v>308.75122140000002</v>
      </c>
      <c r="G138" s="69">
        <f t="shared" si="65"/>
        <v>32</v>
      </c>
      <c r="H138" s="69">
        <f t="shared" si="65"/>
        <v>2.59982845</v>
      </c>
      <c r="I138" s="37">
        <v>0</v>
      </c>
      <c r="J138" s="69">
        <v>0</v>
      </c>
      <c r="K138" s="37">
        <v>0</v>
      </c>
      <c r="L138" s="69">
        <v>0</v>
      </c>
      <c r="M138" s="37">
        <v>0</v>
      </c>
      <c r="N138" s="69">
        <v>0</v>
      </c>
      <c r="O138" s="69">
        <v>32</v>
      </c>
      <c r="P138" s="69">
        <v>2.59982845</v>
      </c>
      <c r="Q138" s="69">
        <f t="shared" si="66"/>
        <v>306.15139295</v>
      </c>
      <c r="R138" s="69">
        <f t="shared" si="67"/>
        <v>-29.40017155</v>
      </c>
      <c r="S138" s="131">
        <f t="shared" si="57"/>
        <v>-0.91875536093749999</v>
      </c>
      <c r="T138" s="45" t="s">
        <v>305</v>
      </c>
      <c r="U138" s="1"/>
      <c r="W138" s="3"/>
      <c r="X138" s="3"/>
      <c r="Y138" s="3"/>
      <c r="Z138" s="3"/>
      <c r="AD138" s="1"/>
      <c r="AE138" s="1"/>
    </row>
    <row r="139" spans="1:31" ht="48.75" customHeight="1" x14ac:dyDescent="0.25">
      <c r="A139" s="34" t="s">
        <v>223</v>
      </c>
      <c r="B139" s="47" t="s">
        <v>306</v>
      </c>
      <c r="C139" s="48" t="s">
        <v>307</v>
      </c>
      <c r="D139" s="69">
        <v>45.571843389999998</v>
      </c>
      <c r="E139" s="57">
        <v>38.798110899999998</v>
      </c>
      <c r="F139" s="69">
        <f t="shared" si="64"/>
        <v>6.7737324900000004</v>
      </c>
      <c r="G139" s="69">
        <f t="shared" si="65"/>
        <v>6.7737324900000004</v>
      </c>
      <c r="H139" s="69">
        <f t="shared" si="65"/>
        <v>7.3512109700000003</v>
      </c>
      <c r="I139" s="37">
        <v>0.11869199</v>
      </c>
      <c r="J139" s="69">
        <v>0.11869199</v>
      </c>
      <c r="K139" s="37">
        <v>2.7560235399999997</v>
      </c>
      <c r="L139" s="69">
        <v>2.7560235399999997</v>
      </c>
      <c r="M139" s="37">
        <v>3.8990169600000004</v>
      </c>
      <c r="N139" s="69">
        <v>4.4764954400000008</v>
      </c>
      <c r="O139" s="69">
        <v>0</v>
      </c>
      <c r="P139" s="69">
        <v>0</v>
      </c>
      <c r="Q139" s="69">
        <f t="shared" si="66"/>
        <v>-0.57747847999999991</v>
      </c>
      <c r="R139" s="69">
        <f t="shared" si="67"/>
        <v>0.57747847999999991</v>
      </c>
      <c r="S139" s="131">
        <f t="shared" si="57"/>
        <v>8.5252625617047342E-2</v>
      </c>
      <c r="T139" s="45" t="s">
        <v>32</v>
      </c>
      <c r="U139" s="1"/>
      <c r="W139" s="3"/>
      <c r="X139" s="3"/>
      <c r="Y139" s="3"/>
      <c r="Z139" s="3"/>
      <c r="AD139" s="1"/>
      <c r="AE139" s="1"/>
    </row>
    <row r="140" spans="1:31" ht="48.75" customHeight="1" x14ac:dyDescent="0.25">
      <c r="A140" s="34" t="s">
        <v>223</v>
      </c>
      <c r="B140" s="47" t="s">
        <v>308</v>
      </c>
      <c r="C140" s="48" t="s">
        <v>309</v>
      </c>
      <c r="D140" s="69">
        <v>11.615438592</v>
      </c>
      <c r="E140" s="57">
        <v>2.3197590999999997</v>
      </c>
      <c r="F140" s="69">
        <f t="shared" si="64"/>
        <v>9.2956794920000014</v>
      </c>
      <c r="G140" s="69">
        <f t="shared" si="65"/>
        <v>9.2956794919999997</v>
      </c>
      <c r="H140" s="69">
        <f t="shared" si="65"/>
        <v>8.4639838900000015</v>
      </c>
      <c r="I140" s="37">
        <v>0.22302650999999998</v>
      </c>
      <c r="J140" s="69">
        <v>0.22302650999999998</v>
      </c>
      <c r="K140" s="37">
        <v>5.2106552900000001</v>
      </c>
      <c r="L140" s="69">
        <v>5.2106552900000001</v>
      </c>
      <c r="M140" s="37">
        <v>1.6071430000000001E-2</v>
      </c>
      <c r="N140" s="69">
        <v>1.6071430000000001E-2</v>
      </c>
      <c r="O140" s="69">
        <v>3.845926261999999</v>
      </c>
      <c r="P140" s="69">
        <v>3.01423066</v>
      </c>
      <c r="Q140" s="69">
        <f t="shared" si="66"/>
        <v>0.83169560199999992</v>
      </c>
      <c r="R140" s="69">
        <f t="shared" si="67"/>
        <v>-0.83169560199999815</v>
      </c>
      <c r="S140" s="131">
        <f t="shared" si="57"/>
        <v>-8.9471200326535327E-2</v>
      </c>
      <c r="T140" s="45" t="s">
        <v>32</v>
      </c>
      <c r="U140" s="1"/>
      <c r="W140" s="3"/>
      <c r="X140" s="3"/>
      <c r="Y140" s="3"/>
      <c r="Z140" s="3"/>
      <c r="AD140" s="1"/>
      <c r="AE140" s="1"/>
    </row>
    <row r="141" spans="1:31" ht="48.75" customHeight="1" x14ac:dyDescent="0.25">
      <c r="A141" s="34" t="s">
        <v>223</v>
      </c>
      <c r="B141" s="47" t="s">
        <v>310</v>
      </c>
      <c r="C141" s="48" t="s">
        <v>311</v>
      </c>
      <c r="D141" s="69">
        <v>8.4583612499999994</v>
      </c>
      <c r="E141" s="57">
        <v>2.6879375400000001</v>
      </c>
      <c r="F141" s="69">
        <f t="shared" si="64"/>
        <v>5.7704237099999993</v>
      </c>
      <c r="G141" s="69">
        <f t="shared" si="65"/>
        <v>5.7704237100000002</v>
      </c>
      <c r="H141" s="69">
        <f t="shared" si="65"/>
        <v>5.5523991800000001</v>
      </c>
      <c r="I141" s="37">
        <v>0.17754233</v>
      </c>
      <c r="J141" s="69">
        <v>0.17754233</v>
      </c>
      <c r="K141" s="37">
        <v>3.8051599199999999</v>
      </c>
      <c r="L141" s="69">
        <v>3.8051599199999999</v>
      </c>
      <c r="M141" s="37">
        <v>1.6071430000000001E-2</v>
      </c>
      <c r="N141" s="69">
        <v>1.6071430000000001E-2</v>
      </c>
      <c r="O141" s="69">
        <v>1.7716500299999998</v>
      </c>
      <c r="P141" s="69">
        <v>1.5536255000000001</v>
      </c>
      <c r="Q141" s="69">
        <f t="shared" si="66"/>
        <v>0.21802452999999922</v>
      </c>
      <c r="R141" s="69">
        <f t="shared" si="67"/>
        <v>-0.21802453000000011</v>
      </c>
      <c r="S141" s="131">
        <f t="shared" si="57"/>
        <v>-3.7783105878718928E-2</v>
      </c>
      <c r="T141" s="45" t="s">
        <v>32</v>
      </c>
      <c r="U141" s="1"/>
      <c r="W141" s="3"/>
      <c r="X141" s="3"/>
      <c r="Y141" s="3"/>
      <c r="Z141" s="3"/>
      <c r="AD141" s="1"/>
      <c r="AE141" s="1"/>
    </row>
    <row r="142" spans="1:31" ht="48.75" customHeight="1" x14ac:dyDescent="0.25">
      <c r="A142" s="34" t="s">
        <v>223</v>
      </c>
      <c r="B142" s="47" t="s">
        <v>312</v>
      </c>
      <c r="C142" s="48" t="s">
        <v>313</v>
      </c>
      <c r="D142" s="69">
        <v>12.003741821999999</v>
      </c>
      <c r="E142" s="69">
        <v>2.4884680699999997</v>
      </c>
      <c r="F142" s="69">
        <f t="shared" si="64"/>
        <v>9.5152737519999988</v>
      </c>
      <c r="G142" s="69">
        <f t="shared" si="65"/>
        <v>9.5152737519999988</v>
      </c>
      <c r="H142" s="69">
        <f t="shared" si="65"/>
        <v>9.2496133900000004</v>
      </c>
      <c r="I142" s="37">
        <v>0.91113009999999994</v>
      </c>
      <c r="J142" s="69">
        <v>0.91113009999999994</v>
      </c>
      <c r="K142" s="37">
        <v>5.1842306300000001</v>
      </c>
      <c r="L142" s="69">
        <v>5.1842306300000001</v>
      </c>
      <c r="M142" s="37">
        <v>0.10121795</v>
      </c>
      <c r="N142" s="69">
        <v>0.10121795</v>
      </c>
      <c r="O142" s="69">
        <v>3.3186950719999992</v>
      </c>
      <c r="P142" s="69">
        <v>3.0530347099999999</v>
      </c>
      <c r="Q142" s="69">
        <f t="shared" si="66"/>
        <v>0.26566036199999843</v>
      </c>
      <c r="R142" s="69">
        <f t="shared" si="67"/>
        <v>-0.26566036199999843</v>
      </c>
      <c r="S142" s="131">
        <f t="shared" si="57"/>
        <v>-2.7919360905844643E-2</v>
      </c>
      <c r="T142" s="45" t="s">
        <v>32</v>
      </c>
      <c r="U142" s="1"/>
      <c r="W142" s="3"/>
      <c r="X142" s="3"/>
      <c r="Y142" s="3"/>
      <c r="Z142" s="3"/>
      <c r="AD142" s="1"/>
      <c r="AE142" s="1"/>
    </row>
    <row r="143" spans="1:31" ht="48.75" customHeight="1" x14ac:dyDescent="0.25">
      <c r="A143" s="34" t="s">
        <v>223</v>
      </c>
      <c r="B143" s="47" t="s">
        <v>314</v>
      </c>
      <c r="C143" s="48" t="s">
        <v>315</v>
      </c>
      <c r="D143" s="69">
        <v>9.6643466099999991</v>
      </c>
      <c r="E143" s="57">
        <v>1.94688339</v>
      </c>
      <c r="F143" s="69">
        <f t="shared" si="64"/>
        <v>7.7174632199999991</v>
      </c>
      <c r="G143" s="69">
        <f t="shared" si="65"/>
        <v>7.71746322</v>
      </c>
      <c r="H143" s="69">
        <f t="shared" si="65"/>
        <v>6.7798336299999997</v>
      </c>
      <c r="I143" s="37">
        <v>0.15586772999999998</v>
      </c>
      <c r="J143" s="69">
        <v>0.15586772999999998</v>
      </c>
      <c r="K143" s="37">
        <v>3.6367011800000002</v>
      </c>
      <c r="L143" s="69">
        <v>3.6367011800000002</v>
      </c>
      <c r="M143" s="37">
        <v>1.6071430000000001E-2</v>
      </c>
      <c r="N143" s="69">
        <v>1.6071430000000001E-2</v>
      </c>
      <c r="O143" s="69">
        <v>3.9088228799999998</v>
      </c>
      <c r="P143" s="69">
        <v>2.9711932899999995</v>
      </c>
      <c r="Q143" s="69">
        <f t="shared" si="66"/>
        <v>0.93762958999999935</v>
      </c>
      <c r="R143" s="69">
        <f t="shared" si="67"/>
        <v>-0.93762959000000023</v>
      </c>
      <c r="S143" s="131">
        <f t="shared" si="57"/>
        <v>-0.12149453301832519</v>
      </c>
      <c r="T143" s="45" t="s">
        <v>316</v>
      </c>
      <c r="U143" s="1"/>
      <c r="W143" s="3"/>
      <c r="X143" s="3"/>
      <c r="Y143" s="3"/>
      <c r="Z143" s="3"/>
      <c r="AD143" s="1"/>
      <c r="AE143" s="1"/>
    </row>
    <row r="144" spans="1:31" ht="48.75" customHeight="1" x14ac:dyDescent="0.25">
      <c r="A144" s="34" t="s">
        <v>223</v>
      </c>
      <c r="B144" s="47" t="s">
        <v>317</v>
      </c>
      <c r="C144" s="48" t="s">
        <v>318</v>
      </c>
      <c r="D144" s="69">
        <v>29.716561265999999</v>
      </c>
      <c r="E144" s="57">
        <v>2.6786240400000003</v>
      </c>
      <c r="F144" s="69">
        <f t="shared" si="64"/>
        <v>27.037937226</v>
      </c>
      <c r="G144" s="69">
        <f t="shared" si="65"/>
        <v>27.037937226</v>
      </c>
      <c r="H144" s="69">
        <f t="shared" si="65"/>
        <v>23.271228490000002</v>
      </c>
      <c r="I144" s="37">
        <v>0.37486226</v>
      </c>
      <c r="J144" s="69">
        <v>0.37486226</v>
      </c>
      <c r="K144" s="37">
        <v>5.2129563400000007</v>
      </c>
      <c r="L144" s="69">
        <v>5.2129563400000007</v>
      </c>
      <c r="M144" s="37">
        <v>0.25526973999999997</v>
      </c>
      <c r="N144" s="69">
        <v>0.25526973999999997</v>
      </c>
      <c r="O144" s="69">
        <v>21.194848885999999</v>
      </c>
      <c r="P144" s="69">
        <v>17.428140150000001</v>
      </c>
      <c r="Q144" s="69">
        <f t="shared" si="66"/>
        <v>3.7667087359999982</v>
      </c>
      <c r="R144" s="69">
        <f t="shared" si="67"/>
        <v>-3.7667087359999982</v>
      </c>
      <c r="S144" s="131">
        <f t="shared" si="57"/>
        <v>-0.13931198613694118</v>
      </c>
      <c r="T144" s="45" t="s">
        <v>316</v>
      </c>
      <c r="U144" s="1"/>
      <c r="W144" s="3"/>
      <c r="X144" s="3"/>
      <c r="Y144" s="3"/>
      <c r="Z144" s="3"/>
      <c r="AD144" s="1"/>
      <c r="AE144" s="1"/>
    </row>
    <row r="145" spans="1:31" ht="48.75" customHeight="1" x14ac:dyDescent="0.25">
      <c r="A145" s="34" t="s">
        <v>223</v>
      </c>
      <c r="B145" s="47" t="s">
        <v>319</v>
      </c>
      <c r="C145" s="48" t="s">
        <v>320</v>
      </c>
      <c r="D145" s="69">
        <v>17.811658487999996</v>
      </c>
      <c r="E145" s="57">
        <v>0.11709269999999999</v>
      </c>
      <c r="F145" s="69">
        <f t="shared" si="64"/>
        <v>17.694565787999995</v>
      </c>
      <c r="G145" s="69">
        <f t="shared" si="65"/>
        <v>17.694565787999995</v>
      </c>
      <c r="H145" s="69">
        <f t="shared" si="65"/>
        <v>13.577481860000001</v>
      </c>
      <c r="I145" s="37">
        <v>0</v>
      </c>
      <c r="J145" s="69">
        <v>0</v>
      </c>
      <c r="K145" s="37">
        <v>0</v>
      </c>
      <c r="L145" s="69">
        <v>0</v>
      </c>
      <c r="M145" s="37">
        <v>1.6117666799999999</v>
      </c>
      <c r="N145" s="69">
        <v>1.6117666799999999</v>
      </c>
      <c r="O145" s="69">
        <v>16.082799107999996</v>
      </c>
      <c r="P145" s="69">
        <v>11.96571518</v>
      </c>
      <c r="Q145" s="69">
        <f t="shared" si="66"/>
        <v>4.1170839279999942</v>
      </c>
      <c r="R145" s="69">
        <f t="shared" si="67"/>
        <v>-4.1170839279999942</v>
      </c>
      <c r="S145" s="131">
        <f t="shared" si="57"/>
        <v>-0.23267504709226017</v>
      </c>
      <c r="T145" s="45" t="s">
        <v>321</v>
      </c>
      <c r="U145" s="1"/>
      <c r="W145" s="3"/>
      <c r="X145" s="3"/>
      <c r="Y145" s="3"/>
      <c r="Z145" s="3"/>
      <c r="AD145" s="1"/>
      <c r="AE145" s="1"/>
    </row>
    <row r="146" spans="1:31" ht="48.75" customHeight="1" x14ac:dyDescent="0.25">
      <c r="A146" s="34" t="s">
        <v>223</v>
      </c>
      <c r="B146" s="47" t="s">
        <v>322</v>
      </c>
      <c r="C146" s="48" t="s">
        <v>323</v>
      </c>
      <c r="D146" s="69">
        <v>14.076107208</v>
      </c>
      <c r="E146" s="57">
        <v>0.13101826</v>
      </c>
      <c r="F146" s="69">
        <f t="shared" si="64"/>
        <v>13.945088948</v>
      </c>
      <c r="G146" s="69">
        <f t="shared" si="65"/>
        <v>10.752000000000001</v>
      </c>
      <c r="H146" s="69">
        <f t="shared" si="65"/>
        <v>6.2578339999999999</v>
      </c>
      <c r="I146" s="37">
        <v>0</v>
      </c>
      <c r="J146" s="69">
        <v>0</v>
      </c>
      <c r="K146" s="37">
        <v>0</v>
      </c>
      <c r="L146" s="69">
        <v>0</v>
      </c>
      <c r="M146" s="37">
        <v>0</v>
      </c>
      <c r="N146" s="69">
        <v>0</v>
      </c>
      <c r="O146" s="69">
        <v>10.752000000000001</v>
      </c>
      <c r="P146" s="69">
        <v>6.2578339999999999</v>
      </c>
      <c r="Q146" s="69">
        <f t="shared" si="66"/>
        <v>7.6872549480000005</v>
      </c>
      <c r="R146" s="69">
        <f t="shared" si="67"/>
        <v>-4.4941660000000008</v>
      </c>
      <c r="S146" s="131">
        <f t="shared" si="57"/>
        <v>-0.41798418898809531</v>
      </c>
      <c r="T146" s="45" t="s">
        <v>101</v>
      </c>
      <c r="U146" s="1"/>
      <c r="W146" s="3"/>
      <c r="X146" s="3"/>
      <c r="Y146" s="3"/>
      <c r="Z146" s="3"/>
      <c r="AD146" s="1"/>
      <c r="AE146" s="1"/>
    </row>
    <row r="147" spans="1:31" ht="48.75" customHeight="1" x14ac:dyDescent="0.25">
      <c r="A147" s="34" t="s">
        <v>223</v>
      </c>
      <c r="B147" s="47" t="s">
        <v>324</v>
      </c>
      <c r="C147" s="48" t="s">
        <v>325</v>
      </c>
      <c r="D147" s="69">
        <v>7.9412101820000007</v>
      </c>
      <c r="E147" s="57">
        <v>0.13422214999999998</v>
      </c>
      <c r="F147" s="69">
        <f t="shared" si="64"/>
        <v>7.8069880320000005</v>
      </c>
      <c r="G147" s="69">
        <f t="shared" si="65"/>
        <v>7.0262892288000005</v>
      </c>
      <c r="H147" s="69">
        <f t="shared" si="65"/>
        <v>4.1134230000000001</v>
      </c>
      <c r="I147" s="37">
        <v>0</v>
      </c>
      <c r="J147" s="69">
        <v>0</v>
      </c>
      <c r="K147" s="37">
        <v>0</v>
      </c>
      <c r="L147" s="69">
        <v>0</v>
      </c>
      <c r="M147" s="37">
        <v>0.45355900000000005</v>
      </c>
      <c r="N147" s="69">
        <v>0.45355900000000005</v>
      </c>
      <c r="O147" s="69">
        <v>6.5727302288000002</v>
      </c>
      <c r="P147" s="69">
        <v>3.6598640000000002</v>
      </c>
      <c r="Q147" s="69">
        <f t="shared" si="66"/>
        <v>3.6935650320000004</v>
      </c>
      <c r="R147" s="69">
        <f t="shared" si="67"/>
        <v>-2.9128662288000005</v>
      </c>
      <c r="S147" s="131">
        <f t="shared" si="57"/>
        <v>-0.4145667981984682</v>
      </c>
      <c r="T147" s="45" t="s">
        <v>326</v>
      </c>
      <c r="U147" s="1"/>
      <c r="W147" s="3"/>
      <c r="X147" s="3"/>
      <c r="Y147" s="3"/>
      <c r="Z147" s="3"/>
      <c r="AD147" s="1"/>
      <c r="AE147" s="1"/>
    </row>
    <row r="148" spans="1:31" ht="110.1" customHeight="1" x14ac:dyDescent="0.25">
      <c r="A148" s="34" t="s">
        <v>223</v>
      </c>
      <c r="B148" s="47" t="s">
        <v>327</v>
      </c>
      <c r="C148" s="48" t="s">
        <v>328</v>
      </c>
      <c r="D148" s="69">
        <v>28.9917786</v>
      </c>
      <c r="E148" s="57">
        <v>0.13307620000000001</v>
      </c>
      <c r="F148" s="69">
        <f t="shared" si="64"/>
        <v>28.858702399999999</v>
      </c>
      <c r="G148" s="69">
        <f t="shared" si="65"/>
        <v>18.663459495999998</v>
      </c>
      <c r="H148" s="69">
        <f t="shared" si="65"/>
        <v>27.611609000000001</v>
      </c>
      <c r="I148" s="37">
        <v>4.0450110500000003</v>
      </c>
      <c r="J148" s="69">
        <v>4.0450110500000003</v>
      </c>
      <c r="K148" s="37">
        <v>3.57471059</v>
      </c>
      <c r="L148" s="69">
        <v>3.57471059</v>
      </c>
      <c r="M148" s="37">
        <v>7.1814969599999996</v>
      </c>
      <c r="N148" s="69">
        <v>7.1814969599999996</v>
      </c>
      <c r="O148" s="69">
        <v>3.8622408959999985</v>
      </c>
      <c r="P148" s="69">
        <v>12.810390400000001</v>
      </c>
      <c r="Q148" s="69">
        <f t="shared" si="66"/>
        <v>1.2470933999999971</v>
      </c>
      <c r="R148" s="69">
        <f t="shared" si="67"/>
        <v>8.9481495040000034</v>
      </c>
      <c r="S148" s="131">
        <f t="shared" si="57"/>
        <v>0.47944752718100275</v>
      </c>
      <c r="T148" s="45" t="s">
        <v>329</v>
      </c>
      <c r="U148" s="1"/>
      <c r="W148" s="3"/>
      <c r="X148" s="3"/>
      <c r="Y148" s="3"/>
      <c r="Z148" s="3"/>
      <c r="AD148" s="1"/>
      <c r="AE148" s="1"/>
    </row>
    <row r="149" spans="1:31" ht="79.5" customHeight="1" x14ac:dyDescent="0.25">
      <c r="A149" s="34" t="s">
        <v>223</v>
      </c>
      <c r="B149" s="47" t="s">
        <v>330</v>
      </c>
      <c r="C149" s="48" t="s">
        <v>331</v>
      </c>
      <c r="D149" s="69">
        <v>8.189560578</v>
      </c>
      <c r="E149" s="57">
        <v>0.18219068999999999</v>
      </c>
      <c r="F149" s="69">
        <f t="shared" si="64"/>
        <v>8.0073698879999995</v>
      </c>
      <c r="G149" s="69">
        <f t="shared" si="65"/>
        <v>7.2313698880000006</v>
      </c>
      <c r="H149" s="69">
        <f t="shared" si="65"/>
        <v>2.4171960000000001</v>
      </c>
      <c r="I149" s="37">
        <v>0</v>
      </c>
      <c r="J149" s="69">
        <v>0</v>
      </c>
      <c r="K149" s="37">
        <v>0</v>
      </c>
      <c r="L149" s="69">
        <v>0</v>
      </c>
      <c r="M149" s="37">
        <v>0</v>
      </c>
      <c r="N149" s="69">
        <v>0</v>
      </c>
      <c r="O149" s="69">
        <v>7.2313698880000006</v>
      </c>
      <c r="P149" s="69">
        <v>2.4171960000000001</v>
      </c>
      <c r="Q149" s="69">
        <f t="shared" si="66"/>
        <v>5.5901738879999989</v>
      </c>
      <c r="R149" s="69">
        <f t="shared" si="67"/>
        <v>-4.8141738880000009</v>
      </c>
      <c r="S149" s="131">
        <f t="shared" ref="S149:S201" si="68">R149/(I149+K149+M149+O149)</f>
        <v>-0.66573470346037988</v>
      </c>
      <c r="T149" s="45" t="s">
        <v>165</v>
      </c>
      <c r="U149" s="1"/>
      <c r="W149" s="3"/>
      <c r="X149" s="3"/>
      <c r="Y149" s="3"/>
      <c r="Z149" s="3"/>
      <c r="AD149" s="1"/>
      <c r="AE149" s="1"/>
    </row>
    <row r="150" spans="1:31" ht="79.5" customHeight="1" x14ac:dyDescent="0.25">
      <c r="A150" s="34" t="s">
        <v>223</v>
      </c>
      <c r="B150" s="47" t="s">
        <v>332</v>
      </c>
      <c r="C150" s="48" t="s">
        <v>333</v>
      </c>
      <c r="D150" s="69">
        <v>56.216242532000003</v>
      </c>
      <c r="E150" s="57">
        <v>0.31100871999999996</v>
      </c>
      <c r="F150" s="69">
        <f t="shared" si="64"/>
        <v>55.905233812000006</v>
      </c>
      <c r="G150" s="69">
        <f t="shared" si="65"/>
        <v>50.646919504000003</v>
      </c>
      <c r="H150" s="69">
        <f t="shared" si="65"/>
        <v>3.5079912799999997</v>
      </c>
      <c r="I150" s="37">
        <v>3.2829912799999996</v>
      </c>
      <c r="J150" s="69">
        <v>3.2829912799999996</v>
      </c>
      <c r="K150" s="37">
        <v>0</v>
      </c>
      <c r="L150" s="69">
        <v>0</v>
      </c>
      <c r="M150" s="37">
        <v>0</v>
      </c>
      <c r="N150" s="69">
        <v>0</v>
      </c>
      <c r="O150" s="69">
        <v>47.363928224000006</v>
      </c>
      <c r="P150" s="69">
        <v>0.22500000000000001</v>
      </c>
      <c r="Q150" s="69">
        <f t="shared" si="66"/>
        <v>52.397242532000007</v>
      </c>
      <c r="R150" s="69">
        <f t="shared" si="67"/>
        <v>-47.138928224000004</v>
      </c>
      <c r="S150" s="131">
        <f t="shared" si="68"/>
        <v>-0.93073633471976625</v>
      </c>
      <c r="T150" s="45" t="s">
        <v>177</v>
      </c>
      <c r="U150" s="1"/>
      <c r="W150" s="3"/>
      <c r="X150" s="3"/>
      <c r="Y150" s="3"/>
      <c r="Z150" s="3"/>
      <c r="AD150" s="1"/>
      <c r="AE150" s="1"/>
    </row>
    <row r="151" spans="1:31" ht="78.75" customHeight="1" x14ac:dyDescent="0.25">
      <c r="A151" s="34" t="s">
        <v>223</v>
      </c>
      <c r="B151" s="47" t="s">
        <v>334</v>
      </c>
      <c r="C151" s="48" t="s">
        <v>335</v>
      </c>
      <c r="D151" s="69">
        <v>0.26049359999999999</v>
      </c>
      <c r="E151" s="57">
        <v>0</v>
      </c>
      <c r="F151" s="69">
        <f t="shared" si="64"/>
        <v>0.26049359999999999</v>
      </c>
      <c r="G151" s="69">
        <f t="shared" si="65"/>
        <v>0.26049359999999999</v>
      </c>
      <c r="H151" s="69">
        <f t="shared" si="65"/>
        <v>0.24205000000000002</v>
      </c>
      <c r="I151" s="37">
        <v>0</v>
      </c>
      <c r="J151" s="69">
        <v>0</v>
      </c>
      <c r="K151" s="37">
        <v>0</v>
      </c>
      <c r="L151" s="69">
        <v>0</v>
      </c>
      <c r="M151" s="37">
        <v>0.24205000000000002</v>
      </c>
      <c r="N151" s="69">
        <v>0.24205000000000002</v>
      </c>
      <c r="O151" s="69">
        <v>1.8443599999999977E-2</v>
      </c>
      <c r="P151" s="69">
        <v>0</v>
      </c>
      <c r="Q151" s="69">
        <f t="shared" si="66"/>
        <v>1.8443599999999977E-2</v>
      </c>
      <c r="R151" s="69">
        <f t="shared" si="67"/>
        <v>-1.8443599999999977E-2</v>
      </c>
      <c r="S151" s="131">
        <f t="shared" si="68"/>
        <v>-7.0802507240101009E-2</v>
      </c>
      <c r="T151" s="45" t="s">
        <v>32</v>
      </c>
      <c r="U151" s="1"/>
      <c r="W151" s="3"/>
      <c r="X151" s="3"/>
      <c r="Y151" s="3"/>
      <c r="Z151" s="3"/>
      <c r="AD151" s="1"/>
      <c r="AE151" s="1"/>
    </row>
    <row r="152" spans="1:31" ht="78.75" customHeight="1" x14ac:dyDescent="0.25">
      <c r="A152" s="34" t="s">
        <v>223</v>
      </c>
      <c r="B152" s="47" t="s">
        <v>336</v>
      </c>
      <c r="C152" s="48" t="s">
        <v>337</v>
      </c>
      <c r="D152" s="69">
        <v>34.825972783200001</v>
      </c>
      <c r="E152" s="57">
        <v>0</v>
      </c>
      <c r="F152" s="69">
        <f t="shared" si="64"/>
        <v>34.825972783200001</v>
      </c>
      <c r="G152" s="69">
        <f t="shared" si="65"/>
        <v>8.952</v>
      </c>
      <c r="H152" s="69">
        <f t="shared" si="65"/>
        <v>9.3284470099999997</v>
      </c>
      <c r="I152" s="37">
        <v>0.85214659999999998</v>
      </c>
      <c r="J152" s="69">
        <v>0.85214659999999998</v>
      </c>
      <c r="K152" s="37">
        <v>0</v>
      </c>
      <c r="L152" s="69">
        <v>0</v>
      </c>
      <c r="M152" s="37">
        <v>7.8515863299999999</v>
      </c>
      <c r="N152" s="69">
        <v>7.8515863299999999</v>
      </c>
      <c r="O152" s="69">
        <v>0.2482670700000007</v>
      </c>
      <c r="P152" s="69">
        <v>0.62471408000000006</v>
      </c>
      <c r="Q152" s="69">
        <f>F152-H152</f>
        <v>25.497525773200003</v>
      </c>
      <c r="R152" s="69">
        <f t="shared" si="67"/>
        <v>0.37644700999999969</v>
      </c>
      <c r="S152" s="131">
        <f t="shared" si="68"/>
        <v>4.2051721403038395E-2</v>
      </c>
      <c r="T152" s="45" t="s">
        <v>32</v>
      </c>
      <c r="U152" s="1"/>
      <c r="W152" s="3"/>
      <c r="X152" s="3"/>
      <c r="Y152" s="3"/>
      <c r="Z152" s="3"/>
      <c r="AD152" s="1"/>
      <c r="AE152" s="1"/>
    </row>
    <row r="153" spans="1:31" ht="63" customHeight="1" x14ac:dyDescent="0.25">
      <c r="A153" s="34" t="s">
        <v>223</v>
      </c>
      <c r="B153" s="47" t="s">
        <v>338</v>
      </c>
      <c r="C153" s="48" t="s">
        <v>339</v>
      </c>
      <c r="D153" s="69">
        <v>1.8742832159999998</v>
      </c>
      <c r="E153" s="57">
        <v>0</v>
      </c>
      <c r="F153" s="69">
        <f t="shared" si="64"/>
        <v>1.8742832159999998</v>
      </c>
      <c r="G153" s="69">
        <f t="shared" si="65"/>
        <v>1.771041168</v>
      </c>
      <c r="H153" s="69">
        <f t="shared" si="65"/>
        <v>1.4748569999999999</v>
      </c>
      <c r="I153" s="37">
        <v>0.1432039</v>
      </c>
      <c r="J153" s="69">
        <v>0.1432039</v>
      </c>
      <c r="K153" s="37">
        <v>0</v>
      </c>
      <c r="L153" s="69">
        <v>0</v>
      </c>
      <c r="M153" s="37">
        <v>1.1841673999999998</v>
      </c>
      <c r="N153" s="69">
        <v>1.1841673999999998</v>
      </c>
      <c r="O153" s="69">
        <v>0.44366986800000019</v>
      </c>
      <c r="P153" s="69">
        <v>0.1474857</v>
      </c>
      <c r="Q153" s="69">
        <f t="shared" si="66"/>
        <v>0.39942621599999995</v>
      </c>
      <c r="R153" s="69">
        <f t="shared" si="67"/>
        <v>-0.29618416800000014</v>
      </c>
      <c r="S153" s="131">
        <f t="shared" si="68"/>
        <v>-0.1672373140453165</v>
      </c>
      <c r="T153" s="45" t="s">
        <v>316</v>
      </c>
      <c r="U153" s="1"/>
      <c r="W153" s="3"/>
      <c r="X153" s="3"/>
      <c r="Y153" s="3"/>
      <c r="Z153" s="3"/>
      <c r="AD153" s="1"/>
      <c r="AE153" s="1"/>
    </row>
    <row r="154" spans="1:31" ht="74.25" customHeight="1" x14ac:dyDescent="0.25">
      <c r="A154" s="34" t="s">
        <v>223</v>
      </c>
      <c r="B154" s="47" t="s">
        <v>340</v>
      </c>
      <c r="C154" s="48" t="s">
        <v>341</v>
      </c>
      <c r="D154" s="69">
        <v>468.83401209599998</v>
      </c>
      <c r="E154" s="57">
        <v>0</v>
      </c>
      <c r="F154" s="69">
        <f t="shared" si="64"/>
        <v>468.83401209599998</v>
      </c>
      <c r="G154" s="69">
        <f t="shared" si="65"/>
        <v>11.500210639999999</v>
      </c>
      <c r="H154" s="69">
        <f t="shared" si="65"/>
        <v>8.8327244399999998</v>
      </c>
      <c r="I154" s="37">
        <v>0.45259097000000004</v>
      </c>
      <c r="J154" s="69">
        <v>0.45259097000000004</v>
      </c>
      <c r="K154" s="37">
        <v>1.9855440499999999</v>
      </c>
      <c r="L154" s="69">
        <v>1.9855440499999999</v>
      </c>
      <c r="M154" s="37">
        <v>0</v>
      </c>
      <c r="N154" s="69">
        <v>0</v>
      </c>
      <c r="O154" s="69">
        <v>9.0620756199999999</v>
      </c>
      <c r="P154" s="69">
        <v>6.39458942</v>
      </c>
      <c r="Q154" s="69">
        <f t="shared" si="66"/>
        <v>460.00128765599999</v>
      </c>
      <c r="R154" s="69">
        <f t="shared" si="67"/>
        <v>-2.667486199999999</v>
      </c>
      <c r="S154" s="131">
        <f t="shared" si="68"/>
        <v>-0.23195107320225566</v>
      </c>
      <c r="T154" s="45" t="s">
        <v>316</v>
      </c>
      <c r="U154" s="1"/>
      <c r="W154" s="3"/>
      <c r="X154" s="3"/>
      <c r="Y154" s="3"/>
      <c r="Z154" s="3"/>
      <c r="AD154" s="1"/>
      <c r="AE154" s="1"/>
    </row>
    <row r="155" spans="1:31" ht="46.5" customHeight="1" x14ac:dyDescent="0.25">
      <c r="A155" s="34" t="s">
        <v>223</v>
      </c>
      <c r="B155" s="47" t="s">
        <v>342</v>
      </c>
      <c r="C155" s="48" t="s">
        <v>343</v>
      </c>
      <c r="D155" s="69">
        <v>45.936353543999999</v>
      </c>
      <c r="E155" s="69">
        <v>0</v>
      </c>
      <c r="F155" s="69">
        <f t="shared" si="64"/>
        <v>45.936353543999999</v>
      </c>
      <c r="G155" s="69">
        <f t="shared" si="65"/>
        <v>1.5856932239999999</v>
      </c>
      <c r="H155" s="69">
        <f t="shared" si="65"/>
        <v>1.5840620400000001</v>
      </c>
      <c r="I155" s="37">
        <v>0</v>
      </c>
      <c r="J155" s="69">
        <v>0</v>
      </c>
      <c r="K155" s="37">
        <v>0.11000431000000001</v>
      </c>
      <c r="L155" s="69">
        <v>0.11000431000000001</v>
      </c>
      <c r="M155" s="37">
        <v>0.48988586000000001</v>
      </c>
      <c r="N155" s="69">
        <v>0.48988586000000001</v>
      </c>
      <c r="O155" s="69">
        <v>0.98580305400000001</v>
      </c>
      <c r="P155" s="69">
        <v>0.98417186999999995</v>
      </c>
      <c r="Q155" s="69">
        <f t="shared" si="66"/>
        <v>44.352291504</v>
      </c>
      <c r="R155" s="69">
        <f t="shared" si="67"/>
        <v>-1.6311839999998412E-3</v>
      </c>
      <c r="S155" s="131">
        <f t="shared" si="68"/>
        <v>-1.028688257798749E-3</v>
      </c>
      <c r="T155" s="45" t="s">
        <v>32</v>
      </c>
      <c r="U155" s="1"/>
      <c r="W155" s="3"/>
      <c r="X155" s="3"/>
      <c r="Y155" s="3"/>
      <c r="Z155" s="3"/>
      <c r="AD155" s="1"/>
      <c r="AE155" s="1"/>
    </row>
    <row r="156" spans="1:31" ht="65.25" customHeight="1" x14ac:dyDescent="0.25">
      <c r="A156" s="34" t="s">
        <v>223</v>
      </c>
      <c r="B156" s="47" t="s">
        <v>344</v>
      </c>
      <c r="C156" s="48" t="s">
        <v>345</v>
      </c>
      <c r="D156" s="69">
        <v>68.626973612</v>
      </c>
      <c r="E156" s="69">
        <v>0</v>
      </c>
      <c r="F156" s="69">
        <f t="shared" si="64"/>
        <v>68.626973612</v>
      </c>
      <c r="G156" s="69">
        <f t="shared" si="65"/>
        <v>33.763953076999996</v>
      </c>
      <c r="H156" s="69">
        <f t="shared" si="65"/>
        <v>19.470226360000002</v>
      </c>
      <c r="I156" s="37">
        <v>0.43308019000000003</v>
      </c>
      <c r="J156" s="69">
        <v>0.43308019000000003</v>
      </c>
      <c r="K156" s="37">
        <v>0.35704038000000005</v>
      </c>
      <c r="L156" s="69">
        <v>0.35704038000000005</v>
      </c>
      <c r="M156" s="37">
        <v>1.0899640900000003</v>
      </c>
      <c r="N156" s="69">
        <v>1.0899640900000003</v>
      </c>
      <c r="O156" s="69">
        <v>31.883868416999999</v>
      </c>
      <c r="P156" s="69">
        <v>17.5901417</v>
      </c>
      <c r="Q156" s="69">
        <f t="shared" si="66"/>
        <v>49.156747252000002</v>
      </c>
      <c r="R156" s="69">
        <f t="shared" si="67"/>
        <v>-14.293726716999995</v>
      </c>
      <c r="S156" s="131">
        <f t="shared" si="68"/>
        <v>-0.42334280836140842</v>
      </c>
      <c r="T156" s="45" t="s">
        <v>316</v>
      </c>
      <c r="U156" s="1"/>
      <c r="W156" s="3"/>
      <c r="X156" s="3"/>
      <c r="Y156" s="3"/>
      <c r="Z156" s="3"/>
      <c r="AD156" s="1"/>
      <c r="AE156" s="1"/>
    </row>
    <row r="157" spans="1:31" ht="74.45" customHeight="1" x14ac:dyDescent="0.25">
      <c r="A157" s="34" t="s">
        <v>223</v>
      </c>
      <c r="B157" s="61" t="s">
        <v>346</v>
      </c>
      <c r="C157" s="48" t="s">
        <v>347</v>
      </c>
      <c r="D157" s="69">
        <v>83.232675599999993</v>
      </c>
      <c r="E157" s="69">
        <v>82.848896449999998</v>
      </c>
      <c r="F157" s="69">
        <f t="shared" si="64"/>
        <v>0.38377914999999518</v>
      </c>
      <c r="G157" s="69">
        <f t="shared" si="65"/>
        <v>0.38377915000000029</v>
      </c>
      <c r="H157" s="69">
        <f t="shared" si="65"/>
        <v>0.38377915000000001</v>
      </c>
      <c r="I157" s="37">
        <v>6.8495300000000012E-3</v>
      </c>
      <c r="J157" s="69">
        <v>6.8495300000000012E-3</v>
      </c>
      <c r="K157" s="37">
        <v>0.35243526000000003</v>
      </c>
      <c r="L157" s="69">
        <v>0.35243526000000003</v>
      </c>
      <c r="M157" s="37">
        <v>0</v>
      </c>
      <c r="N157" s="69">
        <v>0</v>
      </c>
      <c r="O157" s="69">
        <v>2.449436000000027E-2</v>
      </c>
      <c r="P157" s="69">
        <v>2.4494359999999996E-2</v>
      </c>
      <c r="Q157" s="69">
        <f t="shared" si="66"/>
        <v>-4.829470157119431E-15</v>
      </c>
      <c r="R157" s="69">
        <f t="shared" si="67"/>
        <v>0</v>
      </c>
      <c r="S157" s="131">
        <f t="shared" si="68"/>
        <v>0</v>
      </c>
      <c r="T157" s="45" t="s">
        <v>32</v>
      </c>
      <c r="U157" s="1"/>
      <c r="W157" s="3"/>
      <c r="X157" s="3"/>
      <c r="Y157" s="3"/>
      <c r="Z157" s="3"/>
      <c r="AD157" s="1"/>
      <c r="AE157" s="1"/>
    </row>
    <row r="158" spans="1:31" ht="108.75" customHeight="1" x14ac:dyDescent="0.25">
      <c r="A158" s="34" t="s">
        <v>223</v>
      </c>
      <c r="B158" s="61" t="s">
        <v>348</v>
      </c>
      <c r="C158" s="48" t="s">
        <v>349</v>
      </c>
      <c r="D158" s="69">
        <v>71.744571903999997</v>
      </c>
      <c r="E158" s="69">
        <v>20.936420909999995</v>
      </c>
      <c r="F158" s="69">
        <f t="shared" si="64"/>
        <v>50.808150994000002</v>
      </c>
      <c r="G158" s="69">
        <f t="shared" si="65"/>
        <v>19.039868890000001</v>
      </c>
      <c r="H158" s="69">
        <f t="shared" si="65"/>
        <v>0.41649435000000001</v>
      </c>
      <c r="I158" s="37">
        <v>0.41649435000000001</v>
      </c>
      <c r="J158" s="69">
        <v>0.41649435000000001</v>
      </c>
      <c r="K158" s="37">
        <v>0</v>
      </c>
      <c r="L158" s="69">
        <v>0</v>
      </c>
      <c r="M158" s="37">
        <v>0</v>
      </c>
      <c r="N158" s="69">
        <v>0</v>
      </c>
      <c r="O158" s="69">
        <v>18.62337454</v>
      </c>
      <c r="P158" s="69">
        <v>0</v>
      </c>
      <c r="Q158" s="69">
        <f t="shared" si="66"/>
        <v>50.391656644000001</v>
      </c>
      <c r="R158" s="69">
        <f t="shared" si="67"/>
        <v>-18.62337454</v>
      </c>
      <c r="S158" s="131">
        <f t="shared" si="68"/>
        <v>-0.97812514611281021</v>
      </c>
      <c r="T158" s="45" t="s">
        <v>350</v>
      </c>
      <c r="U158" s="1"/>
      <c r="W158" s="3"/>
      <c r="X158" s="3"/>
      <c r="Y158" s="3"/>
      <c r="Z158" s="3"/>
      <c r="AD158" s="1"/>
      <c r="AE158" s="1"/>
    </row>
    <row r="159" spans="1:31" ht="31.5" customHeight="1" x14ac:dyDescent="0.25">
      <c r="A159" s="34" t="s">
        <v>223</v>
      </c>
      <c r="B159" s="47" t="s">
        <v>351</v>
      </c>
      <c r="C159" s="48" t="s">
        <v>352</v>
      </c>
      <c r="D159" s="69">
        <v>129.645999996</v>
      </c>
      <c r="E159" s="69">
        <v>0</v>
      </c>
      <c r="F159" s="69">
        <f t="shared" si="64"/>
        <v>129.645999996</v>
      </c>
      <c r="G159" s="69">
        <f t="shared" si="65"/>
        <v>3.62</v>
      </c>
      <c r="H159" s="69">
        <f t="shared" si="65"/>
        <v>0</v>
      </c>
      <c r="I159" s="37">
        <v>0</v>
      </c>
      <c r="J159" s="69">
        <v>0</v>
      </c>
      <c r="K159" s="37">
        <v>0</v>
      </c>
      <c r="L159" s="69">
        <v>0</v>
      </c>
      <c r="M159" s="37">
        <v>0</v>
      </c>
      <c r="N159" s="69">
        <v>0</v>
      </c>
      <c r="O159" s="69">
        <v>3.62</v>
      </c>
      <c r="P159" s="69">
        <v>0</v>
      </c>
      <c r="Q159" s="69">
        <f t="shared" si="66"/>
        <v>129.645999996</v>
      </c>
      <c r="R159" s="69">
        <f t="shared" si="67"/>
        <v>-3.62</v>
      </c>
      <c r="S159" s="131">
        <f t="shared" si="68"/>
        <v>-1</v>
      </c>
      <c r="T159" s="45" t="s">
        <v>316</v>
      </c>
      <c r="U159" s="1"/>
      <c r="W159" s="3"/>
      <c r="X159" s="3"/>
      <c r="Y159" s="3"/>
      <c r="Z159" s="3"/>
      <c r="AD159" s="1"/>
      <c r="AE159" s="1"/>
    </row>
    <row r="160" spans="1:31" ht="47.25" customHeight="1" x14ac:dyDescent="0.25">
      <c r="A160" s="34" t="s">
        <v>223</v>
      </c>
      <c r="B160" s="47" t="s">
        <v>353</v>
      </c>
      <c r="C160" s="48" t="s">
        <v>354</v>
      </c>
      <c r="D160" s="69">
        <v>9.3072996499999991</v>
      </c>
      <c r="E160" s="69">
        <v>2.0105127899999999</v>
      </c>
      <c r="F160" s="69">
        <f t="shared" si="64"/>
        <v>7.2967868599999992</v>
      </c>
      <c r="G160" s="69">
        <f t="shared" si="65"/>
        <v>7.2967868599999992</v>
      </c>
      <c r="H160" s="69">
        <f t="shared" si="65"/>
        <v>7.0837704399999986</v>
      </c>
      <c r="I160" s="37">
        <v>0.29500003000000002</v>
      </c>
      <c r="J160" s="69">
        <v>0.29500003000000002</v>
      </c>
      <c r="K160" s="37">
        <v>4.9224358699999993</v>
      </c>
      <c r="L160" s="69">
        <v>4.9224358699999993</v>
      </c>
      <c r="M160" s="37">
        <v>1.6071430000000001E-2</v>
      </c>
      <c r="N160" s="69">
        <v>1.6071430000000001E-2</v>
      </c>
      <c r="O160" s="69">
        <v>2.06327953</v>
      </c>
      <c r="P160" s="69">
        <v>1.8502631099999998</v>
      </c>
      <c r="Q160" s="69">
        <f t="shared" si="66"/>
        <v>0.21301642000000065</v>
      </c>
      <c r="R160" s="69">
        <f t="shared" si="67"/>
        <v>-0.21301642000000065</v>
      </c>
      <c r="S160" s="131">
        <f t="shared" si="68"/>
        <v>-2.9193181065453332E-2</v>
      </c>
      <c r="T160" s="45" t="s">
        <v>32</v>
      </c>
      <c r="U160" s="1"/>
      <c r="W160" s="3"/>
      <c r="X160" s="3"/>
      <c r="Y160" s="3"/>
      <c r="Z160" s="3"/>
      <c r="AD160" s="1"/>
      <c r="AE160" s="1"/>
    </row>
    <row r="161" spans="1:31" ht="63" customHeight="1" x14ac:dyDescent="0.25">
      <c r="A161" s="34" t="s">
        <v>223</v>
      </c>
      <c r="B161" s="47" t="s">
        <v>355</v>
      </c>
      <c r="C161" s="48" t="s">
        <v>356</v>
      </c>
      <c r="D161" s="69">
        <v>12.249468069999999</v>
      </c>
      <c r="E161" s="57">
        <v>2.2322019600000003</v>
      </c>
      <c r="F161" s="69">
        <f t="shared" si="64"/>
        <v>10.017266109999998</v>
      </c>
      <c r="G161" s="69">
        <f t="shared" si="65"/>
        <v>10.017266109999998</v>
      </c>
      <c r="H161" s="69">
        <f t="shared" si="65"/>
        <v>9.1165699300000007</v>
      </c>
      <c r="I161" s="37">
        <v>0.18407973000000002</v>
      </c>
      <c r="J161" s="69">
        <v>0.18407973000000002</v>
      </c>
      <c r="K161" s="37">
        <v>5.779212460000001</v>
      </c>
      <c r="L161" s="69">
        <v>5.779212460000001</v>
      </c>
      <c r="M161" s="37">
        <v>1.6071430000000001E-2</v>
      </c>
      <c r="N161" s="69">
        <v>1.6071430000000001E-2</v>
      </c>
      <c r="O161" s="130">
        <v>4.037902489999996</v>
      </c>
      <c r="P161" s="69">
        <v>3.1372063099999998</v>
      </c>
      <c r="Q161" s="69">
        <f t="shared" si="66"/>
        <v>0.90069617999999707</v>
      </c>
      <c r="R161" s="69">
        <f t="shared" si="67"/>
        <v>-0.90069617999999707</v>
      </c>
      <c r="S161" s="131">
        <f t="shared" si="68"/>
        <v>-8.9914370858217851E-2</v>
      </c>
      <c r="T161" s="45" t="s">
        <v>32</v>
      </c>
      <c r="U161" s="1"/>
      <c r="W161" s="3"/>
      <c r="X161" s="3"/>
      <c r="Y161" s="3"/>
      <c r="Z161" s="3"/>
      <c r="AD161" s="1"/>
      <c r="AE161" s="1"/>
    </row>
    <row r="162" spans="1:31" ht="65.25" customHeight="1" x14ac:dyDescent="0.25">
      <c r="A162" s="34" t="s">
        <v>223</v>
      </c>
      <c r="B162" s="47" t="s">
        <v>357</v>
      </c>
      <c r="C162" s="48" t="s">
        <v>358</v>
      </c>
      <c r="D162" s="69">
        <v>21.081838980000001</v>
      </c>
      <c r="E162" s="57">
        <v>2.8761247600000002</v>
      </c>
      <c r="F162" s="69">
        <f t="shared" si="64"/>
        <v>18.205714220000001</v>
      </c>
      <c r="G162" s="69">
        <f t="shared" si="65"/>
        <v>18.205714219999997</v>
      </c>
      <c r="H162" s="69">
        <f t="shared" si="65"/>
        <v>18.41309008</v>
      </c>
      <c r="I162" s="37">
        <v>0.31508287000000001</v>
      </c>
      <c r="J162" s="69">
        <v>0.31508287000000001</v>
      </c>
      <c r="K162" s="37">
        <v>13.049962039999999</v>
      </c>
      <c r="L162" s="69">
        <v>13.049962039999999</v>
      </c>
      <c r="M162" s="37">
        <v>1.6071430000000001E-2</v>
      </c>
      <c r="N162" s="69">
        <v>1.6071430000000001E-2</v>
      </c>
      <c r="O162" s="69">
        <v>4.8245978800000007</v>
      </c>
      <c r="P162" s="69">
        <v>5.0319737400000006</v>
      </c>
      <c r="Q162" s="69">
        <f t="shared" si="66"/>
        <v>-0.20737585999999908</v>
      </c>
      <c r="R162" s="69">
        <f t="shared" si="67"/>
        <v>0.20737586000000263</v>
      </c>
      <c r="S162" s="131">
        <f t="shared" si="68"/>
        <v>1.1390701704643295E-2</v>
      </c>
      <c r="T162" s="45" t="s">
        <v>359</v>
      </c>
      <c r="U162" s="1"/>
      <c r="W162" s="3"/>
      <c r="X162" s="3"/>
      <c r="Y162" s="3"/>
      <c r="Z162" s="3"/>
      <c r="AD162" s="1"/>
      <c r="AE162" s="1"/>
    </row>
    <row r="163" spans="1:31" ht="144" customHeight="1" x14ac:dyDescent="0.25">
      <c r="A163" s="34" t="s">
        <v>223</v>
      </c>
      <c r="B163" s="52" t="s">
        <v>360</v>
      </c>
      <c r="C163" s="36" t="s">
        <v>361</v>
      </c>
      <c r="D163" s="69">
        <v>311.83455887099996</v>
      </c>
      <c r="E163" s="57">
        <v>61.549610330000007</v>
      </c>
      <c r="F163" s="69">
        <f t="shared" si="64"/>
        <v>250.28494854099995</v>
      </c>
      <c r="G163" s="69">
        <f t="shared" si="65"/>
        <v>11.468924059999994</v>
      </c>
      <c r="H163" s="69">
        <f t="shared" si="65"/>
        <v>0.89188739999999989</v>
      </c>
      <c r="I163" s="37">
        <v>0</v>
      </c>
      <c r="J163" s="69">
        <v>0</v>
      </c>
      <c r="K163" s="37">
        <v>0.13295214999999999</v>
      </c>
      <c r="L163" s="69">
        <v>0.13295214999999999</v>
      </c>
      <c r="M163" s="37">
        <v>0</v>
      </c>
      <c r="N163" s="69">
        <v>0</v>
      </c>
      <c r="O163" s="69">
        <v>11.335971909999994</v>
      </c>
      <c r="P163" s="69">
        <v>0.75893524999999995</v>
      </c>
      <c r="Q163" s="69">
        <f t="shared" si="66"/>
        <v>249.39306114099995</v>
      </c>
      <c r="R163" s="69">
        <f t="shared" si="67"/>
        <v>-10.577036659999994</v>
      </c>
      <c r="S163" s="131">
        <f t="shared" si="68"/>
        <v>-0.92223443146592776</v>
      </c>
      <c r="T163" s="45" t="s">
        <v>362</v>
      </c>
      <c r="U163" s="1"/>
      <c r="W163" s="3"/>
      <c r="X163" s="3"/>
      <c r="Y163" s="3"/>
      <c r="Z163" s="3"/>
      <c r="AD163" s="1"/>
      <c r="AE163" s="1"/>
    </row>
    <row r="164" spans="1:31" ht="39" customHeight="1" x14ac:dyDescent="0.25">
      <c r="A164" s="34" t="s">
        <v>223</v>
      </c>
      <c r="B164" s="52" t="s">
        <v>363</v>
      </c>
      <c r="C164" s="36" t="s">
        <v>364</v>
      </c>
      <c r="D164" s="133">
        <v>91.851646891999991</v>
      </c>
      <c r="E164" s="57">
        <v>11.453471840000001</v>
      </c>
      <c r="F164" s="69">
        <f t="shared" si="64"/>
        <v>80.398175051999985</v>
      </c>
      <c r="G164" s="69">
        <f t="shared" si="65"/>
        <v>17.1602130112</v>
      </c>
      <c r="H164" s="69">
        <f t="shared" si="65"/>
        <v>15.669539199999999</v>
      </c>
      <c r="I164" s="37">
        <v>2.4467549999999998E-2</v>
      </c>
      <c r="J164" s="69">
        <v>2.4467549999999998E-2</v>
      </c>
      <c r="K164" s="37">
        <v>9.7829465399999993</v>
      </c>
      <c r="L164" s="69">
        <v>9.7829465399999993</v>
      </c>
      <c r="M164" s="37">
        <v>1.25898175</v>
      </c>
      <c r="N164" s="69">
        <v>1.25898175</v>
      </c>
      <c r="O164" s="69">
        <v>6.0938171711999995</v>
      </c>
      <c r="P164" s="69">
        <v>4.6031433599999989</v>
      </c>
      <c r="Q164" s="69">
        <f t="shared" si="66"/>
        <v>64.728635851999982</v>
      </c>
      <c r="R164" s="69">
        <f t="shared" si="67"/>
        <v>-1.4906738112000006</v>
      </c>
      <c r="S164" s="131">
        <f t="shared" si="68"/>
        <v>-8.6868024903133709E-2</v>
      </c>
      <c r="T164" s="45" t="s">
        <v>32</v>
      </c>
      <c r="U164" s="1"/>
      <c r="W164" s="3"/>
      <c r="X164" s="3"/>
      <c r="Y164" s="3"/>
      <c r="Z164" s="3"/>
      <c r="AD164" s="1"/>
      <c r="AE164" s="1"/>
    </row>
    <row r="165" spans="1:31" ht="72.75" customHeight="1" x14ac:dyDescent="0.25">
      <c r="A165" s="34" t="s">
        <v>223</v>
      </c>
      <c r="B165" s="52" t="s">
        <v>365</v>
      </c>
      <c r="C165" s="36" t="s">
        <v>366</v>
      </c>
      <c r="D165" s="69">
        <v>81.201211263999994</v>
      </c>
      <c r="E165" s="57">
        <v>62.844588700000003</v>
      </c>
      <c r="F165" s="69">
        <f t="shared" si="64"/>
        <v>18.356622563999991</v>
      </c>
      <c r="G165" s="69">
        <f t="shared" si="65"/>
        <v>18.356622563999995</v>
      </c>
      <c r="H165" s="69">
        <f t="shared" si="65"/>
        <v>16.014332110000002</v>
      </c>
      <c r="I165" s="37">
        <v>6.0830194400000002</v>
      </c>
      <c r="J165" s="69">
        <v>6.0830194400000002</v>
      </c>
      <c r="K165" s="37">
        <v>7.7423147999999999</v>
      </c>
      <c r="L165" s="69">
        <v>7.7423147999999999</v>
      </c>
      <c r="M165" s="37">
        <v>0</v>
      </c>
      <c r="N165" s="69">
        <v>0</v>
      </c>
      <c r="O165" s="69">
        <v>4.5312883239999939</v>
      </c>
      <c r="P165" s="69">
        <v>2.1889978700000001</v>
      </c>
      <c r="Q165" s="69">
        <f t="shared" si="66"/>
        <v>2.3422904539999898</v>
      </c>
      <c r="R165" s="69">
        <f t="shared" si="67"/>
        <v>-2.3422904539999934</v>
      </c>
      <c r="S165" s="131">
        <f t="shared" si="68"/>
        <v>-0.12759920545479675</v>
      </c>
      <c r="T165" s="45" t="s">
        <v>367</v>
      </c>
      <c r="U165" s="1"/>
      <c r="W165" s="3"/>
      <c r="X165" s="3"/>
      <c r="Y165" s="3"/>
      <c r="Z165" s="3"/>
      <c r="AD165" s="1"/>
      <c r="AE165" s="1"/>
    </row>
    <row r="166" spans="1:31" ht="75" customHeight="1" x14ac:dyDescent="0.25">
      <c r="A166" s="34" t="s">
        <v>223</v>
      </c>
      <c r="B166" s="52" t="s">
        <v>368</v>
      </c>
      <c r="C166" s="36" t="s">
        <v>369</v>
      </c>
      <c r="D166" s="133">
        <v>172.19259430599999</v>
      </c>
      <c r="E166" s="57">
        <v>0</v>
      </c>
      <c r="F166" s="69">
        <f t="shared" si="64"/>
        <v>172.19259430599999</v>
      </c>
      <c r="G166" s="69">
        <f t="shared" si="65"/>
        <v>15.468686878</v>
      </c>
      <c r="H166" s="69">
        <f t="shared" si="65"/>
        <v>19.274214199999999</v>
      </c>
      <c r="I166" s="37">
        <v>0</v>
      </c>
      <c r="J166" s="69">
        <v>0</v>
      </c>
      <c r="K166" s="37">
        <v>15.468686878</v>
      </c>
      <c r="L166" s="69">
        <v>17.25137501</v>
      </c>
      <c r="M166" s="37">
        <v>0</v>
      </c>
      <c r="N166" s="69">
        <v>2.0228391899999996</v>
      </c>
      <c r="O166" s="69">
        <v>0</v>
      </c>
      <c r="P166" s="69">
        <v>0</v>
      </c>
      <c r="Q166" s="69">
        <f t="shared" si="66"/>
        <v>152.918380106</v>
      </c>
      <c r="R166" s="69">
        <f t="shared" si="67"/>
        <v>3.8055273219999997</v>
      </c>
      <c r="S166" s="131">
        <f t="shared" si="68"/>
        <v>0.246014891374673</v>
      </c>
      <c r="T166" s="45" t="s">
        <v>370</v>
      </c>
      <c r="U166" s="1"/>
      <c r="W166" s="3"/>
      <c r="X166" s="3"/>
      <c r="Y166" s="3"/>
      <c r="Z166" s="3"/>
      <c r="AD166" s="1"/>
      <c r="AE166" s="1"/>
    </row>
    <row r="167" spans="1:31" ht="63" customHeight="1" x14ac:dyDescent="0.25">
      <c r="A167" s="34" t="s">
        <v>223</v>
      </c>
      <c r="B167" s="52" t="s">
        <v>371</v>
      </c>
      <c r="C167" s="36" t="s">
        <v>372</v>
      </c>
      <c r="D167" s="69">
        <v>200.98574400000001</v>
      </c>
      <c r="E167" s="57">
        <v>0</v>
      </c>
      <c r="F167" s="69">
        <f t="shared" ref="F167:F201" si="69">D167-E167</f>
        <v>200.98574400000001</v>
      </c>
      <c r="G167" s="69">
        <f t="shared" ref="G167:H201" si="70">I167+K167+M167+O167</f>
        <v>134.10239999999999</v>
      </c>
      <c r="H167" s="69">
        <f t="shared" si="70"/>
        <v>143.08228697999999</v>
      </c>
      <c r="I167" s="37">
        <v>22.853291820000003</v>
      </c>
      <c r="J167" s="69">
        <v>22.853291820000003</v>
      </c>
      <c r="K167" s="37">
        <v>31.242125620000003</v>
      </c>
      <c r="L167" s="69">
        <v>31.242125620000003</v>
      </c>
      <c r="M167" s="37">
        <v>16.392572660000003</v>
      </c>
      <c r="N167" s="69">
        <v>16.392572660000003</v>
      </c>
      <c r="O167" s="69">
        <v>63.614409899999984</v>
      </c>
      <c r="P167" s="69">
        <v>72.594296879999987</v>
      </c>
      <c r="Q167" s="69">
        <f t="shared" ref="Q167:Q201" si="71">F167-H167</f>
        <v>57.903457020000019</v>
      </c>
      <c r="R167" s="69">
        <f t="shared" ref="R167:R201" si="72">H167-(I167+K167+M167+O167)</f>
        <v>8.9798869800000034</v>
      </c>
      <c r="S167" s="131">
        <f t="shared" si="68"/>
        <v>6.6962910283484889E-2</v>
      </c>
      <c r="T167" s="45" t="s">
        <v>32</v>
      </c>
      <c r="U167" s="1"/>
      <c r="W167" s="3"/>
      <c r="X167" s="3"/>
      <c r="Y167" s="3"/>
      <c r="Z167" s="3"/>
      <c r="AD167" s="1"/>
      <c r="AE167" s="1"/>
    </row>
    <row r="168" spans="1:31" ht="63" customHeight="1" x14ac:dyDescent="0.25">
      <c r="A168" s="34" t="s">
        <v>223</v>
      </c>
      <c r="B168" s="52" t="s">
        <v>373</v>
      </c>
      <c r="C168" s="36" t="s">
        <v>374</v>
      </c>
      <c r="D168" s="69">
        <v>32.41544442</v>
      </c>
      <c r="E168" s="57">
        <v>0</v>
      </c>
      <c r="F168" s="69">
        <f t="shared" si="69"/>
        <v>32.41544442</v>
      </c>
      <c r="G168" s="69" t="s">
        <v>32</v>
      </c>
      <c r="H168" s="69">
        <f t="shared" si="70"/>
        <v>3.8629572800000003</v>
      </c>
      <c r="I168" s="37" t="s">
        <v>32</v>
      </c>
      <c r="J168" s="69">
        <v>0</v>
      </c>
      <c r="K168" s="37" t="s">
        <v>32</v>
      </c>
      <c r="L168" s="69">
        <v>3.8456160000000001</v>
      </c>
      <c r="M168" s="37" t="s">
        <v>32</v>
      </c>
      <c r="N168" s="69">
        <v>1.7341279999999997E-2</v>
      </c>
      <c r="O168" s="69" t="s">
        <v>32</v>
      </c>
      <c r="P168" s="69">
        <v>0</v>
      </c>
      <c r="Q168" s="69">
        <f t="shared" si="71"/>
        <v>28.55248714</v>
      </c>
      <c r="R168" s="69" t="s">
        <v>32</v>
      </c>
      <c r="S168" s="131" t="s">
        <v>32</v>
      </c>
      <c r="T168" s="45" t="s">
        <v>375</v>
      </c>
      <c r="U168" s="1"/>
      <c r="W168" s="3"/>
      <c r="X168" s="3"/>
      <c r="Y168" s="3"/>
      <c r="Z168" s="3"/>
      <c r="AD168" s="1"/>
      <c r="AE168" s="1"/>
    </row>
    <row r="169" spans="1:31" ht="42" customHeight="1" x14ac:dyDescent="0.25">
      <c r="A169" s="34" t="s">
        <v>223</v>
      </c>
      <c r="B169" s="52" t="s">
        <v>376</v>
      </c>
      <c r="C169" s="36" t="s">
        <v>377</v>
      </c>
      <c r="D169" s="69">
        <v>39.667823999999996</v>
      </c>
      <c r="E169" s="57">
        <f>D169-F169</f>
        <v>0</v>
      </c>
      <c r="F169" s="69">
        <v>39.667823999999996</v>
      </c>
      <c r="G169" s="69" t="s">
        <v>32</v>
      </c>
      <c r="H169" s="69">
        <f t="shared" si="70"/>
        <v>0</v>
      </c>
      <c r="I169" s="37" t="s">
        <v>32</v>
      </c>
      <c r="J169" s="69">
        <v>0</v>
      </c>
      <c r="K169" s="37" t="s">
        <v>32</v>
      </c>
      <c r="L169" s="69">
        <v>0</v>
      </c>
      <c r="M169" s="37" t="s">
        <v>32</v>
      </c>
      <c r="N169" s="69">
        <v>0</v>
      </c>
      <c r="O169" s="69" t="s">
        <v>32</v>
      </c>
      <c r="P169" s="69">
        <v>0</v>
      </c>
      <c r="Q169" s="69">
        <f>F169-H169</f>
        <v>39.667823999999996</v>
      </c>
      <c r="R169" s="69" t="s">
        <v>32</v>
      </c>
      <c r="S169" s="131" t="s">
        <v>32</v>
      </c>
      <c r="T169" s="45" t="s">
        <v>32</v>
      </c>
      <c r="U169" s="1"/>
      <c r="W169" s="3"/>
      <c r="X169" s="3"/>
      <c r="Y169" s="3"/>
      <c r="Z169" s="3"/>
      <c r="AD169" s="1"/>
      <c r="AE169" s="1"/>
    </row>
    <row r="170" spans="1:31" ht="65.25" customHeight="1" x14ac:dyDescent="0.25">
      <c r="A170" s="34" t="s">
        <v>223</v>
      </c>
      <c r="B170" s="52" t="s">
        <v>378</v>
      </c>
      <c r="C170" s="36" t="s">
        <v>379</v>
      </c>
      <c r="D170" s="69" t="s">
        <v>32</v>
      </c>
      <c r="E170" s="57" t="s">
        <v>32</v>
      </c>
      <c r="F170" s="69" t="s">
        <v>32</v>
      </c>
      <c r="G170" s="69" t="s">
        <v>32</v>
      </c>
      <c r="H170" s="69">
        <f t="shared" si="70"/>
        <v>20.324350079999999</v>
      </c>
      <c r="I170" s="37" t="s">
        <v>32</v>
      </c>
      <c r="J170" s="69">
        <v>0</v>
      </c>
      <c r="K170" s="37" t="s">
        <v>32</v>
      </c>
      <c r="L170" s="69">
        <v>0</v>
      </c>
      <c r="M170" s="37" t="s">
        <v>32</v>
      </c>
      <c r="N170" s="69">
        <v>0</v>
      </c>
      <c r="O170" s="69" t="s">
        <v>32</v>
      </c>
      <c r="P170" s="69">
        <v>20.324350079999999</v>
      </c>
      <c r="Q170" s="69" t="s">
        <v>32</v>
      </c>
      <c r="R170" s="69" t="s">
        <v>32</v>
      </c>
      <c r="S170" s="131" t="s">
        <v>32</v>
      </c>
      <c r="T170" s="45" t="s">
        <v>380</v>
      </c>
      <c r="U170" s="1"/>
      <c r="W170" s="3"/>
      <c r="X170" s="3"/>
      <c r="Y170" s="3"/>
      <c r="Z170" s="3"/>
      <c r="AD170" s="1"/>
      <c r="AE170" s="1"/>
    </row>
    <row r="171" spans="1:31" ht="54" customHeight="1" x14ac:dyDescent="0.25">
      <c r="A171" s="34" t="s">
        <v>223</v>
      </c>
      <c r="B171" s="52" t="s">
        <v>381</v>
      </c>
      <c r="C171" s="36" t="s">
        <v>382</v>
      </c>
      <c r="D171" s="69">
        <v>28.480537704</v>
      </c>
      <c r="E171" s="57">
        <v>0</v>
      </c>
      <c r="F171" s="69">
        <f t="shared" si="69"/>
        <v>28.480537704</v>
      </c>
      <c r="G171" s="69">
        <f t="shared" si="70"/>
        <v>28.480537704</v>
      </c>
      <c r="H171" s="69">
        <f t="shared" si="70"/>
        <v>0.2891377</v>
      </c>
      <c r="I171" s="37">
        <v>0</v>
      </c>
      <c r="J171" s="69">
        <v>0</v>
      </c>
      <c r="K171" s="37">
        <v>0</v>
      </c>
      <c r="L171" s="69">
        <v>0</v>
      </c>
      <c r="M171" s="37">
        <v>0</v>
      </c>
      <c r="N171" s="69">
        <v>0</v>
      </c>
      <c r="O171" s="69">
        <v>28.480537704</v>
      </c>
      <c r="P171" s="69">
        <v>0.2891377</v>
      </c>
      <c r="Q171" s="69">
        <f t="shared" si="71"/>
        <v>28.191400003999998</v>
      </c>
      <c r="R171" s="69">
        <f t="shared" si="72"/>
        <v>-28.191400003999998</v>
      </c>
      <c r="S171" s="131">
        <f t="shared" si="68"/>
        <v>-0.98984788479048302</v>
      </c>
      <c r="T171" s="45" t="s">
        <v>383</v>
      </c>
      <c r="U171" s="1"/>
      <c r="W171" s="3"/>
      <c r="X171" s="3"/>
      <c r="Y171" s="3"/>
      <c r="Z171" s="3"/>
      <c r="AD171" s="1"/>
      <c r="AE171" s="1"/>
    </row>
    <row r="172" spans="1:31" ht="66.75" customHeight="1" x14ac:dyDescent="0.25">
      <c r="A172" s="34" t="s">
        <v>223</v>
      </c>
      <c r="B172" s="52" t="s">
        <v>384</v>
      </c>
      <c r="C172" s="36" t="s">
        <v>385</v>
      </c>
      <c r="D172" s="69">
        <v>1.3560000000000001</v>
      </c>
      <c r="E172" s="57">
        <v>0</v>
      </c>
      <c r="F172" s="69">
        <f t="shared" si="69"/>
        <v>1.3560000000000001</v>
      </c>
      <c r="G172" s="69">
        <f t="shared" si="70"/>
        <v>1.3560000000000001</v>
      </c>
      <c r="H172" s="69">
        <f t="shared" si="70"/>
        <v>1.2074171999999999</v>
      </c>
      <c r="I172" s="37">
        <v>0</v>
      </c>
      <c r="J172" s="69">
        <v>0</v>
      </c>
      <c r="K172" s="37">
        <v>0</v>
      </c>
      <c r="L172" s="69">
        <v>0</v>
      </c>
      <c r="M172" s="37">
        <v>1.0881251999999999</v>
      </c>
      <c r="N172" s="69">
        <v>1.0881251999999999</v>
      </c>
      <c r="O172" s="69">
        <v>0.26787480000000019</v>
      </c>
      <c r="P172" s="69">
        <v>0.119292</v>
      </c>
      <c r="Q172" s="69">
        <f t="shared" si="71"/>
        <v>0.14858280000000024</v>
      </c>
      <c r="R172" s="69">
        <f t="shared" si="72"/>
        <v>-0.14858280000000024</v>
      </c>
      <c r="S172" s="131">
        <f t="shared" si="68"/>
        <v>-0.10957433628318601</v>
      </c>
      <c r="T172" s="57" t="s">
        <v>316</v>
      </c>
      <c r="U172" s="1"/>
      <c r="W172" s="3"/>
      <c r="X172" s="3"/>
      <c r="Y172" s="3"/>
      <c r="Z172" s="3"/>
      <c r="AD172" s="1"/>
      <c r="AE172" s="1"/>
    </row>
    <row r="173" spans="1:31" ht="72" customHeight="1" x14ac:dyDescent="0.25">
      <c r="A173" s="34" t="s">
        <v>223</v>
      </c>
      <c r="B173" s="52" t="s">
        <v>386</v>
      </c>
      <c r="C173" s="36" t="s">
        <v>387</v>
      </c>
      <c r="D173" s="69">
        <v>18.676469052000002</v>
      </c>
      <c r="E173" s="57">
        <v>0</v>
      </c>
      <c r="F173" s="69">
        <f t="shared" si="69"/>
        <v>18.676469052000002</v>
      </c>
      <c r="G173" s="69">
        <f t="shared" si="70"/>
        <v>18.676469052000002</v>
      </c>
      <c r="H173" s="69">
        <f t="shared" si="70"/>
        <v>10.052387999999999</v>
      </c>
      <c r="I173" s="37">
        <v>0</v>
      </c>
      <c r="J173" s="137">
        <v>0</v>
      </c>
      <c r="K173" s="37">
        <v>0</v>
      </c>
      <c r="L173" s="69">
        <v>0</v>
      </c>
      <c r="M173" s="37">
        <v>9.404399999999999</v>
      </c>
      <c r="N173" s="69">
        <v>9.404399999999999</v>
      </c>
      <c r="O173" s="69">
        <v>9.2720690520000026</v>
      </c>
      <c r="P173" s="69">
        <v>0.64798800000000001</v>
      </c>
      <c r="Q173" s="69">
        <f t="shared" si="71"/>
        <v>8.6240810520000029</v>
      </c>
      <c r="R173" s="69">
        <f t="shared" si="72"/>
        <v>-8.6240810520000029</v>
      </c>
      <c r="S173" s="131">
        <f t="shared" si="68"/>
        <v>-0.46176185808936288</v>
      </c>
      <c r="T173" s="57" t="s">
        <v>316</v>
      </c>
      <c r="U173" s="1"/>
      <c r="W173" s="3"/>
      <c r="X173" s="3"/>
      <c r="Y173" s="3"/>
      <c r="Z173" s="3"/>
      <c r="AD173" s="1"/>
      <c r="AE173" s="1"/>
    </row>
    <row r="174" spans="1:31" ht="58.5" customHeight="1" x14ac:dyDescent="0.25">
      <c r="A174" s="34" t="s">
        <v>223</v>
      </c>
      <c r="B174" s="52" t="s">
        <v>388</v>
      </c>
      <c r="C174" s="36" t="s">
        <v>389</v>
      </c>
      <c r="D174" s="69">
        <v>7.1375421120000002</v>
      </c>
      <c r="E174" s="69">
        <v>0</v>
      </c>
      <c r="F174" s="69">
        <f t="shared" si="69"/>
        <v>7.1375421120000002</v>
      </c>
      <c r="G174" s="69">
        <f t="shared" si="70"/>
        <v>7.1375421120000002</v>
      </c>
      <c r="H174" s="69">
        <f t="shared" si="70"/>
        <v>9.491099160000001</v>
      </c>
      <c r="I174" s="37">
        <v>4.0194360000000005E-2</v>
      </c>
      <c r="J174" s="137">
        <v>4.0194360000000005E-2</v>
      </c>
      <c r="K174" s="37">
        <v>1.05327902</v>
      </c>
      <c r="L174" s="69">
        <v>1.05327902</v>
      </c>
      <c r="M174" s="37">
        <v>6.0440687320000004</v>
      </c>
      <c r="N174" s="69">
        <v>8.6709239999999994</v>
      </c>
      <c r="O174" s="69">
        <v>0</v>
      </c>
      <c r="P174" s="69">
        <v>-0.27329822000000004</v>
      </c>
      <c r="Q174" s="69">
        <f t="shared" si="71"/>
        <v>-2.3535570480000008</v>
      </c>
      <c r="R174" s="69">
        <f t="shared" si="72"/>
        <v>2.3535570480000008</v>
      </c>
      <c r="S174" s="131">
        <f t="shared" si="68"/>
        <v>0.32974335017135387</v>
      </c>
      <c r="T174" s="45" t="s">
        <v>390</v>
      </c>
      <c r="U174" s="1"/>
      <c r="W174" s="3"/>
      <c r="X174" s="3"/>
      <c r="Y174" s="3"/>
      <c r="Z174" s="3"/>
      <c r="AD174" s="1"/>
      <c r="AE174" s="1"/>
    </row>
    <row r="175" spans="1:31" ht="48" customHeight="1" x14ac:dyDescent="0.25">
      <c r="A175" s="34" t="s">
        <v>223</v>
      </c>
      <c r="B175" s="52" t="s">
        <v>391</v>
      </c>
      <c r="C175" s="36" t="s">
        <v>392</v>
      </c>
      <c r="D175" s="69">
        <v>59.576141342</v>
      </c>
      <c r="E175" s="69">
        <v>0</v>
      </c>
      <c r="F175" s="69">
        <f t="shared" si="69"/>
        <v>59.576141342</v>
      </c>
      <c r="G175" s="69">
        <f t="shared" si="70"/>
        <v>21.060179461999997</v>
      </c>
      <c r="H175" s="69">
        <f t="shared" si="70"/>
        <v>20.351667340000002</v>
      </c>
      <c r="I175" s="37">
        <v>0</v>
      </c>
      <c r="J175" s="137">
        <v>0</v>
      </c>
      <c r="K175" s="37">
        <v>18.176358889999999</v>
      </c>
      <c r="L175" s="69">
        <v>18.176358889999999</v>
      </c>
      <c r="M175" s="37">
        <v>1.12202943</v>
      </c>
      <c r="N175" s="69">
        <v>1.12202943</v>
      </c>
      <c r="O175" s="69">
        <v>1.7617911419999976</v>
      </c>
      <c r="P175" s="69">
        <v>1.05327902</v>
      </c>
      <c r="Q175" s="69">
        <f t="shared" si="71"/>
        <v>39.224474001999994</v>
      </c>
      <c r="R175" s="69">
        <f t="shared" si="72"/>
        <v>-0.7085121219999948</v>
      </c>
      <c r="S175" s="131">
        <f t="shared" si="68"/>
        <v>-3.3642264220891421E-2</v>
      </c>
      <c r="T175" s="45" t="s">
        <v>32</v>
      </c>
      <c r="U175" s="1"/>
      <c r="W175" s="3"/>
      <c r="X175" s="3"/>
      <c r="Y175" s="3"/>
      <c r="Z175" s="3"/>
      <c r="AD175" s="1"/>
      <c r="AE175" s="1"/>
    </row>
    <row r="176" spans="1:31" ht="69.75" customHeight="1" x14ac:dyDescent="0.25">
      <c r="A176" s="34" t="s">
        <v>223</v>
      </c>
      <c r="B176" s="52" t="s">
        <v>393</v>
      </c>
      <c r="C176" s="36" t="s">
        <v>394</v>
      </c>
      <c r="D176" s="69">
        <v>11.021114235999999</v>
      </c>
      <c r="E176" s="69">
        <v>0</v>
      </c>
      <c r="F176" s="69">
        <f t="shared" si="69"/>
        <v>11.021114235999999</v>
      </c>
      <c r="G176" s="69">
        <f t="shared" si="70"/>
        <v>4.9825314559999994</v>
      </c>
      <c r="H176" s="69">
        <f t="shared" si="70"/>
        <v>4.312608</v>
      </c>
      <c r="I176" s="37">
        <v>0</v>
      </c>
      <c r="J176" s="137">
        <v>0</v>
      </c>
      <c r="K176" s="37">
        <v>4.312608</v>
      </c>
      <c r="L176" s="69">
        <v>4.312608</v>
      </c>
      <c r="M176" s="37">
        <v>0</v>
      </c>
      <c r="N176" s="69">
        <v>0</v>
      </c>
      <c r="O176" s="69">
        <v>0.66992345599999936</v>
      </c>
      <c r="P176" s="69">
        <v>0</v>
      </c>
      <c r="Q176" s="69">
        <f t="shared" si="71"/>
        <v>6.708506235999999</v>
      </c>
      <c r="R176" s="69">
        <f t="shared" si="72"/>
        <v>-0.66992345599999936</v>
      </c>
      <c r="S176" s="131">
        <f t="shared" si="68"/>
        <v>-0.13445443584571309</v>
      </c>
      <c r="T176" s="45" t="s">
        <v>316</v>
      </c>
      <c r="U176" s="1"/>
      <c r="W176" s="3"/>
      <c r="X176" s="3"/>
      <c r="Y176" s="3"/>
      <c r="Z176" s="3"/>
      <c r="AD176" s="1"/>
      <c r="AE176" s="1"/>
    </row>
    <row r="177" spans="1:31" ht="69.75" customHeight="1" x14ac:dyDescent="0.25">
      <c r="A177" s="34" t="s">
        <v>223</v>
      </c>
      <c r="B177" s="52" t="s">
        <v>395</v>
      </c>
      <c r="C177" s="36" t="s">
        <v>396</v>
      </c>
      <c r="D177" s="69">
        <v>294.89573725499997</v>
      </c>
      <c r="E177" s="69">
        <v>0</v>
      </c>
      <c r="F177" s="69">
        <f t="shared" si="69"/>
        <v>294.89573725499997</v>
      </c>
      <c r="G177" s="69">
        <f t="shared" si="70"/>
        <v>230.683318692</v>
      </c>
      <c r="H177" s="69">
        <f t="shared" si="70"/>
        <v>41.225000000000001</v>
      </c>
      <c r="I177" s="37">
        <v>0</v>
      </c>
      <c r="J177" s="137">
        <v>0</v>
      </c>
      <c r="K177" s="37">
        <v>0</v>
      </c>
      <c r="L177" s="69">
        <v>0</v>
      </c>
      <c r="M177" s="37">
        <v>0</v>
      </c>
      <c r="N177" s="69">
        <v>0</v>
      </c>
      <c r="O177" s="69">
        <v>230.683318692</v>
      </c>
      <c r="P177" s="69">
        <v>41.225000000000001</v>
      </c>
      <c r="Q177" s="69">
        <f t="shared" si="71"/>
        <v>253.67073725499998</v>
      </c>
      <c r="R177" s="69">
        <f t="shared" si="72"/>
        <v>-189.45831869200001</v>
      </c>
      <c r="S177" s="131">
        <f t="shared" si="68"/>
        <v>-0.82129180283277392</v>
      </c>
      <c r="T177" s="45" t="s">
        <v>177</v>
      </c>
      <c r="U177" s="1"/>
      <c r="W177" s="3"/>
      <c r="X177" s="3"/>
      <c r="Y177" s="3"/>
      <c r="Z177" s="3"/>
      <c r="AD177" s="1"/>
      <c r="AE177" s="1"/>
    </row>
    <row r="178" spans="1:31" ht="69.75" customHeight="1" x14ac:dyDescent="0.25">
      <c r="A178" s="34" t="s">
        <v>223</v>
      </c>
      <c r="B178" s="52" t="s">
        <v>397</v>
      </c>
      <c r="C178" s="36" t="s">
        <v>398</v>
      </c>
      <c r="D178" s="69">
        <v>7.63</v>
      </c>
      <c r="E178" s="69">
        <v>0</v>
      </c>
      <c r="F178" s="69">
        <f t="shared" si="69"/>
        <v>7.63</v>
      </c>
      <c r="G178" s="69">
        <f t="shared" si="70"/>
        <v>7.63</v>
      </c>
      <c r="H178" s="69">
        <f t="shared" si="70"/>
        <v>7.63</v>
      </c>
      <c r="I178" s="37">
        <v>7.63</v>
      </c>
      <c r="J178" s="137">
        <v>7.63</v>
      </c>
      <c r="K178" s="37">
        <v>0</v>
      </c>
      <c r="L178" s="69">
        <v>0</v>
      </c>
      <c r="M178" s="37">
        <v>0</v>
      </c>
      <c r="N178" s="69">
        <v>0</v>
      </c>
      <c r="O178" s="69">
        <v>0</v>
      </c>
      <c r="P178" s="69">
        <v>0</v>
      </c>
      <c r="Q178" s="69">
        <f t="shared" si="71"/>
        <v>0</v>
      </c>
      <c r="R178" s="69">
        <f t="shared" si="72"/>
        <v>0</v>
      </c>
      <c r="S178" s="131">
        <f t="shared" si="68"/>
        <v>0</v>
      </c>
      <c r="T178" s="45" t="s">
        <v>32</v>
      </c>
      <c r="U178" s="1"/>
      <c r="W178" s="3"/>
      <c r="X178" s="3"/>
      <c r="Y178" s="3"/>
      <c r="Z178" s="3"/>
      <c r="AD178" s="1"/>
      <c r="AE178" s="1"/>
    </row>
    <row r="179" spans="1:31" ht="69.75" customHeight="1" x14ac:dyDescent="0.25">
      <c r="A179" s="34" t="s">
        <v>223</v>
      </c>
      <c r="B179" s="52" t="s">
        <v>399</v>
      </c>
      <c r="C179" s="36" t="s">
        <v>400</v>
      </c>
      <c r="D179" s="69">
        <v>116.49</v>
      </c>
      <c r="E179" s="69">
        <v>0</v>
      </c>
      <c r="F179" s="69">
        <f t="shared" si="69"/>
        <v>116.49</v>
      </c>
      <c r="G179" s="69">
        <f t="shared" si="70"/>
        <v>12.87</v>
      </c>
      <c r="H179" s="69">
        <f t="shared" si="70"/>
        <v>1.6964976000000003</v>
      </c>
      <c r="I179" s="37">
        <v>0</v>
      </c>
      <c r="J179" s="137">
        <v>0</v>
      </c>
      <c r="K179" s="37">
        <v>1.1564976000000002</v>
      </c>
      <c r="L179" s="69">
        <v>1.1564976000000002</v>
      </c>
      <c r="M179" s="37">
        <v>0</v>
      </c>
      <c r="N179" s="69">
        <v>0</v>
      </c>
      <c r="O179" s="69">
        <v>11.713502399999999</v>
      </c>
      <c r="P179" s="69">
        <v>0.54</v>
      </c>
      <c r="Q179" s="69">
        <f t="shared" si="71"/>
        <v>114.79350239999999</v>
      </c>
      <c r="R179" s="69">
        <f t="shared" si="72"/>
        <v>-11.173502399999999</v>
      </c>
      <c r="S179" s="131">
        <f t="shared" si="68"/>
        <v>-0.86818200466200457</v>
      </c>
      <c r="T179" s="45" t="s">
        <v>401</v>
      </c>
      <c r="U179" s="1"/>
      <c r="W179" s="3"/>
      <c r="X179" s="3"/>
      <c r="Y179" s="3"/>
      <c r="Z179" s="3"/>
      <c r="AD179" s="1"/>
      <c r="AE179" s="1"/>
    </row>
    <row r="180" spans="1:31" ht="69.75" customHeight="1" x14ac:dyDescent="0.25">
      <c r="A180" s="34" t="s">
        <v>223</v>
      </c>
      <c r="B180" s="52" t="s">
        <v>402</v>
      </c>
      <c r="C180" s="36" t="s">
        <v>403</v>
      </c>
      <c r="D180" s="69">
        <v>6.0667421583958525</v>
      </c>
      <c r="E180" s="69">
        <v>0</v>
      </c>
      <c r="F180" s="69">
        <f t="shared" si="69"/>
        <v>6.0667421583958525</v>
      </c>
      <c r="G180" s="69">
        <f t="shared" si="70"/>
        <v>6.0667421583958525</v>
      </c>
      <c r="H180" s="69">
        <f t="shared" si="70"/>
        <v>5.7539999999999996</v>
      </c>
      <c r="I180" s="37">
        <v>0</v>
      </c>
      <c r="J180" s="137">
        <v>0</v>
      </c>
      <c r="K180" s="37">
        <v>0</v>
      </c>
      <c r="L180" s="69">
        <v>0</v>
      </c>
      <c r="M180" s="37">
        <v>5.7539999999999996</v>
      </c>
      <c r="N180" s="69">
        <v>5.7539999999999996</v>
      </c>
      <c r="O180" s="69">
        <v>0.31274215839585295</v>
      </c>
      <c r="P180" s="69">
        <v>0</v>
      </c>
      <c r="Q180" s="69">
        <f t="shared" si="71"/>
        <v>0.31274215839585295</v>
      </c>
      <c r="R180" s="69">
        <f t="shared" si="72"/>
        <v>-0.31274215839585295</v>
      </c>
      <c r="S180" s="131">
        <f t="shared" si="68"/>
        <v>-5.155026375450035E-2</v>
      </c>
      <c r="T180" s="45" t="s">
        <v>32</v>
      </c>
      <c r="U180" s="1"/>
      <c r="W180" s="3"/>
      <c r="X180" s="3"/>
      <c r="Y180" s="3"/>
      <c r="Z180" s="3"/>
      <c r="AD180" s="1"/>
      <c r="AE180" s="1"/>
    </row>
    <row r="181" spans="1:31" ht="69.75" customHeight="1" x14ac:dyDescent="0.25">
      <c r="A181" s="34" t="s">
        <v>223</v>
      </c>
      <c r="B181" s="52" t="s">
        <v>404</v>
      </c>
      <c r="C181" s="36" t="s">
        <v>405</v>
      </c>
      <c r="D181" s="69">
        <v>70.656409800000006</v>
      </c>
      <c r="E181" s="69">
        <v>0</v>
      </c>
      <c r="F181" s="69">
        <f t="shared" si="69"/>
        <v>70.656409800000006</v>
      </c>
      <c r="G181" s="69">
        <f t="shared" si="70"/>
        <v>0.93578119200000009</v>
      </c>
      <c r="H181" s="69">
        <f t="shared" si="70"/>
        <v>0.84000000000000008</v>
      </c>
      <c r="I181" s="37">
        <v>0</v>
      </c>
      <c r="J181" s="137">
        <v>0</v>
      </c>
      <c r="K181" s="37">
        <v>0</v>
      </c>
      <c r="L181" s="69">
        <v>0</v>
      </c>
      <c r="M181" s="37">
        <v>0.3402</v>
      </c>
      <c r="N181" s="69">
        <v>0.3402</v>
      </c>
      <c r="O181" s="69">
        <v>0.59558119200000004</v>
      </c>
      <c r="P181" s="69">
        <v>0.49980000000000002</v>
      </c>
      <c r="Q181" s="69">
        <f t="shared" si="71"/>
        <v>69.816409800000002</v>
      </c>
      <c r="R181" s="69">
        <f t="shared" si="72"/>
        <v>-9.5781192000000015E-2</v>
      </c>
      <c r="S181" s="131">
        <f t="shared" si="68"/>
        <v>-0.10235426061010211</v>
      </c>
      <c r="T181" s="45" t="s">
        <v>316</v>
      </c>
      <c r="U181" s="1"/>
      <c r="W181" s="3"/>
      <c r="X181" s="3"/>
      <c r="Y181" s="3"/>
      <c r="Z181" s="3"/>
      <c r="AD181" s="1"/>
      <c r="AE181" s="1"/>
    </row>
    <row r="182" spans="1:31" ht="69.75" customHeight="1" x14ac:dyDescent="0.25">
      <c r="A182" s="34" t="s">
        <v>223</v>
      </c>
      <c r="B182" s="52" t="s">
        <v>406</v>
      </c>
      <c r="C182" s="36" t="s">
        <v>407</v>
      </c>
      <c r="D182" s="69">
        <v>36.906959999999998</v>
      </c>
      <c r="E182" s="69">
        <v>0</v>
      </c>
      <c r="F182" s="69">
        <f t="shared" si="69"/>
        <v>36.906959999999998</v>
      </c>
      <c r="G182" s="69">
        <f t="shared" si="70"/>
        <v>36.906959999999998</v>
      </c>
      <c r="H182" s="69">
        <f t="shared" si="70"/>
        <v>0</v>
      </c>
      <c r="I182" s="37">
        <v>0</v>
      </c>
      <c r="J182" s="137">
        <v>0</v>
      </c>
      <c r="K182" s="37">
        <v>0</v>
      </c>
      <c r="L182" s="69">
        <v>0</v>
      </c>
      <c r="M182" s="37">
        <v>0</v>
      </c>
      <c r="N182" s="69">
        <v>0</v>
      </c>
      <c r="O182" s="69">
        <v>36.906959999999998</v>
      </c>
      <c r="P182" s="69">
        <v>0</v>
      </c>
      <c r="Q182" s="69">
        <f t="shared" si="71"/>
        <v>36.906959999999998</v>
      </c>
      <c r="R182" s="69">
        <f t="shared" si="72"/>
        <v>-36.906959999999998</v>
      </c>
      <c r="S182" s="131">
        <f t="shared" si="68"/>
        <v>-1</v>
      </c>
      <c r="T182" s="45" t="s">
        <v>408</v>
      </c>
      <c r="U182" s="1"/>
      <c r="W182" s="3"/>
      <c r="X182" s="3"/>
      <c r="Y182" s="3"/>
      <c r="Z182" s="3"/>
      <c r="AD182" s="1"/>
      <c r="AE182" s="1"/>
    </row>
    <row r="183" spans="1:31" ht="69.75" customHeight="1" x14ac:dyDescent="0.25">
      <c r="A183" s="34" t="s">
        <v>223</v>
      </c>
      <c r="B183" s="52" t="s">
        <v>409</v>
      </c>
      <c r="C183" s="36" t="s">
        <v>410</v>
      </c>
      <c r="D183" s="69">
        <v>199.40748638400001</v>
      </c>
      <c r="E183" s="69">
        <v>0</v>
      </c>
      <c r="F183" s="69">
        <f t="shared" si="69"/>
        <v>199.40748638400001</v>
      </c>
      <c r="G183" s="69">
        <f t="shared" si="70"/>
        <v>169.49636342639999</v>
      </c>
      <c r="H183" s="69">
        <f t="shared" si="70"/>
        <v>54.67839738</v>
      </c>
      <c r="I183" s="37">
        <v>0</v>
      </c>
      <c r="J183" s="137">
        <v>0</v>
      </c>
      <c r="K183" s="37">
        <v>44.628103269999997</v>
      </c>
      <c r="L183" s="69">
        <v>44.628103269999997</v>
      </c>
      <c r="M183" s="37">
        <v>0.19723383999999999</v>
      </c>
      <c r="N183" s="69">
        <v>0.19723383999999999</v>
      </c>
      <c r="O183" s="69">
        <v>124.6710263164</v>
      </c>
      <c r="P183" s="69">
        <v>9.8530602700000003</v>
      </c>
      <c r="Q183" s="69">
        <f t="shared" si="71"/>
        <v>144.729089004</v>
      </c>
      <c r="R183" s="69">
        <f t="shared" si="72"/>
        <v>-114.81796604639999</v>
      </c>
      <c r="S183" s="131">
        <f t="shared" si="68"/>
        <v>-0.67740666363179602</v>
      </c>
      <c r="T183" s="45" t="s">
        <v>411</v>
      </c>
      <c r="U183" s="1"/>
      <c r="W183" s="3"/>
      <c r="X183" s="3"/>
      <c r="Y183" s="3"/>
      <c r="Z183" s="3"/>
      <c r="AD183" s="1"/>
      <c r="AE183" s="1"/>
    </row>
    <row r="184" spans="1:31" ht="69.75" customHeight="1" x14ac:dyDescent="0.25">
      <c r="A184" s="34" t="s">
        <v>223</v>
      </c>
      <c r="B184" s="52" t="s">
        <v>412</v>
      </c>
      <c r="C184" s="36" t="s">
        <v>413</v>
      </c>
      <c r="D184" s="69">
        <v>12.994350000000001</v>
      </c>
      <c r="E184" s="69">
        <v>0</v>
      </c>
      <c r="F184" s="69">
        <f t="shared" si="69"/>
        <v>12.994350000000001</v>
      </c>
      <c r="G184" s="69">
        <f t="shared" si="70"/>
        <v>12.994350000000001</v>
      </c>
      <c r="H184" s="69">
        <f t="shared" si="70"/>
        <v>6.6502800000000001E-2</v>
      </c>
      <c r="I184" s="37">
        <v>0</v>
      </c>
      <c r="J184" s="137">
        <v>0</v>
      </c>
      <c r="K184" s="37">
        <v>0</v>
      </c>
      <c r="L184" s="69">
        <v>0</v>
      </c>
      <c r="M184" s="37">
        <v>0</v>
      </c>
      <c r="N184" s="69">
        <v>0</v>
      </c>
      <c r="O184" s="69">
        <v>12.994350000000001</v>
      </c>
      <c r="P184" s="69">
        <v>6.6502800000000001E-2</v>
      </c>
      <c r="Q184" s="69">
        <f t="shared" si="71"/>
        <v>12.9278472</v>
      </c>
      <c r="R184" s="69">
        <f t="shared" si="72"/>
        <v>-12.9278472</v>
      </c>
      <c r="S184" s="131">
        <f t="shared" si="68"/>
        <v>-0.99488217571482984</v>
      </c>
      <c r="T184" s="45" t="s">
        <v>165</v>
      </c>
      <c r="U184" s="1"/>
      <c r="W184" s="3"/>
      <c r="X184" s="3"/>
      <c r="Y184" s="3"/>
      <c r="Z184" s="3"/>
      <c r="AD184" s="1"/>
      <c r="AE184" s="1"/>
    </row>
    <row r="185" spans="1:31" ht="92.25" customHeight="1" x14ac:dyDescent="0.25">
      <c r="A185" s="34" t="s">
        <v>223</v>
      </c>
      <c r="B185" s="52" t="s">
        <v>414</v>
      </c>
      <c r="C185" s="36" t="s">
        <v>415</v>
      </c>
      <c r="D185" s="69">
        <v>202.02483814679996</v>
      </c>
      <c r="E185" s="69">
        <v>0</v>
      </c>
      <c r="F185" s="69">
        <f t="shared" si="69"/>
        <v>202.02483814679996</v>
      </c>
      <c r="G185" s="69">
        <f t="shared" si="70"/>
        <v>16.982399999999998</v>
      </c>
      <c r="H185" s="69">
        <f t="shared" si="70"/>
        <v>0</v>
      </c>
      <c r="I185" s="37">
        <v>0</v>
      </c>
      <c r="J185" s="137">
        <v>0</v>
      </c>
      <c r="K185" s="37">
        <v>0</v>
      </c>
      <c r="L185" s="69">
        <v>0</v>
      </c>
      <c r="M185" s="37">
        <v>0</v>
      </c>
      <c r="N185" s="69">
        <v>0</v>
      </c>
      <c r="O185" s="69">
        <v>16.982399999999998</v>
      </c>
      <c r="P185" s="69">
        <v>0</v>
      </c>
      <c r="Q185" s="69">
        <f t="shared" si="71"/>
        <v>202.02483814679996</v>
      </c>
      <c r="R185" s="69">
        <f t="shared" si="72"/>
        <v>-16.982399999999998</v>
      </c>
      <c r="S185" s="131">
        <f t="shared" si="68"/>
        <v>-1</v>
      </c>
      <c r="T185" s="45" t="s">
        <v>416</v>
      </c>
      <c r="U185" s="1"/>
      <c r="W185" s="3"/>
      <c r="X185" s="3"/>
      <c r="Y185" s="3"/>
      <c r="Z185" s="3"/>
      <c r="AD185" s="1"/>
      <c r="AE185" s="1"/>
    </row>
    <row r="186" spans="1:31" ht="46.5" customHeight="1" x14ac:dyDescent="0.25">
      <c r="A186" s="34" t="s">
        <v>223</v>
      </c>
      <c r="B186" s="52" t="s">
        <v>417</v>
      </c>
      <c r="C186" s="36" t="s">
        <v>418</v>
      </c>
      <c r="D186" s="69">
        <v>36.853199999999994</v>
      </c>
      <c r="E186" s="69">
        <v>0</v>
      </c>
      <c r="F186" s="69">
        <f t="shared" si="69"/>
        <v>36.853199999999994</v>
      </c>
      <c r="G186" s="69">
        <f t="shared" si="70"/>
        <v>4.0716000000000001</v>
      </c>
      <c r="H186" s="69">
        <f t="shared" si="70"/>
        <v>0.35851440000000001</v>
      </c>
      <c r="I186" s="37">
        <v>0</v>
      </c>
      <c r="J186" s="137">
        <v>0</v>
      </c>
      <c r="K186" s="37">
        <v>0.35851440000000001</v>
      </c>
      <c r="L186" s="69">
        <v>0.35851440000000001</v>
      </c>
      <c r="M186" s="37">
        <v>0</v>
      </c>
      <c r="N186" s="69">
        <v>0</v>
      </c>
      <c r="O186" s="69">
        <v>3.7130856000000003</v>
      </c>
      <c r="P186" s="69">
        <v>0</v>
      </c>
      <c r="Q186" s="69">
        <f t="shared" si="71"/>
        <v>36.494685599999997</v>
      </c>
      <c r="R186" s="69">
        <f t="shared" si="72"/>
        <v>-3.7130856000000003</v>
      </c>
      <c r="S186" s="131">
        <f t="shared" si="68"/>
        <v>-0.91194753905098735</v>
      </c>
      <c r="T186" s="45" t="s">
        <v>401</v>
      </c>
      <c r="U186" s="1"/>
      <c r="W186" s="3"/>
      <c r="X186" s="3"/>
      <c r="Y186" s="3"/>
      <c r="Z186" s="3"/>
      <c r="AD186" s="1"/>
      <c r="AE186" s="1"/>
    </row>
    <row r="187" spans="1:31" ht="81.75" customHeight="1" x14ac:dyDescent="0.25">
      <c r="A187" s="34" t="s">
        <v>223</v>
      </c>
      <c r="B187" s="52" t="s">
        <v>419</v>
      </c>
      <c r="C187" s="36" t="s">
        <v>420</v>
      </c>
      <c r="D187" s="69">
        <v>18.5227872</v>
      </c>
      <c r="E187" s="69">
        <v>0</v>
      </c>
      <c r="F187" s="69">
        <f t="shared" si="69"/>
        <v>18.5227872</v>
      </c>
      <c r="G187" s="69">
        <f t="shared" si="70"/>
        <v>18.5227872</v>
      </c>
      <c r="H187" s="69">
        <f t="shared" si="70"/>
        <v>5.3900786400000005</v>
      </c>
      <c r="I187" s="37">
        <v>0</v>
      </c>
      <c r="J187" s="137">
        <v>0</v>
      </c>
      <c r="K187" s="37">
        <v>0</v>
      </c>
      <c r="L187" s="69">
        <v>0</v>
      </c>
      <c r="M187" s="37">
        <v>3.8121516</v>
      </c>
      <c r="N187" s="69">
        <v>3.8121516</v>
      </c>
      <c r="O187" s="69">
        <v>14.7106356</v>
      </c>
      <c r="P187" s="69">
        <v>1.5779270400000001</v>
      </c>
      <c r="Q187" s="69">
        <f t="shared" si="71"/>
        <v>13.132708559999999</v>
      </c>
      <c r="R187" s="69">
        <f t="shared" si="72"/>
        <v>-13.132708559999999</v>
      </c>
      <c r="S187" s="131">
        <f t="shared" si="68"/>
        <v>-0.70900283084826454</v>
      </c>
      <c r="T187" s="45" t="s">
        <v>316</v>
      </c>
      <c r="U187" s="1"/>
      <c r="W187" s="3"/>
      <c r="X187" s="3"/>
      <c r="Y187" s="3"/>
      <c r="Z187" s="3"/>
      <c r="AD187" s="1"/>
      <c r="AE187" s="1"/>
    </row>
    <row r="188" spans="1:31" ht="81.75" customHeight="1" x14ac:dyDescent="0.25">
      <c r="A188" s="34" t="s">
        <v>223</v>
      </c>
      <c r="B188" s="52" t="s">
        <v>421</v>
      </c>
      <c r="C188" s="36" t="s">
        <v>422</v>
      </c>
      <c r="D188" s="69">
        <v>239.84398227600002</v>
      </c>
      <c r="E188" s="69">
        <v>0</v>
      </c>
      <c r="F188" s="69">
        <f t="shared" si="69"/>
        <v>239.84398227600002</v>
      </c>
      <c r="G188" s="69">
        <f t="shared" si="70"/>
        <v>216.84398227600002</v>
      </c>
      <c r="H188" s="69">
        <f t="shared" si="70"/>
        <v>486.15088767000003</v>
      </c>
      <c r="I188" s="37">
        <v>31.630080670000002</v>
      </c>
      <c r="J188" s="137">
        <v>31.630080670000002</v>
      </c>
      <c r="K188" s="37">
        <v>185.21390160600001</v>
      </c>
      <c r="L188" s="69">
        <v>208.21391933000004</v>
      </c>
      <c r="M188" s="37">
        <v>0</v>
      </c>
      <c r="N188" s="69">
        <v>208.88945415000001</v>
      </c>
      <c r="O188" s="69">
        <v>0</v>
      </c>
      <c r="P188" s="69">
        <v>37.417433519999996</v>
      </c>
      <c r="Q188" s="69">
        <f t="shared" si="71"/>
        <v>-246.30690539400001</v>
      </c>
      <c r="R188" s="69">
        <f t="shared" si="72"/>
        <v>269.30690539400001</v>
      </c>
      <c r="S188" s="131">
        <f t="shared" si="68"/>
        <v>1.2419385706135251</v>
      </c>
      <c r="T188" s="45" t="s">
        <v>390</v>
      </c>
      <c r="U188" s="1"/>
      <c r="W188" s="3"/>
      <c r="X188" s="3"/>
      <c r="Y188" s="3"/>
      <c r="Z188" s="3"/>
      <c r="AD188" s="1"/>
      <c r="AE188" s="1"/>
    </row>
    <row r="189" spans="1:31" ht="81.75" customHeight="1" x14ac:dyDescent="0.25">
      <c r="A189" s="34" t="s">
        <v>223</v>
      </c>
      <c r="B189" s="52" t="s">
        <v>423</v>
      </c>
      <c r="C189" s="36" t="s">
        <v>424</v>
      </c>
      <c r="D189" s="69">
        <v>475.59719999999993</v>
      </c>
      <c r="E189" s="69">
        <v>0</v>
      </c>
      <c r="F189" s="69">
        <f t="shared" si="69"/>
        <v>475.59719999999993</v>
      </c>
      <c r="G189" s="69">
        <f t="shared" si="70"/>
        <v>22.56</v>
      </c>
      <c r="H189" s="69">
        <f t="shared" si="70"/>
        <v>0</v>
      </c>
      <c r="I189" s="37">
        <v>0</v>
      </c>
      <c r="J189" s="137">
        <v>0</v>
      </c>
      <c r="K189" s="37">
        <v>0</v>
      </c>
      <c r="L189" s="69">
        <v>0</v>
      </c>
      <c r="M189" s="37">
        <v>0</v>
      </c>
      <c r="N189" s="69">
        <v>0</v>
      </c>
      <c r="O189" s="69">
        <v>22.56</v>
      </c>
      <c r="P189" s="69">
        <v>0</v>
      </c>
      <c r="Q189" s="69">
        <f t="shared" si="71"/>
        <v>475.59719999999993</v>
      </c>
      <c r="R189" s="69">
        <f t="shared" si="72"/>
        <v>-22.56</v>
      </c>
      <c r="S189" s="131">
        <f t="shared" si="68"/>
        <v>-1</v>
      </c>
      <c r="T189" s="45" t="s">
        <v>425</v>
      </c>
      <c r="U189" s="1"/>
      <c r="W189" s="3"/>
      <c r="X189" s="3"/>
      <c r="Y189" s="3"/>
      <c r="Z189" s="3"/>
      <c r="AD189" s="1"/>
      <c r="AE189" s="1"/>
    </row>
    <row r="190" spans="1:31" ht="81.75" customHeight="1" x14ac:dyDescent="0.25">
      <c r="A190" s="34" t="s">
        <v>223</v>
      </c>
      <c r="B190" s="52" t="s">
        <v>426</v>
      </c>
      <c r="C190" s="36" t="s">
        <v>427</v>
      </c>
      <c r="D190" s="69">
        <v>24.635399999999997</v>
      </c>
      <c r="E190" s="69">
        <v>0</v>
      </c>
      <c r="F190" s="69">
        <f t="shared" si="69"/>
        <v>24.635399999999997</v>
      </c>
      <c r="G190" s="69">
        <f t="shared" si="70"/>
        <v>2.7810000000000001</v>
      </c>
      <c r="H190" s="69">
        <f t="shared" si="70"/>
        <v>0.1119</v>
      </c>
      <c r="I190" s="37">
        <v>0</v>
      </c>
      <c r="J190" s="137">
        <v>0</v>
      </c>
      <c r="K190" s="37">
        <v>0</v>
      </c>
      <c r="L190" s="69">
        <v>0</v>
      </c>
      <c r="M190" s="37">
        <v>0.1119</v>
      </c>
      <c r="N190" s="69">
        <v>0.1119</v>
      </c>
      <c r="O190" s="69">
        <v>2.6691000000000003</v>
      </c>
      <c r="P190" s="69">
        <v>0</v>
      </c>
      <c r="Q190" s="69">
        <f t="shared" si="71"/>
        <v>24.523499999999999</v>
      </c>
      <c r="R190" s="69">
        <f t="shared" si="72"/>
        <v>-2.6691000000000003</v>
      </c>
      <c r="S190" s="131">
        <f t="shared" si="68"/>
        <v>-0.95976267529665593</v>
      </c>
      <c r="T190" s="45" t="s">
        <v>316</v>
      </c>
      <c r="U190" s="1"/>
      <c r="W190" s="3"/>
      <c r="X190" s="3"/>
      <c r="Y190" s="3"/>
      <c r="Z190" s="3"/>
      <c r="AD190" s="1"/>
      <c r="AE190" s="1"/>
    </row>
    <row r="191" spans="1:31" ht="81.75" customHeight="1" x14ac:dyDescent="0.25">
      <c r="A191" s="34" t="s">
        <v>223</v>
      </c>
      <c r="B191" s="52" t="s">
        <v>428</v>
      </c>
      <c r="C191" s="36" t="s">
        <v>429</v>
      </c>
      <c r="D191" s="69">
        <v>492.77639999999997</v>
      </c>
      <c r="E191" s="69">
        <v>0</v>
      </c>
      <c r="F191" s="69">
        <f t="shared" si="69"/>
        <v>492.77639999999997</v>
      </c>
      <c r="G191" s="69">
        <f t="shared" si="70"/>
        <v>12.87</v>
      </c>
      <c r="H191" s="69">
        <f t="shared" si="70"/>
        <v>0</v>
      </c>
      <c r="I191" s="37">
        <v>0</v>
      </c>
      <c r="J191" s="137">
        <v>0</v>
      </c>
      <c r="K191" s="37">
        <v>0</v>
      </c>
      <c r="L191" s="69">
        <v>0</v>
      </c>
      <c r="M191" s="37">
        <v>0</v>
      </c>
      <c r="N191" s="69">
        <v>0</v>
      </c>
      <c r="O191" s="69">
        <v>12.87</v>
      </c>
      <c r="P191" s="69">
        <v>0</v>
      </c>
      <c r="Q191" s="69">
        <f t="shared" si="71"/>
        <v>492.77639999999997</v>
      </c>
      <c r="R191" s="69">
        <f t="shared" si="72"/>
        <v>-12.87</v>
      </c>
      <c r="S191" s="131">
        <f t="shared" si="68"/>
        <v>-1</v>
      </c>
      <c r="T191" s="45" t="s">
        <v>430</v>
      </c>
      <c r="U191" s="1"/>
      <c r="W191" s="3"/>
      <c r="X191" s="3"/>
      <c r="Y191" s="3"/>
      <c r="Z191" s="3"/>
      <c r="AD191" s="1"/>
      <c r="AE191" s="1"/>
    </row>
    <row r="192" spans="1:31" ht="81.75" customHeight="1" x14ac:dyDescent="0.25">
      <c r="A192" s="34" t="s">
        <v>223</v>
      </c>
      <c r="B192" s="52" t="s">
        <v>431</v>
      </c>
      <c r="C192" s="36" t="s">
        <v>432</v>
      </c>
      <c r="D192" s="69">
        <v>4.3430976000000001</v>
      </c>
      <c r="E192" s="69">
        <v>0</v>
      </c>
      <c r="F192" s="69">
        <f t="shared" si="69"/>
        <v>4.3430976000000001</v>
      </c>
      <c r="G192" s="69">
        <f t="shared" si="70"/>
        <v>4.3430976000000001</v>
      </c>
      <c r="H192" s="69">
        <f t="shared" si="70"/>
        <v>3.4194494900000003</v>
      </c>
      <c r="I192" s="37">
        <v>0</v>
      </c>
      <c r="J192" s="137">
        <v>0</v>
      </c>
      <c r="K192" s="37">
        <v>0</v>
      </c>
      <c r="L192" s="69">
        <v>0</v>
      </c>
      <c r="M192" s="37">
        <v>0.132552</v>
      </c>
      <c r="N192" s="69">
        <v>0.132552</v>
      </c>
      <c r="O192" s="69">
        <v>4.2105455999999997</v>
      </c>
      <c r="P192" s="69">
        <v>3.2868974900000003</v>
      </c>
      <c r="Q192" s="69">
        <f t="shared" si="71"/>
        <v>0.9236481099999998</v>
      </c>
      <c r="R192" s="69">
        <f t="shared" si="72"/>
        <v>-0.9236481099999998</v>
      </c>
      <c r="S192" s="131">
        <f t="shared" si="68"/>
        <v>-0.21267035537032367</v>
      </c>
      <c r="T192" s="45" t="s">
        <v>433</v>
      </c>
      <c r="U192" s="1"/>
      <c r="W192" s="3"/>
      <c r="X192" s="3"/>
      <c r="Y192" s="3"/>
      <c r="Z192" s="3"/>
      <c r="AD192" s="1"/>
      <c r="AE192" s="1"/>
    </row>
    <row r="193" spans="1:31" ht="81.75" customHeight="1" x14ac:dyDescent="0.25">
      <c r="A193" s="34" t="s">
        <v>223</v>
      </c>
      <c r="B193" s="52" t="s">
        <v>434</v>
      </c>
      <c r="C193" s="36" t="s">
        <v>435</v>
      </c>
      <c r="D193" s="69">
        <v>33.452204987999998</v>
      </c>
      <c r="E193" s="69">
        <v>0</v>
      </c>
      <c r="F193" s="69">
        <f t="shared" si="69"/>
        <v>33.452204987999998</v>
      </c>
      <c r="G193" s="69">
        <f t="shared" si="70"/>
        <v>0.60100498800000002</v>
      </c>
      <c r="H193" s="69">
        <f t="shared" si="70"/>
        <v>19.798870800000003</v>
      </c>
      <c r="I193" s="37">
        <v>0</v>
      </c>
      <c r="J193" s="137">
        <v>0</v>
      </c>
      <c r="K193" s="37">
        <v>0</v>
      </c>
      <c r="L193" s="69">
        <v>0</v>
      </c>
      <c r="M193" s="37">
        <v>0.60100498800000002</v>
      </c>
      <c r="N193" s="69">
        <v>19.198870800000002</v>
      </c>
      <c r="O193" s="69">
        <v>0</v>
      </c>
      <c r="P193" s="69">
        <v>0.6</v>
      </c>
      <c r="Q193" s="69">
        <f t="shared" si="71"/>
        <v>13.653334187999995</v>
      </c>
      <c r="R193" s="69">
        <f t="shared" si="72"/>
        <v>19.197865812000003</v>
      </c>
      <c r="S193" s="131">
        <f t="shared" si="68"/>
        <v>31.942939235639095</v>
      </c>
      <c r="T193" s="45" t="s">
        <v>436</v>
      </c>
      <c r="U193" s="1"/>
      <c r="W193" s="3"/>
      <c r="X193" s="3"/>
      <c r="Y193" s="3"/>
      <c r="Z193" s="3"/>
      <c r="AD193" s="1"/>
      <c r="AE193" s="1"/>
    </row>
    <row r="194" spans="1:31" ht="81.75" customHeight="1" x14ac:dyDescent="0.25">
      <c r="A194" s="34" t="s">
        <v>223</v>
      </c>
      <c r="B194" s="52" t="s">
        <v>437</v>
      </c>
      <c r="C194" s="36" t="s">
        <v>438</v>
      </c>
      <c r="D194" s="69">
        <v>682.40754361199993</v>
      </c>
      <c r="E194" s="69">
        <v>0</v>
      </c>
      <c r="F194" s="69">
        <f t="shared" si="69"/>
        <v>682.40754361199993</v>
      </c>
      <c r="G194" s="69">
        <f t="shared" si="70"/>
        <v>64.527543612000002</v>
      </c>
      <c r="H194" s="69">
        <f t="shared" si="70"/>
        <v>19.781682719999999</v>
      </c>
      <c r="I194" s="37">
        <v>0</v>
      </c>
      <c r="J194" s="137">
        <v>0</v>
      </c>
      <c r="K194" s="37">
        <v>0</v>
      </c>
      <c r="L194" s="69">
        <v>0</v>
      </c>
      <c r="M194" s="37">
        <v>4.2518227199999998</v>
      </c>
      <c r="N194" s="69">
        <v>4.2518227199999998</v>
      </c>
      <c r="O194" s="69">
        <v>60.275720892000002</v>
      </c>
      <c r="P194" s="69">
        <v>15.529860000000001</v>
      </c>
      <c r="Q194" s="69">
        <f t="shared" si="71"/>
        <v>662.62586089199988</v>
      </c>
      <c r="R194" s="69">
        <f t="shared" si="72"/>
        <v>-44.745860892000003</v>
      </c>
      <c r="S194" s="131">
        <f t="shared" si="68"/>
        <v>-0.69343815659641417</v>
      </c>
      <c r="T194" s="45" t="s">
        <v>165</v>
      </c>
      <c r="U194" s="1"/>
      <c r="W194" s="3"/>
      <c r="X194" s="3"/>
      <c r="Y194" s="3"/>
      <c r="Z194" s="3"/>
      <c r="AD194" s="1"/>
      <c r="AE194" s="1"/>
    </row>
    <row r="195" spans="1:31" ht="149.25" customHeight="1" x14ac:dyDescent="0.25">
      <c r="A195" s="34" t="s">
        <v>223</v>
      </c>
      <c r="B195" s="52" t="s">
        <v>439</v>
      </c>
      <c r="C195" s="36" t="s">
        <v>440</v>
      </c>
      <c r="D195" s="69">
        <v>257.39999999999998</v>
      </c>
      <c r="E195" s="69">
        <v>0</v>
      </c>
      <c r="F195" s="69">
        <f t="shared" si="69"/>
        <v>257.39999999999998</v>
      </c>
      <c r="G195" s="69">
        <f t="shared" si="70"/>
        <v>20.94</v>
      </c>
      <c r="H195" s="69">
        <f t="shared" si="70"/>
        <v>11.776167439999998</v>
      </c>
      <c r="I195" s="37">
        <v>0</v>
      </c>
      <c r="J195" s="137">
        <v>0</v>
      </c>
      <c r="K195" s="37">
        <v>0</v>
      </c>
      <c r="L195" s="69">
        <v>0</v>
      </c>
      <c r="M195" s="37">
        <v>8.4569759999999992</v>
      </c>
      <c r="N195" s="69">
        <v>8.4569759999999992</v>
      </c>
      <c r="O195" s="69">
        <v>12.483024000000002</v>
      </c>
      <c r="P195" s="69">
        <v>3.31919144</v>
      </c>
      <c r="Q195" s="69">
        <f t="shared" si="71"/>
        <v>245.62383255999998</v>
      </c>
      <c r="R195" s="69">
        <f t="shared" si="72"/>
        <v>-9.163832560000003</v>
      </c>
      <c r="S195" s="131">
        <f t="shared" si="68"/>
        <v>-0.43762333142311377</v>
      </c>
      <c r="T195" s="45" t="s">
        <v>441</v>
      </c>
      <c r="U195" s="1"/>
      <c r="W195" s="3"/>
      <c r="X195" s="3"/>
      <c r="Y195" s="3"/>
      <c r="Z195" s="3"/>
      <c r="AD195" s="1"/>
      <c r="AE195" s="1"/>
    </row>
    <row r="196" spans="1:31" ht="113.25" customHeight="1" x14ac:dyDescent="0.25">
      <c r="A196" s="34" t="s">
        <v>223</v>
      </c>
      <c r="B196" s="52" t="s">
        <v>442</v>
      </c>
      <c r="C196" s="36" t="s">
        <v>443</v>
      </c>
      <c r="D196" s="69">
        <v>4.0224405000000001</v>
      </c>
      <c r="E196" s="69">
        <v>0</v>
      </c>
      <c r="F196" s="69">
        <f t="shared" si="69"/>
        <v>4.0224405000000001</v>
      </c>
      <c r="G196" s="69">
        <f t="shared" si="70"/>
        <v>4.0224405000000001</v>
      </c>
      <c r="H196" s="69">
        <f t="shared" si="70"/>
        <v>0.16619023000000002</v>
      </c>
      <c r="I196" s="37">
        <v>0</v>
      </c>
      <c r="J196" s="137">
        <v>0</v>
      </c>
      <c r="K196" s="37">
        <v>0</v>
      </c>
      <c r="L196" s="69">
        <v>0</v>
      </c>
      <c r="M196" s="37">
        <v>0</v>
      </c>
      <c r="N196" s="69">
        <v>0</v>
      </c>
      <c r="O196" s="69">
        <v>4.0224405000000001</v>
      </c>
      <c r="P196" s="69">
        <v>0.16619023000000002</v>
      </c>
      <c r="Q196" s="69">
        <f t="shared" si="71"/>
        <v>3.8562502699999999</v>
      </c>
      <c r="R196" s="69">
        <f t="shared" si="72"/>
        <v>-3.8562502699999999</v>
      </c>
      <c r="S196" s="131">
        <f t="shared" si="68"/>
        <v>-0.95868422913900153</v>
      </c>
      <c r="T196" s="45" t="s">
        <v>444</v>
      </c>
      <c r="U196" s="1"/>
      <c r="W196" s="3"/>
      <c r="X196" s="3"/>
      <c r="Y196" s="3"/>
      <c r="Z196" s="3"/>
      <c r="AD196" s="1"/>
      <c r="AE196" s="1"/>
    </row>
    <row r="197" spans="1:31" ht="86.25" customHeight="1" x14ac:dyDescent="0.25">
      <c r="A197" s="34" t="s">
        <v>223</v>
      </c>
      <c r="B197" s="52" t="s">
        <v>445</v>
      </c>
      <c r="C197" s="36" t="s">
        <v>446</v>
      </c>
      <c r="D197" s="69">
        <v>147.055641732</v>
      </c>
      <c r="E197" s="69">
        <v>0</v>
      </c>
      <c r="F197" s="69">
        <f t="shared" si="69"/>
        <v>147.055641732</v>
      </c>
      <c r="G197" s="69">
        <f t="shared" si="70"/>
        <v>7.8956843640000001</v>
      </c>
      <c r="H197" s="69">
        <f t="shared" si="70"/>
        <v>0</v>
      </c>
      <c r="I197" s="37">
        <v>0</v>
      </c>
      <c r="J197" s="137">
        <v>0</v>
      </c>
      <c r="K197" s="37">
        <v>0</v>
      </c>
      <c r="L197" s="69">
        <v>0</v>
      </c>
      <c r="M197" s="37">
        <v>0</v>
      </c>
      <c r="N197" s="69">
        <v>0</v>
      </c>
      <c r="O197" s="69">
        <v>7.8956843640000001</v>
      </c>
      <c r="P197" s="69">
        <v>0</v>
      </c>
      <c r="Q197" s="69">
        <f t="shared" si="71"/>
        <v>147.055641732</v>
      </c>
      <c r="R197" s="69">
        <f t="shared" si="72"/>
        <v>-7.8956843640000001</v>
      </c>
      <c r="S197" s="131">
        <f t="shared" si="68"/>
        <v>-1</v>
      </c>
      <c r="T197" s="45" t="s">
        <v>430</v>
      </c>
      <c r="U197" s="1"/>
      <c r="W197" s="3"/>
      <c r="X197" s="3"/>
      <c r="Y197" s="3"/>
      <c r="Z197" s="3"/>
      <c r="AD197" s="1"/>
      <c r="AE197" s="1"/>
    </row>
    <row r="198" spans="1:31" ht="86.25" customHeight="1" x14ac:dyDescent="0.25">
      <c r="A198" s="34" t="s">
        <v>223</v>
      </c>
      <c r="B198" s="52" t="s">
        <v>447</v>
      </c>
      <c r="C198" s="36" t="s">
        <v>448</v>
      </c>
      <c r="D198" s="137">
        <v>1169.9050239939997</v>
      </c>
      <c r="E198" s="137">
        <v>1.9657329699999999</v>
      </c>
      <c r="F198" s="69">
        <f t="shared" si="69"/>
        <v>1167.9392910239997</v>
      </c>
      <c r="G198" s="69">
        <f t="shared" si="70"/>
        <v>15.814299023999999</v>
      </c>
      <c r="H198" s="69">
        <f t="shared" si="70"/>
        <v>9.7591407599999993</v>
      </c>
      <c r="I198" s="37">
        <v>2.13921356</v>
      </c>
      <c r="J198" s="137">
        <v>2.13921356</v>
      </c>
      <c r="K198" s="37">
        <v>0</v>
      </c>
      <c r="L198" s="137">
        <v>0</v>
      </c>
      <c r="M198" s="37">
        <v>5.7237182999999998</v>
      </c>
      <c r="N198" s="137">
        <v>5.7237182999999998</v>
      </c>
      <c r="O198" s="137">
        <v>7.9513671639999988</v>
      </c>
      <c r="P198" s="137">
        <v>1.8962088999999998</v>
      </c>
      <c r="Q198" s="69">
        <f t="shared" si="71"/>
        <v>1158.1801502639996</v>
      </c>
      <c r="R198" s="69">
        <f t="shared" si="72"/>
        <v>-6.0551582639999992</v>
      </c>
      <c r="S198" s="131">
        <f t="shared" si="68"/>
        <v>-0.38289134755897858</v>
      </c>
      <c r="T198" s="84" t="s">
        <v>101</v>
      </c>
      <c r="U198" s="1"/>
      <c r="W198" s="3"/>
      <c r="X198" s="3"/>
      <c r="Y198" s="3"/>
      <c r="Z198" s="3"/>
      <c r="AD198" s="1"/>
      <c r="AE198" s="1"/>
    </row>
    <row r="199" spans="1:31" ht="86.25" customHeight="1" x14ac:dyDescent="0.25">
      <c r="A199" s="34" t="s">
        <v>223</v>
      </c>
      <c r="B199" s="52" t="s">
        <v>449</v>
      </c>
      <c r="C199" s="36" t="s">
        <v>450</v>
      </c>
      <c r="D199" s="137">
        <v>50.101295999999998</v>
      </c>
      <c r="E199" s="137">
        <v>0.60696047999999991</v>
      </c>
      <c r="F199" s="69">
        <f t="shared" si="69"/>
        <v>49.49433552</v>
      </c>
      <c r="G199" s="69">
        <f t="shared" si="70"/>
        <v>2.3330395200000003</v>
      </c>
      <c r="H199" s="69">
        <f t="shared" si="70"/>
        <v>2.3330395200000003</v>
      </c>
      <c r="I199" s="37">
        <v>2.3330395200000003</v>
      </c>
      <c r="J199" s="137">
        <v>2.3330395200000003</v>
      </c>
      <c r="K199" s="37">
        <v>0</v>
      </c>
      <c r="L199" s="137">
        <v>0</v>
      </c>
      <c r="M199" s="37">
        <v>0</v>
      </c>
      <c r="N199" s="137">
        <v>0</v>
      </c>
      <c r="O199" s="137">
        <v>0</v>
      </c>
      <c r="P199" s="137">
        <v>0</v>
      </c>
      <c r="Q199" s="69">
        <f t="shared" si="71"/>
        <v>47.161296</v>
      </c>
      <c r="R199" s="69">
        <f t="shared" si="72"/>
        <v>0</v>
      </c>
      <c r="S199" s="131">
        <f t="shared" si="68"/>
        <v>0</v>
      </c>
      <c r="T199" s="84" t="s">
        <v>32</v>
      </c>
      <c r="U199" s="1"/>
      <c r="W199" s="3"/>
      <c r="X199" s="3"/>
      <c r="Y199" s="3"/>
      <c r="Z199" s="3"/>
      <c r="AD199" s="1"/>
      <c r="AE199" s="1"/>
    </row>
    <row r="200" spans="1:31" ht="86.25" customHeight="1" x14ac:dyDescent="0.25">
      <c r="A200" s="34" t="s">
        <v>223</v>
      </c>
      <c r="B200" s="52" t="s">
        <v>451</v>
      </c>
      <c r="C200" s="36" t="s">
        <v>452</v>
      </c>
      <c r="D200" s="69">
        <v>1189.2383999999997</v>
      </c>
      <c r="E200" s="69">
        <v>0.93600000000000005</v>
      </c>
      <c r="F200" s="69">
        <f t="shared" si="69"/>
        <v>1188.3023999999998</v>
      </c>
      <c r="G200" s="69">
        <f t="shared" si="70"/>
        <v>30.864000000000001</v>
      </c>
      <c r="H200" s="69">
        <f t="shared" si="70"/>
        <v>29.440889340000002</v>
      </c>
      <c r="I200" s="37">
        <v>5.0880000000000001</v>
      </c>
      <c r="J200" s="69">
        <v>5.0880000000000001</v>
      </c>
      <c r="K200" s="37">
        <v>2.88</v>
      </c>
      <c r="L200" s="69">
        <v>2.88</v>
      </c>
      <c r="M200" s="37">
        <v>16.912169340000002</v>
      </c>
      <c r="N200" s="69">
        <v>16.912169340000002</v>
      </c>
      <c r="O200" s="69">
        <v>5.9838306599999989</v>
      </c>
      <c r="P200" s="69">
        <v>4.5607199999999999</v>
      </c>
      <c r="Q200" s="69">
        <f t="shared" si="71"/>
        <v>1158.8615106599998</v>
      </c>
      <c r="R200" s="69">
        <f t="shared" si="72"/>
        <v>-1.423110659999999</v>
      </c>
      <c r="S200" s="131">
        <f t="shared" si="68"/>
        <v>-4.6109080482115053E-2</v>
      </c>
      <c r="T200" s="45" t="s">
        <v>32</v>
      </c>
      <c r="U200" s="1"/>
      <c r="W200" s="3"/>
      <c r="X200" s="3"/>
      <c r="Y200" s="3"/>
      <c r="Z200" s="3"/>
      <c r="AD200" s="1"/>
      <c r="AE200" s="1"/>
    </row>
    <row r="201" spans="1:31" ht="86.25" customHeight="1" x14ac:dyDescent="0.25">
      <c r="A201" s="34" t="s">
        <v>223</v>
      </c>
      <c r="B201" s="52" t="s">
        <v>453</v>
      </c>
      <c r="C201" s="36" t="s">
        <v>454</v>
      </c>
      <c r="D201" s="69">
        <v>278.3977112</v>
      </c>
      <c r="E201" s="69">
        <v>0</v>
      </c>
      <c r="F201" s="69">
        <f t="shared" si="69"/>
        <v>278.3977112</v>
      </c>
      <c r="G201" s="69">
        <f t="shared" si="70"/>
        <v>278.3977112</v>
      </c>
      <c r="H201" s="69">
        <f t="shared" si="70"/>
        <v>317.25941260000002</v>
      </c>
      <c r="I201" s="37">
        <v>0</v>
      </c>
      <c r="J201" s="69">
        <v>0</v>
      </c>
      <c r="K201" s="37">
        <v>0</v>
      </c>
      <c r="L201" s="69">
        <v>0</v>
      </c>
      <c r="M201" s="37">
        <v>278.3977112</v>
      </c>
      <c r="N201" s="69">
        <v>279.20742660000002</v>
      </c>
      <c r="O201" s="69">
        <v>0</v>
      </c>
      <c r="P201" s="69">
        <v>38.051985999999999</v>
      </c>
      <c r="Q201" s="69">
        <f t="shared" si="71"/>
        <v>-38.861701400000015</v>
      </c>
      <c r="R201" s="69">
        <f t="shared" si="72"/>
        <v>38.861701400000015</v>
      </c>
      <c r="S201" s="131">
        <f t="shared" si="68"/>
        <v>0.13959059229507062</v>
      </c>
      <c r="T201" s="45" t="s">
        <v>390</v>
      </c>
      <c r="U201" s="1"/>
      <c r="W201" s="3"/>
      <c r="X201" s="3"/>
      <c r="Y201" s="3"/>
      <c r="Z201" s="3"/>
      <c r="AD201" s="1"/>
      <c r="AE201" s="1"/>
    </row>
    <row r="202" spans="1:31" ht="68.25" customHeight="1" x14ac:dyDescent="0.25">
      <c r="A202" s="30" t="s">
        <v>455</v>
      </c>
      <c r="B202" s="31" t="s">
        <v>456</v>
      </c>
      <c r="C202" s="32" t="s">
        <v>31</v>
      </c>
      <c r="D202" s="67">
        <f t="shared" ref="D202:R202" si="73">D203</f>
        <v>0</v>
      </c>
      <c r="E202" s="67">
        <f t="shared" si="73"/>
        <v>0</v>
      </c>
      <c r="F202" s="67">
        <f t="shared" si="73"/>
        <v>0</v>
      </c>
      <c r="G202" s="67">
        <f t="shared" si="73"/>
        <v>0</v>
      </c>
      <c r="H202" s="67">
        <f t="shared" si="73"/>
        <v>0</v>
      </c>
      <c r="I202" s="33">
        <f t="shared" si="73"/>
        <v>0</v>
      </c>
      <c r="J202" s="67">
        <f t="shared" si="73"/>
        <v>0</v>
      </c>
      <c r="K202" s="33">
        <f t="shared" si="73"/>
        <v>0</v>
      </c>
      <c r="L202" s="67">
        <f t="shared" si="73"/>
        <v>0</v>
      </c>
      <c r="M202" s="33">
        <f t="shared" si="73"/>
        <v>0</v>
      </c>
      <c r="N202" s="67">
        <f t="shared" si="73"/>
        <v>0</v>
      </c>
      <c r="O202" s="136">
        <f t="shared" si="73"/>
        <v>0</v>
      </c>
      <c r="P202" s="67">
        <f t="shared" si="73"/>
        <v>0</v>
      </c>
      <c r="Q202" s="67">
        <f t="shared" si="73"/>
        <v>0</v>
      </c>
      <c r="R202" s="67">
        <f t="shared" si="73"/>
        <v>0</v>
      </c>
      <c r="S202" s="129">
        <v>0</v>
      </c>
      <c r="T202" s="46" t="s">
        <v>32</v>
      </c>
      <c r="U202" s="1"/>
      <c r="V202" s="24"/>
      <c r="W202" s="3"/>
      <c r="X202" s="3"/>
      <c r="Y202" s="3"/>
      <c r="Z202" s="3"/>
      <c r="AD202" s="1"/>
      <c r="AE202" s="1"/>
    </row>
    <row r="203" spans="1:31" ht="20.25" customHeight="1" x14ac:dyDescent="0.25">
      <c r="A203" s="62" t="s">
        <v>457</v>
      </c>
      <c r="B203" s="31" t="s">
        <v>458</v>
      </c>
      <c r="C203" s="32" t="s">
        <v>31</v>
      </c>
      <c r="D203" s="126">
        <f t="shared" ref="D203:J203" si="74">D204+D205</f>
        <v>0</v>
      </c>
      <c r="E203" s="126">
        <f t="shared" si="74"/>
        <v>0</v>
      </c>
      <c r="F203" s="126">
        <f t="shared" si="74"/>
        <v>0</v>
      </c>
      <c r="G203" s="126">
        <f t="shared" si="74"/>
        <v>0</v>
      </c>
      <c r="H203" s="126">
        <f t="shared" si="74"/>
        <v>0</v>
      </c>
      <c r="I203" s="33">
        <f t="shared" si="74"/>
        <v>0</v>
      </c>
      <c r="J203" s="126">
        <f t="shared" si="74"/>
        <v>0</v>
      </c>
      <c r="K203" s="33">
        <f>K204+K205</f>
        <v>0</v>
      </c>
      <c r="L203" s="126">
        <f t="shared" ref="L203:P203" si="75">L204+L205</f>
        <v>0</v>
      </c>
      <c r="M203" s="33">
        <f t="shared" si="75"/>
        <v>0</v>
      </c>
      <c r="N203" s="126">
        <f t="shared" si="75"/>
        <v>0</v>
      </c>
      <c r="O203" s="126">
        <f t="shared" si="75"/>
        <v>0</v>
      </c>
      <c r="P203" s="126">
        <f t="shared" si="75"/>
        <v>0</v>
      </c>
      <c r="Q203" s="126">
        <f>Q204+Q205</f>
        <v>0</v>
      </c>
      <c r="R203" s="126">
        <f>R204+R205</f>
        <v>0</v>
      </c>
      <c r="S203" s="129">
        <v>0</v>
      </c>
      <c r="T203" s="80" t="s">
        <v>32</v>
      </c>
      <c r="U203" s="1"/>
      <c r="V203" s="24"/>
      <c r="W203" s="3"/>
      <c r="X203" s="3"/>
      <c r="Y203" s="3"/>
      <c r="Z203" s="3"/>
      <c r="AD203" s="1"/>
      <c r="AE203" s="1"/>
    </row>
    <row r="204" spans="1:31" ht="58.5" customHeight="1" x14ac:dyDescent="0.25">
      <c r="A204" s="63" t="s">
        <v>77</v>
      </c>
      <c r="B204" s="31" t="s">
        <v>459</v>
      </c>
      <c r="C204" s="32" t="s">
        <v>31</v>
      </c>
      <c r="D204" s="67">
        <v>0</v>
      </c>
      <c r="E204" s="67">
        <v>0</v>
      </c>
      <c r="F204" s="67">
        <v>0</v>
      </c>
      <c r="G204" s="67">
        <v>0</v>
      </c>
      <c r="H204" s="67">
        <v>0</v>
      </c>
      <c r="I204" s="33">
        <v>0</v>
      </c>
      <c r="J204" s="67">
        <v>0</v>
      </c>
      <c r="K204" s="33">
        <v>0</v>
      </c>
      <c r="L204" s="67">
        <v>0</v>
      </c>
      <c r="M204" s="33">
        <v>0</v>
      </c>
      <c r="N204" s="67">
        <v>0</v>
      </c>
      <c r="O204" s="67">
        <v>0</v>
      </c>
      <c r="P204" s="67">
        <v>0</v>
      </c>
      <c r="Q204" s="67">
        <v>0</v>
      </c>
      <c r="R204" s="67">
        <v>0</v>
      </c>
      <c r="S204" s="129">
        <v>0</v>
      </c>
      <c r="T204" s="46" t="s">
        <v>32</v>
      </c>
      <c r="U204" s="1"/>
      <c r="V204" s="24"/>
      <c r="W204" s="3"/>
      <c r="X204" s="3"/>
      <c r="Y204" s="3"/>
      <c r="Z204" s="3"/>
      <c r="AD204" s="1"/>
      <c r="AE204" s="1"/>
    </row>
    <row r="205" spans="1:31" ht="63" customHeight="1" x14ac:dyDescent="0.25">
      <c r="A205" s="38" t="s">
        <v>460</v>
      </c>
      <c r="B205" s="39" t="s">
        <v>461</v>
      </c>
      <c r="C205" s="40" t="s">
        <v>31</v>
      </c>
      <c r="D205" s="126">
        <v>0</v>
      </c>
      <c r="E205" s="139">
        <v>0</v>
      </c>
      <c r="F205" s="126">
        <v>0</v>
      </c>
      <c r="G205" s="126">
        <v>0</v>
      </c>
      <c r="H205" s="126">
        <v>0</v>
      </c>
      <c r="I205" s="33">
        <v>0</v>
      </c>
      <c r="J205" s="126">
        <v>0</v>
      </c>
      <c r="K205" s="33">
        <v>0</v>
      </c>
      <c r="L205" s="126">
        <v>0</v>
      </c>
      <c r="M205" s="33">
        <v>0</v>
      </c>
      <c r="N205" s="126">
        <v>0</v>
      </c>
      <c r="O205" s="126">
        <v>0</v>
      </c>
      <c r="P205" s="126">
        <v>0</v>
      </c>
      <c r="Q205" s="126">
        <v>0</v>
      </c>
      <c r="R205" s="126">
        <v>0</v>
      </c>
      <c r="S205" s="129">
        <v>0</v>
      </c>
      <c r="T205" s="80" t="s">
        <v>32</v>
      </c>
      <c r="U205" s="1"/>
      <c r="V205" s="24"/>
      <c r="W205" s="3"/>
      <c r="X205" s="3"/>
      <c r="Y205" s="3"/>
      <c r="Z205" s="3"/>
      <c r="AD205" s="1"/>
      <c r="AE205" s="1"/>
    </row>
    <row r="206" spans="1:31" ht="44.25" customHeight="1" x14ac:dyDescent="0.25">
      <c r="A206" s="62" t="s">
        <v>462</v>
      </c>
      <c r="B206" s="31" t="s">
        <v>463</v>
      </c>
      <c r="C206" s="32" t="s">
        <v>31</v>
      </c>
      <c r="D206" s="67">
        <v>0</v>
      </c>
      <c r="E206" s="135">
        <v>0</v>
      </c>
      <c r="F206" s="67">
        <v>0</v>
      </c>
      <c r="G206" s="67">
        <v>0</v>
      </c>
      <c r="H206" s="67">
        <v>0</v>
      </c>
      <c r="I206" s="33">
        <v>0</v>
      </c>
      <c r="J206" s="67">
        <v>0</v>
      </c>
      <c r="K206" s="33">
        <v>0</v>
      </c>
      <c r="L206" s="67">
        <v>0</v>
      </c>
      <c r="M206" s="33">
        <v>0</v>
      </c>
      <c r="N206" s="67">
        <v>0</v>
      </c>
      <c r="O206" s="67">
        <v>0</v>
      </c>
      <c r="P206" s="67">
        <v>0</v>
      </c>
      <c r="Q206" s="67">
        <v>0</v>
      </c>
      <c r="R206" s="67">
        <v>0</v>
      </c>
      <c r="S206" s="129">
        <v>0</v>
      </c>
      <c r="T206" s="46" t="s">
        <v>32</v>
      </c>
      <c r="U206" s="1"/>
      <c r="V206" s="24"/>
      <c r="W206" s="3"/>
      <c r="X206" s="3"/>
      <c r="Y206" s="3"/>
      <c r="Z206" s="3"/>
      <c r="AD206" s="1"/>
      <c r="AE206" s="1"/>
    </row>
    <row r="207" spans="1:31" ht="63" customHeight="1" x14ac:dyDescent="0.25">
      <c r="A207" s="63" t="s">
        <v>464</v>
      </c>
      <c r="B207" s="31" t="s">
        <v>459</v>
      </c>
      <c r="C207" s="32" t="s">
        <v>31</v>
      </c>
      <c r="D207" s="67">
        <v>0</v>
      </c>
      <c r="E207" s="135">
        <v>0</v>
      </c>
      <c r="F207" s="67">
        <v>0</v>
      </c>
      <c r="G207" s="67">
        <v>0</v>
      </c>
      <c r="H207" s="67">
        <v>0</v>
      </c>
      <c r="I207" s="33">
        <v>0</v>
      </c>
      <c r="J207" s="67">
        <v>0</v>
      </c>
      <c r="K207" s="33">
        <v>0</v>
      </c>
      <c r="L207" s="67">
        <v>0</v>
      </c>
      <c r="M207" s="33">
        <v>0</v>
      </c>
      <c r="N207" s="67">
        <v>0</v>
      </c>
      <c r="O207" s="67">
        <v>0</v>
      </c>
      <c r="P207" s="67">
        <v>0</v>
      </c>
      <c r="Q207" s="67">
        <v>0</v>
      </c>
      <c r="R207" s="67">
        <v>0</v>
      </c>
      <c r="S207" s="129">
        <v>0</v>
      </c>
      <c r="T207" s="46" t="s">
        <v>32</v>
      </c>
      <c r="U207" s="1"/>
      <c r="V207" s="24"/>
      <c r="W207" s="3"/>
      <c r="X207" s="3"/>
      <c r="Y207" s="3"/>
      <c r="Z207" s="3"/>
      <c r="AD207" s="1"/>
      <c r="AE207" s="1"/>
    </row>
    <row r="208" spans="1:31" ht="65.25" customHeight="1" x14ac:dyDescent="0.25">
      <c r="A208" s="63" t="s">
        <v>465</v>
      </c>
      <c r="B208" s="39" t="s">
        <v>461</v>
      </c>
      <c r="C208" s="32" t="s">
        <v>31</v>
      </c>
      <c r="D208" s="67">
        <v>0</v>
      </c>
      <c r="E208" s="67">
        <v>0</v>
      </c>
      <c r="F208" s="67">
        <v>0</v>
      </c>
      <c r="G208" s="67">
        <v>0</v>
      </c>
      <c r="H208" s="67">
        <v>0</v>
      </c>
      <c r="I208" s="33">
        <v>0</v>
      </c>
      <c r="J208" s="67">
        <v>0</v>
      </c>
      <c r="K208" s="33">
        <v>0</v>
      </c>
      <c r="L208" s="67">
        <v>0</v>
      </c>
      <c r="M208" s="33">
        <v>0</v>
      </c>
      <c r="N208" s="67">
        <v>0</v>
      </c>
      <c r="O208" s="67">
        <v>0</v>
      </c>
      <c r="P208" s="67">
        <v>0</v>
      </c>
      <c r="Q208" s="67">
        <v>0</v>
      </c>
      <c r="R208" s="67">
        <v>0</v>
      </c>
      <c r="S208" s="129">
        <v>0</v>
      </c>
      <c r="T208" s="46" t="s">
        <v>32</v>
      </c>
      <c r="U208" s="1"/>
      <c r="V208" s="24"/>
      <c r="W208" s="3"/>
      <c r="X208" s="3"/>
      <c r="Y208" s="3"/>
      <c r="Z208" s="3"/>
      <c r="AD208" s="1"/>
      <c r="AE208" s="1"/>
    </row>
    <row r="209" spans="1:31" ht="44.25" customHeight="1" x14ac:dyDescent="0.25">
      <c r="A209" s="30" t="s">
        <v>466</v>
      </c>
      <c r="B209" s="31" t="s">
        <v>467</v>
      </c>
      <c r="C209" s="32" t="s">
        <v>31</v>
      </c>
      <c r="D209" s="67">
        <f t="shared" ref="D209:R209" si="76">D210+D211+D213+D216</f>
        <v>4906.0649273107483</v>
      </c>
      <c r="E209" s="67">
        <f t="shared" si="76"/>
        <v>1722.141214</v>
      </c>
      <c r="F209" s="67">
        <f t="shared" si="76"/>
        <v>3183.9237133107481</v>
      </c>
      <c r="G209" s="67">
        <f t="shared" si="76"/>
        <v>209.021880522</v>
      </c>
      <c r="H209" s="67">
        <f t="shared" si="76"/>
        <v>117.37532576999999</v>
      </c>
      <c r="I209" s="33">
        <f t="shared" si="76"/>
        <v>70.982270360000001</v>
      </c>
      <c r="J209" s="67">
        <f t="shared" si="76"/>
        <v>70.982270360000001</v>
      </c>
      <c r="K209" s="33">
        <f t="shared" si="76"/>
        <v>38.559533579999993</v>
      </c>
      <c r="L209" s="67">
        <f t="shared" si="76"/>
        <v>38.564639880000001</v>
      </c>
      <c r="M209" s="33">
        <f t="shared" si="76"/>
        <v>3.2357382499999998</v>
      </c>
      <c r="N209" s="67">
        <f t="shared" si="76"/>
        <v>3.2408445499999998</v>
      </c>
      <c r="O209" s="67">
        <f t="shared" si="76"/>
        <v>96.244338331999984</v>
      </c>
      <c r="P209" s="67">
        <f t="shared" si="76"/>
        <v>4.5875709800000006</v>
      </c>
      <c r="Q209" s="67">
        <f t="shared" si="76"/>
        <v>3066.5483875407481</v>
      </c>
      <c r="R209" s="67">
        <f t="shared" si="76"/>
        <v>-91.646554752</v>
      </c>
      <c r="S209" s="129">
        <f t="shared" ref="S209:S272" si="77">R209/(I209+K209+M209+O209)</f>
        <v>-0.43845435952985801</v>
      </c>
      <c r="T209" s="46" t="s">
        <v>32</v>
      </c>
      <c r="U209" s="1"/>
      <c r="V209" s="24"/>
      <c r="W209" s="3"/>
      <c r="X209" s="3"/>
      <c r="Y209" s="3"/>
      <c r="Z209" s="3"/>
      <c r="AD209" s="1"/>
      <c r="AE209" s="1"/>
    </row>
    <row r="210" spans="1:31" ht="44.25" customHeight="1" x14ac:dyDescent="0.25">
      <c r="A210" s="30" t="s">
        <v>468</v>
      </c>
      <c r="B210" s="31" t="s">
        <v>469</v>
      </c>
      <c r="C210" s="32" t="s">
        <v>31</v>
      </c>
      <c r="D210" s="67">
        <v>0</v>
      </c>
      <c r="E210" s="67">
        <v>0</v>
      </c>
      <c r="F210" s="67">
        <v>0</v>
      </c>
      <c r="G210" s="67">
        <v>0</v>
      </c>
      <c r="H210" s="67">
        <v>0</v>
      </c>
      <c r="I210" s="33">
        <v>0</v>
      </c>
      <c r="J210" s="67">
        <v>0</v>
      </c>
      <c r="K210" s="33">
        <v>0</v>
      </c>
      <c r="L210" s="67">
        <v>0</v>
      </c>
      <c r="M210" s="33">
        <v>0</v>
      </c>
      <c r="N210" s="67">
        <v>0</v>
      </c>
      <c r="O210" s="67">
        <v>0</v>
      </c>
      <c r="P210" s="67">
        <v>0</v>
      </c>
      <c r="Q210" s="67">
        <v>0</v>
      </c>
      <c r="R210" s="67">
        <v>0</v>
      </c>
      <c r="S210" s="129">
        <v>0</v>
      </c>
      <c r="T210" s="46" t="s">
        <v>32</v>
      </c>
      <c r="U210" s="1"/>
      <c r="V210" s="24"/>
      <c r="W210" s="3"/>
      <c r="X210" s="3"/>
      <c r="Y210" s="3"/>
      <c r="Z210" s="3"/>
      <c r="AD210" s="1"/>
      <c r="AE210" s="1"/>
    </row>
    <row r="211" spans="1:31" ht="44.25" customHeight="1" x14ac:dyDescent="0.25">
      <c r="A211" s="30" t="s">
        <v>470</v>
      </c>
      <c r="B211" s="31" t="s">
        <v>471</v>
      </c>
      <c r="C211" s="32" t="s">
        <v>31</v>
      </c>
      <c r="D211" s="67">
        <f t="shared" ref="D211:F211" si="78">SUM(D212:D212)</f>
        <v>925.64174208999998</v>
      </c>
      <c r="E211" s="135">
        <f t="shared" si="78"/>
        <v>835.86808364000001</v>
      </c>
      <c r="F211" s="67">
        <f t="shared" si="78"/>
        <v>89.773658449999971</v>
      </c>
      <c r="G211" s="67">
        <f t="shared" ref="G211:Q211" si="79">SUM(G212:G212)</f>
        <v>89.773658449999985</v>
      </c>
      <c r="H211" s="67">
        <f t="shared" si="79"/>
        <v>87.48886066</v>
      </c>
      <c r="I211" s="33">
        <f t="shared" si="79"/>
        <v>54.849161520000003</v>
      </c>
      <c r="J211" s="67">
        <f t="shared" si="79"/>
        <v>54.849161520000003</v>
      </c>
      <c r="K211" s="33">
        <f t="shared" si="79"/>
        <v>32.639699139999998</v>
      </c>
      <c r="L211" s="67">
        <f t="shared" si="79"/>
        <v>32.639699139999998</v>
      </c>
      <c r="M211" s="33">
        <f t="shared" si="79"/>
        <v>0</v>
      </c>
      <c r="N211" s="67">
        <f t="shared" si="79"/>
        <v>0</v>
      </c>
      <c r="O211" s="136">
        <f t="shared" si="79"/>
        <v>2.2847977899999847</v>
      </c>
      <c r="P211" s="67">
        <f t="shared" si="79"/>
        <v>0</v>
      </c>
      <c r="Q211" s="67">
        <f t="shared" si="79"/>
        <v>2.2847977899999705</v>
      </c>
      <c r="R211" s="67">
        <f>SUM(R212:R212)</f>
        <v>-2.2847977899999847</v>
      </c>
      <c r="S211" s="129">
        <f t="shared" si="77"/>
        <v>-2.5450648101553279E-2</v>
      </c>
      <c r="T211" s="46" t="s">
        <v>32</v>
      </c>
      <c r="U211" s="1"/>
      <c r="V211" s="24"/>
      <c r="W211" s="3"/>
      <c r="X211" s="3"/>
      <c r="Y211" s="3"/>
      <c r="Z211" s="3"/>
      <c r="AD211" s="1"/>
      <c r="AE211" s="1"/>
    </row>
    <row r="212" spans="1:31" ht="44.25" customHeight="1" x14ac:dyDescent="0.25">
      <c r="A212" s="34" t="s">
        <v>470</v>
      </c>
      <c r="B212" s="52" t="s">
        <v>472</v>
      </c>
      <c r="C212" s="48" t="s">
        <v>473</v>
      </c>
      <c r="D212" s="133">
        <v>925.64174208999998</v>
      </c>
      <c r="E212" s="57">
        <v>835.86808364000001</v>
      </c>
      <c r="F212" s="69">
        <f>D212-E212</f>
        <v>89.773658449999971</v>
      </c>
      <c r="G212" s="69">
        <f>I212+K212+M212+O212</f>
        <v>89.773658449999985</v>
      </c>
      <c r="H212" s="69">
        <f>J212+L212+N212+P212</f>
        <v>87.48886066</v>
      </c>
      <c r="I212" s="37">
        <v>54.849161520000003</v>
      </c>
      <c r="J212" s="69">
        <v>54.849161520000003</v>
      </c>
      <c r="K212" s="37">
        <v>32.639699139999998</v>
      </c>
      <c r="L212" s="69">
        <v>32.639699139999998</v>
      </c>
      <c r="M212" s="37">
        <v>0</v>
      </c>
      <c r="N212" s="69">
        <v>0</v>
      </c>
      <c r="O212" s="130">
        <v>2.2847977899999847</v>
      </c>
      <c r="P212" s="69">
        <v>0</v>
      </c>
      <c r="Q212" s="69">
        <f>F212-H212</f>
        <v>2.2847977899999705</v>
      </c>
      <c r="R212" s="69">
        <f>H212-(I212+K212+M212+O212)</f>
        <v>-2.2847977899999847</v>
      </c>
      <c r="S212" s="131">
        <f>R212/(I212+K212+M212+O212)</f>
        <v>-2.5450648101553279E-2</v>
      </c>
      <c r="T212" s="45" t="s">
        <v>32</v>
      </c>
      <c r="U212" s="1"/>
      <c r="W212" s="3"/>
      <c r="X212" s="3"/>
      <c r="Y212" s="3"/>
      <c r="Z212" s="3"/>
      <c r="AD212" s="1"/>
      <c r="AE212" s="1"/>
    </row>
    <row r="213" spans="1:31" ht="20.25" customHeight="1" x14ac:dyDescent="0.25">
      <c r="A213" s="38" t="s">
        <v>474</v>
      </c>
      <c r="B213" s="39" t="s">
        <v>475</v>
      </c>
      <c r="C213" s="40" t="s">
        <v>31</v>
      </c>
      <c r="D213" s="126">
        <f t="shared" ref="D213:F213" si="80">SUM(D214:D215)</f>
        <v>736.47757937999995</v>
      </c>
      <c r="E213" s="126">
        <f t="shared" si="80"/>
        <v>136.77507714000001</v>
      </c>
      <c r="F213" s="126">
        <f t="shared" si="80"/>
        <v>599.70250223999994</v>
      </c>
      <c r="G213" s="126">
        <f t="shared" ref="G213:Q213" si="81">SUM(G214:G215)</f>
        <v>27.320573867999997</v>
      </c>
      <c r="H213" s="126">
        <f t="shared" si="81"/>
        <v>18.840500970000001</v>
      </c>
      <c r="I213" s="33">
        <f t="shared" si="81"/>
        <v>12.87342756</v>
      </c>
      <c r="J213" s="126">
        <f t="shared" si="81"/>
        <v>12.87342756</v>
      </c>
      <c r="K213" s="33">
        <f t="shared" si="81"/>
        <v>0</v>
      </c>
      <c r="L213" s="126">
        <f t="shared" si="81"/>
        <v>0</v>
      </c>
      <c r="M213" s="33">
        <f t="shared" si="81"/>
        <v>2.5331009799999999</v>
      </c>
      <c r="N213" s="126">
        <f t="shared" si="81"/>
        <v>2.5331009799999999</v>
      </c>
      <c r="O213" s="126">
        <f t="shared" si="81"/>
        <v>11.914045327999998</v>
      </c>
      <c r="P213" s="126">
        <f t="shared" si="81"/>
        <v>3.4339724300000003</v>
      </c>
      <c r="Q213" s="126">
        <f t="shared" si="81"/>
        <v>580.86200126999995</v>
      </c>
      <c r="R213" s="126">
        <f>SUM(R214:R215)</f>
        <v>-8.4800728979999977</v>
      </c>
      <c r="S213" s="129">
        <f t="shared" si="77"/>
        <v>-0.31039146318710842</v>
      </c>
      <c r="T213" s="80" t="s">
        <v>32</v>
      </c>
      <c r="U213" s="1"/>
      <c r="V213" s="24"/>
      <c r="W213" s="3"/>
      <c r="X213" s="3"/>
      <c r="Y213" s="3"/>
      <c r="Z213" s="3"/>
      <c r="AD213" s="1"/>
      <c r="AE213" s="1"/>
    </row>
    <row r="214" spans="1:31" ht="91.5" customHeight="1" x14ac:dyDescent="0.25">
      <c r="A214" s="56" t="s">
        <v>474</v>
      </c>
      <c r="B214" s="47" t="s">
        <v>476</v>
      </c>
      <c r="C214" s="48" t="s">
        <v>477</v>
      </c>
      <c r="D214" s="69">
        <v>588.02159999999992</v>
      </c>
      <c r="E214" s="69">
        <v>0</v>
      </c>
      <c r="F214" s="69">
        <f t="shared" ref="F214:F215" si="82">D214-E214</f>
        <v>588.02159999999992</v>
      </c>
      <c r="G214" s="69">
        <f t="shared" ref="G214:H215" si="83">I214+K214+M214+O214</f>
        <v>15.639671627999999</v>
      </c>
      <c r="H214" s="69">
        <f t="shared" si="83"/>
        <v>7.6840596200000011</v>
      </c>
      <c r="I214" s="37">
        <v>1.71698621</v>
      </c>
      <c r="J214" s="137">
        <v>1.71698621</v>
      </c>
      <c r="K214" s="37">
        <v>0</v>
      </c>
      <c r="L214" s="69">
        <v>0</v>
      </c>
      <c r="M214" s="37">
        <v>2.5331009799999999</v>
      </c>
      <c r="N214" s="69">
        <v>2.5331009799999999</v>
      </c>
      <c r="O214" s="69">
        <v>11.389584437999998</v>
      </c>
      <c r="P214" s="69">
        <v>3.4339724300000003</v>
      </c>
      <c r="Q214" s="69">
        <f t="shared" ref="Q214:Q215" si="84">F214-H214</f>
        <v>580.33754037999995</v>
      </c>
      <c r="R214" s="69">
        <f t="shared" ref="R214:R215" si="85">H214-(I214+K214+M214+O214)</f>
        <v>-7.9556120079999975</v>
      </c>
      <c r="S214" s="131">
        <f t="shared" si="77"/>
        <v>-0.50868152460163651</v>
      </c>
      <c r="T214" s="45" t="s">
        <v>478</v>
      </c>
      <c r="U214" s="1"/>
      <c r="W214" s="3"/>
      <c r="X214" s="3"/>
      <c r="Y214" s="3"/>
      <c r="Z214" s="3"/>
      <c r="AD214" s="1"/>
      <c r="AE214" s="1"/>
    </row>
    <row r="215" spans="1:31" ht="47.25" customHeight="1" x14ac:dyDescent="0.25">
      <c r="A215" s="34" t="s">
        <v>474</v>
      </c>
      <c r="B215" s="43" t="s">
        <v>479</v>
      </c>
      <c r="C215" s="48" t="s">
        <v>480</v>
      </c>
      <c r="D215" s="69">
        <v>148.45597938</v>
      </c>
      <c r="E215" s="57">
        <v>136.77507714000001</v>
      </c>
      <c r="F215" s="69">
        <f t="shared" si="82"/>
        <v>11.680902239999995</v>
      </c>
      <c r="G215" s="69">
        <f t="shared" si="83"/>
        <v>11.68090224</v>
      </c>
      <c r="H215" s="69">
        <f t="shared" si="83"/>
        <v>11.15644135</v>
      </c>
      <c r="I215" s="37">
        <v>11.15644135</v>
      </c>
      <c r="J215" s="69">
        <v>11.15644135</v>
      </c>
      <c r="K215" s="37">
        <v>0</v>
      </c>
      <c r="L215" s="69">
        <v>0</v>
      </c>
      <c r="M215" s="37">
        <v>0</v>
      </c>
      <c r="N215" s="69">
        <v>0</v>
      </c>
      <c r="O215" s="130">
        <v>0.52446089000000029</v>
      </c>
      <c r="P215" s="69">
        <v>0</v>
      </c>
      <c r="Q215" s="69">
        <f t="shared" si="84"/>
        <v>0.52446088999999496</v>
      </c>
      <c r="R215" s="69">
        <f t="shared" si="85"/>
        <v>-0.52446089000000029</v>
      </c>
      <c r="S215" s="131">
        <f t="shared" si="77"/>
        <v>-4.489900516451889E-2</v>
      </c>
      <c r="T215" s="45" t="s">
        <v>32</v>
      </c>
      <c r="U215" s="1"/>
      <c r="W215" s="3"/>
      <c r="X215" s="3"/>
      <c r="Y215" s="3"/>
      <c r="Z215" s="3"/>
      <c r="AD215" s="1"/>
      <c r="AE215" s="1"/>
    </row>
    <row r="216" spans="1:31" ht="20.25" customHeight="1" x14ac:dyDescent="0.25">
      <c r="A216" s="30" t="s">
        <v>481</v>
      </c>
      <c r="B216" s="31" t="s">
        <v>482</v>
      </c>
      <c r="C216" s="32" t="s">
        <v>31</v>
      </c>
      <c r="D216" s="126">
        <f t="shared" ref="D216:F216" si="86">SUM(D217:D222)</f>
        <v>3243.9456058407482</v>
      </c>
      <c r="E216" s="126">
        <f t="shared" si="86"/>
        <v>749.49805321999997</v>
      </c>
      <c r="F216" s="126">
        <f t="shared" si="86"/>
        <v>2494.447552620748</v>
      </c>
      <c r="G216" s="126">
        <f t="shared" ref="G216:Q216" si="87">SUM(G217:G222)</f>
        <v>91.927648204000008</v>
      </c>
      <c r="H216" s="126">
        <f t="shared" si="87"/>
        <v>11.045964140000001</v>
      </c>
      <c r="I216" s="33">
        <f t="shared" si="87"/>
        <v>3.2596812800000001</v>
      </c>
      <c r="J216" s="126">
        <f t="shared" si="87"/>
        <v>3.2596812800000001</v>
      </c>
      <c r="K216" s="33">
        <f t="shared" si="87"/>
        <v>5.9198344399999989</v>
      </c>
      <c r="L216" s="126">
        <f t="shared" si="87"/>
        <v>5.9249407400000003</v>
      </c>
      <c r="M216" s="33">
        <f t="shared" si="87"/>
        <v>0.70263726999999998</v>
      </c>
      <c r="N216" s="126">
        <f t="shared" si="87"/>
        <v>0.70774356999999999</v>
      </c>
      <c r="O216" s="126">
        <f t="shared" si="87"/>
        <v>82.045495213999999</v>
      </c>
      <c r="P216" s="126">
        <f t="shared" si="87"/>
        <v>1.1535985499999999</v>
      </c>
      <c r="Q216" s="126">
        <f t="shared" si="87"/>
        <v>2483.4015884807482</v>
      </c>
      <c r="R216" s="126">
        <f>SUM(R217:R222)</f>
        <v>-80.881684064000012</v>
      </c>
      <c r="S216" s="129">
        <f t="shared" si="77"/>
        <v>-0.87984067518525566</v>
      </c>
      <c r="T216" s="80" t="s">
        <v>32</v>
      </c>
      <c r="U216" s="1"/>
      <c r="V216" s="24"/>
      <c r="W216" s="3"/>
      <c r="X216" s="3"/>
      <c r="Y216" s="3"/>
      <c r="Z216" s="3"/>
      <c r="AD216" s="1"/>
      <c r="AE216" s="1"/>
    </row>
    <row r="217" spans="1:31" ht="63" customHeight="1" x14ac:dyDescent="0.25">
      <c r="A217" s="34" t="s">
        <v>481</v>
      </c>
      <c r="B217" s="35" t="s">
        <v>483</v>
      </c>
      <c r="C217" s="48" t="s">
        <v>484</v>
      </c>
      <c r="D217" s="69">
        <v>1791.0005641759719</v>
      </c>
      <c r="E217" s="57">
        <v>75.402778300000008</v>
      </c>
      <c r="F217" s="69">
        <f t="shared" ref="F217:F222" si="88">D217-E217</f>
        <v>1715.597785875972</v>
      </c>
      <c r="G217" s="69">
        <f t="shared" ref="G217:H222" si="89">I217+K217+M217+O217</f>
        <v>79.272920842000005</v>
      </c>
      <c r="H217" s="69">
        <f t="shared" si="89"/>
        <v>5.322490890000001</v>
      </c>
      <c r="I217" s="37">
        <v>4.1525520000000003E-2</v>
      </c>
      <c r="J217" s="69">
        <v>4.1525520000000003E-2</v>
      </c>
      <c r="K217" s="37">
        <v>5.1979143199999998</v>
      </c>
      <c r="L217" s="69">
        <v>5.1979143199999998</v>
      </c>
      <c r="M217" s="37">
        <v>4.1525520000000017E-2</v>
      </c>
      <c r="N217" s="69">
        <v>4.1525520000000017E-2</v>
      </c>
      <c r="O217" s="69">
        <v>73.991955482000009</v>
      </c>
      <c r="P217" s="69">
        <v>4.1525529999999991E-2</v>
      </c>
      <c r="Q217" s="69">
        <f t="shared" ref="Q217:Q222" si="90">F217-H217</f>
        <v>1710.2752949859721</v>
      </c>
      <c r="R217" s="69">
        <f t="shared" ref="R217:R222" si="91">H217-(I217+K217+M217+O217)</f>
        <v>-73.950429952000007</v>
      </c>
      <c r="S217" s="131">
        <f t="shared" si="77"/>
        <v>-0.93285865042605998</v>
      </c>
      <c r="T217" s="45" t="s">
        <v>485</v>
      </c>
      <c r="U217" s="1"/>
      <c r="W217" s="3"/>
      <c r="X217" s="3"/>
      <c r="Y217" s="3"/>
      <c r="Z217" s="3"/>
      <c r="AD217" s="1"/>
      <c r="AE217" s="1"/>
    </row>
    <row r="218" spans="1:31" ht="63" customHeight="1" x14ac:dyDescent="0.25">
      <c r="A218" s="34" t="s">
        <v>481</v>
      </c>
      <c r="B218" s="35" t="s">
        <v>486</v>
      </c>
      <c r="C218" s="48" t="s">
        <v>487</v>
      </c>
      <c r="D218" s="69">
        <v>458.56406225199999</v>
      </c>
      <c r="E218" s="57">
        <v>450.70705288999994</v>
      </c>
      <c r="F218" s="69">
        <f t="shared" si="88"/>
        <v>7.8570093620000421</v>
      </c>
      <c r="G218" s="69">
        <f t="shared" si="89"/>
        <v>7.7536578400000007</v>
      </c>
      <c r="H218" s="69">
        <f t="shared" si="89"/>
        <v>1.2217954199999999</v>
      </c>
      <c r="I218" s="37">
        <v>0.84364705999999989</v>
      </c>
      <c r="J218" s="69">
        <v>0.84364705999999989</v>
      </c>
      <c r="K218" s="37">
        <v>0</v>
      </c>
      <c r="L218" s="69">
        <v>0</v>
      </c>
      <c r="M218" s="37">
        <v>0</v>
      </c>
      <c r="N218" s="69">
        <v>0</v>
      </c>
      <c r="O218" s="69">
        <v>6.9100107800000004</v>
      </c>
      <c r="P218" s="69">
        <v>0.37814835999999991</v>
      </c>
      <c r="Q218" s="69">
        <f t="shared" si="90"/>
        <v>6.6352139420000427</v>
      </c>
      <c r="R218" s="69">
        <f t="shared" si="91"/>
        <v>-6.5318624200000013</v>
      </c>
      <c r="S218" s="131">
        <f t="shared" si="77"/>
        <v>-0.84242335098965382</v>
      </c>
      <c r="T218" s="45" t="s">
        <v>244</v>
      </c>
      <c r="U218" s="1"/>
      <c r="W218" s="3"/>
      <c r="X218" s="3"/>
      <c r="Y218" s="3"/>
      <c r="Z218" s="3"/>
      <c r="AD218" s="1"/>
      <c r="AE218" s="1"/>
    </row>
    <row r="219" spans="1:31" ht="63" customHeight="1" x14ac:dyDescent="0.25">
      <c r="A219" s="34" t="s">
        <v>481</v>
      </c>
      <c r="B219" s="35" t="s">
        <v>488</v>
      </c>
      <c r="C219" s="36" t="s">
        <v>489</v>
      </c>
      <c r="D219" s="69">
        <v>276.1959566868</v>
      </c>
      <c r="E219" s="57">
        <v>59.41113971</v>
      </c>
      <c r="F219" s="69">
        <f t="shared" si="88"/>
        <v>216.78481697680002</v>
      </c>
      <c r="G219" s="69">
        <f t="shared" si="89"/>
        <v>0.36358835</v>
      </c>
      <c r="H219" s="69">
        <f t="shared" si="89"/>
        <v>0.16941323999999994</v>
      </c>
      <c r="I219" s="37">
        <v>9.5148300000000005E-2</v>
      </c>
      <c r="J219" s="69">
        <v>9.5148300000000005E-2</v>
      </c>
      <c r="K219" s="37">
        <v>2.4754980000000003E-2</v>
      </c>
      <c r="L219" s="69">
        <v>2.4754980000000003E-2</v>
      </c>
      <c r="M219" s="37">
        <v>2.4754979999999975E-2</v>
      </c>
      <c r="N219" s="69">
        <v>2.4754979999999975E-2</v>
      </c>
      <c r="O219" s="69">
        <v>0.21893008999999999</v>
      </c>
      <c r="P219" s="69">
        <v>2.4754979999999961E-2</v>
      </c>
      <c r="Q219" s="69">
        <f t="shared" si="90"/>
        <v>216.6154037368</v>
      </c>
      <c r="R219" s="69">
        <f t="shared" si="91"/>
        <v>-0.19417511000000007</v>
      </c>
      <c r="S219" s="131">
        <f t="shared" si="77"/>
        <v>-0.53405206739984945</v>
      </c>
      <c r="T219" s="45" t="s">
        <v>227</v>
      </c>
      <c r="U219" s="1"/>
      <c r="W219" s="3"/>
      <c r="X219" s="3"/>
      <c r="Y219" s="3"/>
      <c r="Z219" s="3"/>
      <c r="AD219" s="1"/>
      <c r="AE219" s="1"/>
    </row>
    <row r="220" spans="1:31" ht="63" customHeight="1" x14ac:dyDescent="0.25">
      <c r="A220" s="34" t="s">
        <v>481</v>
      </c>
      <c r="B220" s="35" t="s">
        <v>490</v>
      </c>
      <c r="C220" s="48" t="s">
        <v>491</v>
      </c>
      <c r="D220" s="69">
        <v>528.59026298000003</v>
      </c>
      <c r="E220" s="57">
        <v>156.32360741999997</v>
      </c>
      <c r="F220" s="69">
        <f t="shared" si="88"/>
        <v>372.26665556000006</v>
      </c>
      <c r="G220" s="69">
        <f t="shared" si="89"/>
        <v>0.23010630000000001</v>
      </c>
      <c r="H220" s="69">
        <f t="shared" si="89"/>
        <v>0.24542520000000004</v>
      </c>
      <c r="I220" s="37">
        <v>5.1063000000000002E-3</v>
      </c>
      <c r="J220" s="69">
        <v>5.1063000000000002E-3</v>
      </c>
      <c r="K220" s="37">
        <v>0.22500000000000001</v>
      </c>
      <c r="L220" s="69">
        <v>0.23010630000000001</v>
      </c>
      <c r="M220" s="37">
        <v>0</v>
      </c>
      <c r="N220" s="69">
        <v>5.1062999999999994E-3</v>
      </c>
      <c r="O220" s="69">
        <v>0</v>
      </c>
      <c r="P220" s="69">
        <v>5.1063000000000046E-3</v>
      </c>
      <c r="Q220" s="69">
        <f t="shared" si="90"/>
        <v>372.02123036000006</v>
      </c>
      <c r="R220" s="69">
        <f t="shared" si="91"/>
        <v>1.5318900000000024E-2</v>
      </c>
      <c r="S220" s="131">
        <f t="shared" si="77"/>
        <v>6.6573144672701368E-2</v>
      </c>
      <c r="T220" s="45" t="s">
        <v>32</v>
      </c>
      <c r="U220" s="1"/>
      <c r="W220" s="3"/>
      <c r="X220" s="3"/>
      <c r="Y220" s="3"/>
      <c r="Z220" s="3"/>
      <c r="AD220" s="1"/>
      <c r="AE220" s="1"/>
    </row>
    <row r="221" spans="1:31" ht="63" customHeight="1" x14ac:dyDescent="0.25">
      <c r="A221" s="34" t="s">
        <v>481</v>
      </c>
      <c r="B221" s="35" t="s">
        <v>492</v>
      </c>
      <c r="C221" s="48" t="s">
        <v>493</v>
      </c>
      <c r="D221" s="69">
        <v>13.489531164000001</v>
      </c>
      <c r="E221" s="57">
        <v>0</v>
      </c>
      <c r="F221" s="69">
        <f t="shared" si="88"/>
        <v>13.489531164000001</v>
      </c>
      <c r="G221" s="69">
        <f t="shared" si="89"/>
        <v>2.0331207719999997</v>
      </c>
      <c r="H221" s="69">
        <f t="shared" si="89"/>
        <v>1.8125852899999999</v>
      </c>
      <c r="I221" s="37">
        <v>0</v>
      </c>
      <c r="J221" s="69">
        <v>0</v>
      </c>
      <c r="K221" s="37">
        <v>0.47216513999999998</v>
      </c>
      <c r="L221" s="69">
        <v>0.47216513999999998</v>
      </c>
      <c r="M221" s="37">
        <v>0.63635677000000002</v>
      </c>
      <c r="N221" s="69">
        <v>0.63635677000000002</v>
      </c>
      <c r="O221" s="69">
        <v>0.92459886199999974</v>
      </c>
      <c r="P221" s="69">
        <v>0.70406338000000002</v>
      </c>
      <c r="Q221" s="69">
        <f t="shared" si="90"/>
        <v>11.676945874000001</v>
      </c>
      <c r="R221" s="69">
        <f t="shared" si="91"/>
        <v>-0.22053548199999984</v>
      </c>
      <c r="S221" s="131">
        <f t="shared" si="77"/>
        <v>-0.10847141253839881</v>
      </c>
      <c r="T221" s="45" t="s">
        <v>316</v>
      </c>
      <c r="U221" s="1"/>
      <c r="W221" s="3"/>
      <c r="X221" s="3"/>
      <c r="Y221" s="3"/>
      <c r="Z221" s="3"/>
      <c r="AD221" s="1"/>
      <c r="AE221" s="1"/>
    </row>
    <row r="222" spans="1:31" ht="63" customHeight="1" x14ac:dyDescent="0.25">
      <c r="A222" s="34" t="s">
        <v>481</v>
      </c>
      <c r="B222" s="35" t="s">
        <v>494</v>
      </c>
      <c r="C222" s="48" t="s">
        <v>495</v>
      </c>
      <c r="D222" s="69">
        <v>176.10522858197601</v>
      </c>
      <c r="E222" s="57">
        <v>7.6534749</v>
      </c>
      <c r="F222" s="69">
        <f t="shared" si="88"/>
        <v>168.45175368197602</v>
      </c>
      <c r="G222" s="69">
        <f t="shared" si="89"/>
        <v>2.2742541000000003</v>
      </c>
      <c r="H222" s="69">
        <f t="shared" si="89"/>
        <v>2.2742541000000003</v>
      </c>
      <c r="I222" s="37">
        <v>2.2742541000000003</v>
      </c>
      <c r="J222" s="69">
        <v>2.2742541000000003</v>
      </c>
      <c r="K222" s="37">
        <v>0</v>
      </c>
      <c r="L222" s="69">
        <v>0</v>
      </c>
      <c r="M222" s="37">
        <v>0</v>
      </c>
      <c r="N222" s="69">
        <v>0</v>
      </c>
      <c r="O222" s="69">
        <v>0</v>
      </c>
      <c r="P222" s="69">
        <v>0</v>
      </c>
      <c r="Q222" s="69">
        <f t="shared" si="90"/>
        <v>166.17749958197601</v>
      </c>
      <c r="R222" s="69">
        <f t="shared" si="91"/>
        <v>0</v>
      </c>
      <c r="S222" s="131">
        <f t="shared" si="77"/>
        <v>0</v>
      </c>
      <c r="T222" s="45" t="s">
        <v>32</v>
      </c>
      <c r="U222" s="1"/>
      <c r="W222" s="3"/>
      <c r="X222" s="3"/>
      <c r="Y222" s="3"/>
      <c r="Z222" s="3"/>
      <c r="AD222" s="1"/>
      <c r="AE222" s="1"/>
    </row>
    <row r="223" spans="1:31" ht="32.25" customHeight="1" x14ac:dyDescent="0.25">
      <c r="A223" s="30" t="s">
        <v>496</v>
      </c>
      <c r="B223" s="31" t="s">
        <v>497</v>
      </c>
      <c r="C223" s="32" t="s">
        <v>31</v>
      </c>
      <c r="D223" s="126">
        <v>0</v>
      </c>
      <c r="E223" s="139">
        <v>0</v>
      </c>
      <c r="F223" s="126">
        <v>0</v>
      </c>
      <c r="G223" s="126">
        <v>0</v>
      </c>
      <c r="H223" s="67">
        <v>0</v>
      </c>
      <c r="I223" s="33">
        <v>0</v>
      </c>
      <c r="J223" s="126">
        <v>0</v>
      </c>
      <c r="K223" s="33">
        <v>0</v>
      </c>
      <c r="L223" s="126">
        <v>0</v>
      </c>
      <c r="M223" s="33">
        <v>0</v>
      </c>
      <c r="N223" s="126">
        <v>0</v>
      </c>
      <c r="O223" s="126">
        <v>0</v>
      </c>
      <c r="P223" s="126">
        <v>0</v>
      </c>
      <c r="Q223" s="126">
        <v>0</v>
      </c>
      <c r="R223" s="126">
        <v>0</v>
      </c>
      <c r="S223" s="129">
        <v>0</v>
      </c>
      <c r="T223" s="80" t="s">
        <v>32</v>
      </c>
      <c r="U223" s="1"/>
      <c r="V223" s="24"/>
      <c r="W223" s="3"/>
      <c r="X223" s="3"/>
      <c r="Y223" s="3"/>
      <c r="Z223" s="3"/>
      <c r="AD223" s="1"/>
      <c r="AE223" s="1"/>
    </row>
    <row r="224" spans="1:31" ht="20.25" customHeight="1" x14ac:dyDescent="0.25">
      <c r="A224" s="30" t="s">
        <v>498</v>
      </c>
      <c r="B224" s="31" t="s">
        <v>499</v>
      </c>
      <c r="C224" s="32" t="s">
        <v>31</v>
      </c>
      <c r="D224" s="126">
        <f>SUM(D225:D371)</f>
        <v>2879.9231188800036</v>
      </c>
      <c r="E224" s="126">
        <f t="shared" ref="E224:Q224" si="92">SUM(E225:E371)</f>
        <v>637.82815469000002</v>
      </c>
      <c r="F224" s="126">
        <f t="shared" si="92"/>
        <v>2242.0949641900038</v>
      </c>
      <c r="G224" s="126">
        <f t="shared" si="92"/>
        <v>1003.5944114240037</v>
      </c>
      <c r="H224" s="126">
        <f t="shared" si="92"/>
        <v>879.24516748999997</v>
      </c>
      <c r="I224" s="126">
        <f t="shared" si="92"/>
        <v>299.36766141800001</v>
      </c>
      <c r="J224" s="126">
        <f t="shared" si="92"/>
        <v>309.58379540999999</v>
      </c>
      <c r="K224" s="126">
        <f t="shared" si="92"/>
        <v>102.740593452</v>
      </c>
      <c r="L224" s="126">
        <f t="shared" si="92"/>
        <v>93.358644290000001</v>
      </c>
      <c r="M224" s="126">
        <f t="shared" si="92"/>
        <v>201.20543520199999</v>
      </c>
      <c r="N224" s="126">
        <f t="shared" si="92"/>
        <v>203.66415160999998</v>
      </c>
      <c r="O224" s="126">
        <f t="shared" si="92"/>
        <v>400.28072135200387</v>
      </c>
      <c r="P224" s="126">
        <f t="shared" si="92"/>
        <v>272.63857617999997</v>
      </c>
      <c r="Q224" s="126">
        <f t="shared" si="92"/>
        <v>1401.7309655900044</v>
      </c>
      <c r="R224" s="126">
        <f>SUM(R225:R371)</f>
        <v>-163.23041282400391</v>
      </c>
      <c r="S224" s="129">
        <f t="shared" si="77"/>
        <v>-0.16264579691351178</v>
      </c>
      <c r="T224" s="80" t="s">
        <v>32</v>
      </c>
      <c r="U224" s="1"/>
      <c r="V224" s="24"/>
      <c r="W224" s="3"/>
      <c r="X224" s="3"/>
      <c r="Y224" s="3"/>
      <c r="Z224" s="3"/>
      <c r="AD224" s="1"/>
      <c r="AE224" s="1"/>
    </row>
    <row r="225" spans="1:31" ht="64.5" customHeight="1" x14ac:dyDescent="0.25">
      <c r="A225" s="34" t="s">
        <v>498</v>
      </c>
      <c r="B225" s="47" t="s">
        <v>500</v>
      </c>
      <c r="C225" s="48" t="s">
        <v>501</v>
      </c>
      <c r="D225" s="69">
        <v>0.79637467200000001</v>
      </c>
      <c r="E225" s="69">
        <v>0</v>
      </c>
      <c r="F225" s="69">
        <f t="shared" ref="F225:F292" si="93">D225-E225</f>
        <v>0.79637467200000001</v>
      </c>
      <c r="G225" s="69">
        <f t="shared" ref="G225:H299" si="94">I225+K225+M225+O225</f>
        <v>0.79637467200000001</v>
      </c>
      <c r="H225" s="69">
        <f t="shared" si="94"/>
        <v>0.6399999999999999</v>
      </c>
      <c r="I225" s="37">
        <v>0</v>
      </c>
      <c r="J225" s="69">
        <v>0</v>
      </c>
      <c r="K225" s="37">
        <v>5.7599999999999998E-2</v>
      </c>
      <c r="L225" s="69">
        <v>5.7599999999999998E-2</v>
      </c>
      <c r="M225" s="37">
        <v>0.192</v>
      </c>
      <c r="N225" s="69">
        <v>0.192</v>
      </c>
      <c r="O225" s="69">
        <v>0.54677467199999996</v>
      </c>
      <c r="P225" s="69">
        <v>0.39039999999999997</v>
      </c>
      <c r="Q225" s="69">
        <f t="shared" ref="Q225:Q292" si="95">F225-H225</f>
        <v>0.1563746720000001</v>
      </c>
      <c r="R225" s="69">
        <f t="shared" ref="R225:R292" si="96">H225-(I225+K225+M225+O225)</f>
        <v>-0.1563746720000001</v>
      </c>
      <c r="S225" s="131">
        <f t="shared" si="77"/>
        <v>-0.19635816845767304</v>
      </c>
      <c r="T225" s="45" t="s">
        <v>316</v>
      </c>
      <c r="U225" s="1"/>
      <c r="W225" s="3"/>
      <c r="X225" s="3"/>
      <c r="Y225" s="3"/>
      <c r="Z225" s="3"/>
      <c r="AD225" s="1"/>
      <c r="AE225" s="1"/>
    </row>
    <row r="226" spans="1:31" ht="64.5" customHeight="1" x14ac:dyDescent="0.25">
      <c r="A226" s="34" t="s">
        <v>498</v>
      </c>
      <c r="B226" s="47" t="s">
        <v>502</v>
      </c>
      <c r="C226" s="48" t="s">
        <v>503</v>
      </c>
      <c r="D226" s="69">
        <v>1.92</v>
      </c>
      <c r="E226" s="69">
        <v>1.272</v>
      </c>
      <c r="F226" s="69">
        <f t="shared" si="93"/>
        <v>0.64799999999999991</v>
      </c>
      <c r="G226" s="69">
        <f t="shared" si="94"/>
        <v>0.64800000000000002</v>
      </c>
      <c r="H226" s="69">
        <f t="shared" si="94"/>
        <v>0.64800000000000002</v>
      </c>
      <c r="I226" s="37">
        <v>0.64800000000000002</v>
      </c>
      <c r="J226" s="69">
        <v>0.64800000000000002</v>
      </c>
      <c r="K226" s="37">
        <v>0</v>
      </c>
      <c r="L226" s="69">
        <v>0</v>
      </c>
      <c r="M226" s="37">
        <v>0</v>
      </c>
      <c r="N226" s="69">
        <v>0</v>
      </c>
      <c r="O226" s="69">
        <v>0</v>
      </c>
      <c r="P226" s="69">
        <v>0</v>
      </c>
      <c r="Q226" s="69">
        <f t="shared" si="95"/>
        <v>0</v>
      </c>
      <c r="R226" s="69">
        <f t="shared" si="96"/>
        <v>0</v>
      </c>
      <c r="S226" s="131">
        <f t="shared" si="77"/>
        <v>0</v>
      </c>
      <c r="T226" s="45" t="s">
        <v>32</v>
      </c>
      <c r="U226" s="1"/>
      <c r="W226" s="3"/>
      <c r="X226" s="3"/>
      <c r="Y226" s="3"/>
      <c r="Z226" s="3"/>
      <c r="AD226" s="1"/>
      <c r="AE226" s="1"/>
    </row>
    <row r="227" spans="1:31" ht="64.5" customHeight="1" x14ac:dyDescent="0.25">
      <c r="A227" s="34" t="s">
        <v>498</v>
      </c>
      <c r="B227" s="47" t="s">
        <v>504</v>
      </c>
      <c r="C227" s="48" t="s">
        <v>505</v>
      </c>
      <c r="D227" s="69">
        <v>17.667384012000003</v>
      </c>
      <c r="E227" s="69">
        <v>0</v>
      </c>
      <c r="F227" s="69">
        <f t="shared" si="93"/>
        <v>17.667384012000003</v>
      </c>
      <c r="G227" s="69">
        <f t="shared" si="94"/>
        <v>17.667384012000003</v>
      </c>
      <c r="H227" s="69">
        <f t="shared" si="94"/>
        <v>16.540514400000003</v>
      </c>
      <c r="I227" s="37">
        <v>0</v>
      </c>
      <c r="J227" s="69">
        <v>0</v>
      </c>
      <c r="K227" s="37">
        <v>0</v>
      </c>
      <c r="L227" s="69">
        <v>0</v>
      </c>
      <c r="M227" s="37">
        <v>4.9838784000000009</v>
      </c>
      <c r="N227" s="69">
        <v>4.9838784000000009</v>
      </c>
      <c r="O227" s="69">
        <v>12.683505612000001</v>
      </c>
      <c r="P227" s="69">
        <v>11.556636000000001</v>
      </c>
      <c r="Q227" s="69">
        <f t="shared" si="95"/>
        <v>1.1268696120000001</v>
      </c>
      <c r="R227" s="69">
        <f t="shared" si="96"/>
        <v>-1.1268696120000001</v>
      </c>
      <c r="S227" s="131">
        <f t="shared" si="77"/>
        <v>-6.3782482524555428E-2</v>
      </c>
      <c r="T227" s="45" t="s">
        <v>32</v>
      </c>
      <c r="U227" s="1"/>
      <c r="W227" s="3"/>
      <c r="X227" s="3"/>
      <c r="Y227" s="3"/>
      <c r="Z227" s="3"/>
      <c r="AD227" s="1"/>
      <c r="AE227" s="1"/>
    </row>
    <row r="228" spans="1:31" ht="64.5" customHeight="1" x14ac:dyDescent="0.25">
      <c r="A228" s="34" t="s">
        <v>498</v>
      </c>
      <c r="B228" s="47" t="s">
        <v>506</v>
      </c>
      <c r="C228" s="48" t="s">
        <v>507</v>
      </c>
      <c r="D228" s="69">
        <v>0.57958970399999998</v>
      </c>
      <c r="E228" s="69">
        <v>0</v>
      </c>
      <c r="F228" s="69">
        <f t="shared" si="93"/>
        <v>0.57958970399999998</v>
      </c>
      <c r="G228" s="69">
        <f t="shared" si="94"/>
        <v>0.57958970399999998</v>
      </c>
      <c r="H228" s="69">
        <f t="shared" si="94"/>
        <v>0.54600000000000004</v>
      </c>
      <c r="I228" s="37">
        <v>0</v>
      </c>
      <c r="J228" s="69">
        <v>0</v>
      </c>
      <c r="K228" s="37">
        <v>0</v>
      </c>
      <c r="L228" s="69">
        <v>0</v>
      </c>
      <c r="M228" s="37">
        <v>0.54600000000000004</v>
      </c>
      <c r="N228" s="69">
        <v>0.54600000000000004</v>
      </c>
      <c r="O228" s="69">
        <v>3.3589703999999942E-2</v>
      </c>
      <c r="P228" s="69">
        <v>0</v>
      </c>
      <c r="Q228" s="69">
        <f t="shared" si="95"/>
        <v>3.3589703999999942E-2</v>
      </c>
      <c r="R228" s="69">
        <f t="shared" si="96"/>
        <v>-3.3589703999999942E-2</v>
      </c>
      <c r="S228" s="131">
        <f t="shared" si="77"/>
        <v>-5.7954280015988589E-2</v>
      </c>
      <c r="T228" s="45" t="s">
        <v>32</v>
      </c>
      <c r="U228" s="1"/>
      <c r="W228" s="3"/>
      <c r="X228" s="3"/>
      <c r="Y228" s="3"/>
      <c r="Z228" s="3"/>
      <c r="AD228" s="1"/>
      <c r="AE228" s="1"/>
    </row>
    <row r="229" spans="1:31" ht="64.5" customHeight="1" x14ac:dyDescent="0.25">
      <c r="A229" s="34" t="s">
        <v>498</v>
      </c>
      <c r="B229" s="47" t="s">
        <v>508</v>
      </c>
      <c r="C229" s="48" t="s">
        <v>509</v>
      </c>
      <c r="D229" s="69">
        <v>48.921968543999995</v>
      </c>
      <c r="E229" s="69">
        <v>0</v>
      </c>
      <c r="F229" s="69">
        <f t="shared" si="93"/>
        <v>48.921968543999995</v>
      </c>
      <c r="G229" s="69">
        <f t="shared" si="94"/>
        <v>24.460984272000001</v>
      </c>
      <c r="H229" s="69">
        <f t="shared" si="94"/>
        <v>2.1837696000000002</v>
      </c>
      <c r="I229" s="37">
        <v>0</v>
      </c>
      <c r="J229" s="69">
        <v>0</v>
      </c>
      <c r="K229" s="37">
        <v>0</v>
      </c>
      <c r="L229" s="69">
        <v>0</v>
      </c>
      <c r="M229" s="37">
        <v>0.45</v>
      </c>
      <c r="N229" s="69">
        <v>0.45</v>
      </c>
      <c r="O229" s="69">
        <v>24.010984272000002</v>
      </c>
      <c r="P229" s="69">
        <v>1.7337696</v>
      </c>
      <c r="Q229" s="69">
        <f t="shared" si="95"/>
        <v>46.738198943999997</v>
      </c>
      <c r="R229" s="69">
        <f t="shared" si="96"/>
        <v>-22.277214671999999</v>
      </c>
      <c r="S229" s="131">
        <f t="shared" si="77"/>
        <v>-0.91072437741192125</v>
      </c>
      <c r="T229" s="45" t="s">
        <v>168</v>
      </c>
      <c r="U229" s="1"/>
      <c r="W229" s="3"/>
      <c r="X229" s="3"/>
      <c r="Y229" s="3"/>
      <c r="Z229" s="3"/>
      <c r="AD229" s="1"/>
      <c r="AE229" s="1"/>
    </row>
    <row r="230" spans="1:31" ht="64.5" customHeight="1" x14ac:dyDescent="0.25">
      <c r="A230" s="34" t="s">
        <v>498</v>
      </c>
      <c r="B230" s="47" t="s">
        <v>510</v>
      </c>
      <c r="C230" s="48" t="s">
        <v>511</v>
      </c>
      <c r="D230" s="69">
        <v>63.436766400000003</v>
      </c>
      <c r="E230" s="69">
        <v>0</v>
      </c>
      <c r="F230" s="69">
        <f t="shared" si="93"/>
        <v>63.436766400000003</v>
      </c>
      <c r="G230" s="69">
        <f t="shared" si="94"/>
        <v>63.436766400000003</v>
      </c>
      <c r="H230" s="69">
        <f t="shared" si="94"/>
        <v>63.43676640000001</v>
      </c>
      <c r="I230" s="37">
        <v>0</v>
      </c>
      <c r="J230" s="69">
        <v>0</v>
      </c>
      <c r="K230" s="37">
        <v>3.17183832</v>
      </c>
      <c r="L230" s="69">
        <v>3.17183832</v>
      </c>
      <c r="M230" s="37">
        <v>55.069456920000007</v>
      </c>
      <c r="N230" s="69">
        <v>55.069456920000007</v>
      </c>
      <c r="O230" s="69">
        <v>5.1954711599999968</v>
      </c>
      <c r="P230" s="69">
        <v>5.1954711600000003</v>
      </c>
      <c r="Q230" s="69">
        <f t="shared" si="95"/>
        <v>0</v>
      </c>
      <c r="R230" s="69">
        <f t="shared" si="96"/>
        <v>0</v>
      </c>
      <c r="S230" s="131">
        <f t="shared" si="77"/>
        <v>0</v>
      </c>
      <c r="T230" s="45" t="s">
        <v>32</v>
      </c>
      <c r="U230" s="1"/>
      <c r="W230" s="3"/>
      <c r="X230" s="3"/>
      <c r="Y230" s="3"/>
      <c r="Z230" s="3"/>
      <c r="AD230" s="1"/>
      <c r="AE230" s="1"/>
    </row>
    <row r="231" spans="1:31" ht="157.5" x14ac:dyDescent="0.25">
      <c r="A231" s="34" t="s">
        <v>498</v>
      </c>
      <c r="B231" s="47" t="s">
        <v>512</v>
      </c>
      <c r="C231" s="48" t="s">
        <v>513</v>
      </c>
      <c r="D231" s="69">
        <v>24</v>
      </c>
      <c r="E231" s="69">
        <v>0</v>
      </c>
      <c r="F231" s="69">
        <f t="shared" si="93"/>
        <v>24</v>
      </c>
      <c r="G231" s="69">
        <f t="shared" si="94"/>
        <v>24</v>
      </c>
      <c r="H231" s="69">
        <f t="shared" si="94"/>
        <v>2.6501072300000001</v>
      </c>
      <c r="I231" s="37">
        <v>0</v>
      </c>
      <c r="J231" s="69">
        <v>0</v>
      </c>
      <c r="K231" s="37">
        <v>0</v>
      </c>
      <c r="L231" s="69">
        <v>0</v>
      </c>
      <c r="M231" s="37">
        <v>1.272</v>
      </c>
      <c r="N231" s="69">
        <v>1.272</v>
      </c>
      <c r="O231" s="69">
        <v>22.728000000000002</v>
      </c>
      <c r="P231" s="69">
        <v>1.3781072300000001</v>
      </c>
      <c r="Q231" s="69">
        <f t="shared" si="95"/>
        <v>21.34989277</v>
      </c>
      <c r="R231" s="69">
        <f t="shared" si="96"/>
        <v>-21.34989277</v>
      </c>
      <c r="S231" s="131">
        <f t="shared" si="77"/>
        <v>-0.88957886541666664</v>
      </c>
      <c r="T231" s="45" t="s">
        <v>514</v>
      </c>
      <c r="U231" s="1"/>
      <c r="W231" s="3"/>
      <c r="X231" s="3"/>
      <c r="Y231" s="3"/>
      <c r="Z231" s="3"/>
      <c r="AD231" s="1"/>
      <c r="AE231" s="1"/>
    </row>
    <row r="232" spans="1:31" ht="90.75" customHeight="1" x14ac:dyDescent="0.25">
      <c r="A232" s="140" t="s">
        <v>498</v>
      </c>
      <c r="B232" s="141" t="s">
        <v>515</v>
      </c>
      <c r="C232" s="142" t="s">
        <v>516</v>
      </c>
      <c r="D232" s="69" t="s">
        <v>32</v>
      </c>
      <c r="E232" s="69" t="s">
        <v>32</v>
      </c>
      <c r="F232" s="69" t="s">
        <v>32</v>
      </c>
      <c r="G232" s="69" t="s">
        <v>32</v>
      </c>
      <c r="H232" s="69">
        <f t="shared" si="94"/>
        <v>1.2629760000000001</v>
      </c>
      <c r="I232" s="37" t="s">
        <v>32</v>
      </c>
      <c r="J232" s="69">
        <v>0</v>
      </c>
      <c r="K232" s="37" t="s">
        <v>32</v>
      </c>
      <c r="L232" s="69">
        <v>0</v>
      </c>
      <c r="M232" s="37" t="s">
        <v>32</v>
      </c>
      <c r="N232" s="69">
        <v>1.2629760000000001</v>
      </c>
      <c r="O232" s="69" t="s">
        <v>32</v>
      </c>
      <c r="P232" s="69">
        <v>0</v>
      </c>
      <c r="Q232" s="69" t="s">
        <v>32</v>
      </c>
      <c r="R232" s="69" t="s">
        <v>32</v>
      </c>
      <c r="S232" s="131" t="s">
        <v>32</v>
      </c>
      <c r="T232" s="45" t="s">
        <v>517</v>
      </c>
      <c r="U232" s="1"/>
      <c r="W232" s="3"/>
      <c r="X232" s="3"/>
      <c r="Y232" s="3"/>
      <c r="Z232" s="3"/>
      <c r="AD232" s="1"/>
      <c r="AE232" s="1"/>
    </row>
    <row r="233" spans="1:31" ht="75.75" customHeight="1" x14ac:dyDescent="0.25">
      <c r="A233" s="34" t="s">
        <v>498</v>
      </c>
      <c r="B233" s="52" t="s">
        <v>518</v>
      </c>
      <c r="C233" s="48" t="s">
        <v>519</v>
      </c>
      <c r="D233" s="69">
        <v>46.800000000000004</v>
      </c>
      <c r="E233" s="69">
        <f>D233-F233</f>
        <v>6.5945457600000026</v>
      </c>
      <c r="F233" s="69">
        <v>40.205454240000002</v>
      </c>
      <c r="G233" s="69" t="s">
        <v>32</v>
      </c>
      <c r="H233" s="69">
        <f t="shared" si="94"/>
        <v>0</v>
      </c>
      <c r="I233" s="37" t="s">
        <v>32</v>
      </c>
      <c r="J233" s="69">
        <v>0</v>
      </c>
      <c r="K233" s="37" t="s">
        <v>32</v>
      </c>
      <c r="L233" s="69">
        <v>0</v>
      </c>
      <c r="M233" s="37" t="s">
        <v>32</v>
      </c>
      <c r="N233" s="69">
        <v>0</v>
      </c>
      <c r="O233" s="69" t="s">
        <v>32</v>
      </c>
      <c r="P233" s="69">
        <v>0</v>
      </c>
      <c r="Q233" s="69">
        <f>F233-H233</f>
        <v>40.205454240000002</v>
      </c>
      <c r="R233" s="69" t="s">
        <v>32</v>
      </c>
      <c r="S233" s="131" t="s">
        <v>32</v>
      </c>
      <c r="T233" s="45" t="s">
        <v>32</v>
      </c>
      <c r="U233" s="1"/>
      <c r="W233" s="3"/>
      <c r="X233" s="3"/>
      <c r="Y233" s="3"/>
      <c r="Z233" s="3"/>
      <c r="AD233" s="1"/>
      <c r="AE233" s="1"/>
    </row>
    <row r="234" spans="1:31" ht="31.5" x14ac:dyDescent="0.25">
      <c r="A234" s="34" t="s">
        <v>498</v>
      </c>
      <c r="B234" s="35" t="s">
        <v>520</v>
      </c>
      <c r="C234" s="64" t="s">
        <v>521</v>
      </c>
      <c r="D234" s="69">
        <v>0.39137574999999997</v>
      </c>
      <c r="E234" s="69">
        <v>0</v>
      </c>
      <c r="F234" s="69">
        <f t="shared" si="93"/>
        <v>0.39137574999999997</v>
      </c>
      <c r="G234" s="69">
        <f t="shared" si="94"/>
        <v>0.39137574999999997</v>
      </c>
      <c r="H234" s="69">
        <f t="shared" si="94"/>
        <v>0.47804525999999997</v>
      </c>
      <c r="I234" s="37">
        <v>0</v>
      </c>
      <c r="J234" s="69">
        <v>0</v>
      </c>
      <c r="K234" s="37">
        <v>0</v>
      </c>
      <c r="L234" s="69">
        <v>0</v>
      </c>
      <c r="M234" s="37">
        <v>0</v>
      </c>
      <c r="N234" s="69">
        <v>0</v>
      </c>
      <c r="O234" s="69">
        <v>0.39137574999999997</v>
      </c>
      <c r="P234" s="69">
        <v>0.47804525999999997</v>
      </c>
      <c r="Q234" s="69">
        <f t="shared" si="95"/>
        <v>-8.6669510000000005E-2</v>
      </c>
      <c r="R234" s="69">
        <f t="shared" si="96"/>
        <v>8.6669510000000005E-2</v>
      </c>
      <c r="S234" s="131">
        <f t="shared" si="77"/>
        <v>0.22144833960714227</v>
      </c>
      <c r="T234" s="45" t="s">
        <v>522</v>
      </c>
      <c r="U234" s="1"/>
      <c r="W234" s="3"/>
      <c r="X234" s="3"/>
      <c r="Y234" s="3"/>
      <c r="Z234" s="3"/>
      <c r="AD234" s="1"/>
      <c r="AE234" s="1"/>
    </row>
    <row r="235" spans="1:31" ht="31.5" x14ac:dyDescent="0.25">
      <c r="A235" s="34" t="s">
        <v>498</v>
      </c>
      <c r="B235" s="35" t="s">
        <v>523</v>
      </c>
      <c r="C235" s="64" t="s">
        <v>524</v>
      </c>
      <c r="D235" s="69">
        <v>2.6992122199999997</v>
      </c>
      <c r="E235" s="69">
        <v>0</v>
      </c>
      <c r="F235" s="69">
        <f t="shared" si="93"/>
        <v>2.6992122199999997</v>
      </c>
      <c r="G235" s="69">
        <f t="shared" si="94"/>
        <v>2.6992122199999997</v>
      </c>
      <c r="H235" s="69">
        <f t="shared" si="94"/>
        <v>2.3903531299999998</v>
      </c>
      <c r="I235" s="37">
        <v>0</v>
      </c>
      <c r="J235" s="69">
        <v>0</v>
      </c>
      <c r="K235" s="37">
        <v>0</v>
      </c>
      <c r="L235" s="69">
        <v>0</v>
      </c>
      <c r="M235" s="37">
        <v>0</v>
      </c>
      <c r="N235" s="69">
        <v>0</v>
      </c>
      <c r="O235" s="69">
        <v>2.6992122199999997</v>
      </c>
      <c r="P235" s="69">
        <v>2.3903531299999998</v>
      </c>
      <c r="Q235" s="69">
        <f t="shared" si="95"/>
        <v>0.30885908999999989</v>
      </c>
      <c r="R235" s="69">
        <f t="shared" si="96"/>
        <v>-0.30885908999999989</v>
      </c>
      <c r="S235" s="131">
        <f t="shared" si="77"/>
        <v>-0.1144256415673755</v>
      </c>
      <c r="T235" s="45" t="s">
        <v>316</v>
      </c>
      <c r="U235" s="1"/>
      <c r="W235" s="3"/>
      <c r="X235" s="3"/>
      <c r="Y235" s="3"/>
      <c r="Z235" s="3"/>
      <c r="AD235" s="1"/>
      <c r="AE235" s="1"/>
    </row>
    <row r="236" spans="1:31" ht="63" customHeight="1" x14ac:dyDescent="0.25">
      <c r="A236" s="34" t="s">
        <v>498</v>
      </c>
      <c r="B236" s="35" t="s">
        <v>525</v>
      </c>
      <c r="C236" s="44" t="s">
        <v>526</v>
      </c>
      <c r="D236" s="69">
        <v>5.5036799999999992</v>
      </c>
      <c r="E236" s="69">
        <v>0</v>
      </c>
      <c r="F236" s="69">
        <f t="shared" si="93"/>
        <v>5.5036799999999992</v>
      </c>
      <c r="G236" s="69">
        <f t="shared" si="94"/>
        <v>5.5036799999999992</v>
      </c>
      <c r="H236" s="69">
        <f t="shared" si="94"/>
        <v>5.7504</v>
      </c>
      <c r="I236" s="37">
        <v>0</v>
      </c>
      <c r="J236" s="69">
        <v>0</v>
      </c>
      <c r="K236" s="37">
        <v>0</v>
      </c>
      <c r="L236" s="69">
        <v>0</v>
      </c>
      <c r="M236" s="37">
        <v>0</v>
      </c>
      <c r="N236" s="69">
        <v>0</v>
      </c>
      <c r="O236" s="69">
        <v>5.5036799999999992</v>
      </c>
      <c r="P236" s="69">
        <v>5.7504</v>
      </c>
      <c r="Q236" s="69">
        <f t="shared" si="95"/>
        <v>-0.24672000000000072</v>
      </c>
      <c r="R236" s="69">
        <f t="shared" si="96"/>
        <v>0.24672000000000072</v>
      </c>
      <c r="S236" s="131">
        <f t="shared" si="77"/>
        <v>4.482818768533068E-2</v>
      </c>
      <c r="T236" s="45" t="s">
        <v>32</v>
      </c>
      <c r="U236" s="1"/>
      <c r="W236" s="3"/>
      <c r="X236" s="3"/>
      <c r="Y236" s="3"/>
      <c r="Z236" s="3"/>
      <c r="AD236" s="1"/>
      <c r="AE236" s="1"/>
    </row>
    <row r="237" spans="1:31" ht="63" customHeight="1" x14ac:dyDescent="0.25">
      <c r="A237" s="34" t="s">
        <v>498</v>
      </c>
      <c r="B237" s="35" t="s">
        <v>527</v>
      </c>
      <c r="C237" s="44" t="s">
        <v>528</v>
      </c>
      <c r="D237" s="69">
        <v>50.608416140000003</v>
      </c>
      <c r="E237" s="69">
        <v>0</v>
      </c>
      <c r="F237" s="69">
        <f t="shared" si="93"/>
        <v>50.608416140000003</v>
      </c>
      <c r="G237" s="69">
        <f t="shared" si="94"/>
        <v>50.608416140000003</v>
      </c>
      <c r="H237" s="69">
        <f t="shared" si="94"/>
        <v>50.608416140000003</v>
      </c>
      <c r="I237" s="37">
        <v>50.608416140000003</v>
      </c>
      <c r="J237" s="69">
        <v>50.608416140000003</v>
      </c>
      <c r="K237" s="37">
        <v>0</v>
      </c>
      <c r="L237" s="69">
        <v>0</v>
      </c>
      <c r="M237" s="37">
        <v>0</v>
      </c>
      <c r="N237" s="69">
        <v>0</v>
      </c>
      <c r="O237" s="69">
        <v>0</v>
      </c>
      <c r="P237" s="69">
        <v>0</v>
      </c>
      <c r="Q237" s="69">
        <f t="shared" si="95"/>
        <v>0</v>
      </c>
      <c r="R237" s="69">
        <f t="shared" si="96"/>
        <v>0</v>
      </c>
      <c r="S237" s="131">
        <f t="shared" si="77"/>
        <v>0</v>
      </c>
      <c r="T237" s="45" t="s">
        <v>32</v>
      </c>
      <c r="U237" s="1"/>
      <c r="W237" s="3"/>
      <c r="X237" s="3"/>
      <c r="Y237" s="3"/>
      <c r="Z237" s="3"/>
      <c r="AD237" s="1"/>
      <c r="AE237" s="1"/>
    </row>
    <row r="238" spans="1:31" ht="63" customHeight="1" x14ac:dyDescent="0.25">
      <c r="A238" s="34" t="s">
        <v>498</v>
      </c>
      <c r="B238" s="35" t="s">
        <v>529</v>
      </c>
      <c r="C238" s="44" t="s">
        <v>530</v>
      </c>
      <c r="D238" s="69">
        <v>6.22250076</v>
      </c>
      <c r="E238" s="69">
        <v>0</v>
      </c>
      <c r="F238" s="69">
        <f t="shared" si="93"/>
        <v>6.22250076</v>
      </c>
      <c r="G238" s="69">
        <f t="shared" si="94"/>
        <v>6.22250076</v>
      </c>
      <c r="H238" s="69">
        <f t="shared" si="94"/>
        <v>6.22250076</v>
      </c>
      <c r="I238" s="37">
        <v>6.22250076</v>
      </c>
      <c r="J238" s="69">
        <v>6.22250076</v>
      </c>
      <c r="K238" s="37">
        <v>0</v>
      </c>
      <c r="L238" s="69">
        <v>0</v>
      </c>
      <c r="M238" s="37">
        <v>0</v>
      </c>
      <c r="N238" s="69">
        <v>0</v>
      </c>
      <c r="O238" s="69">
        <v>0</v>
      </c>
      <c r="P238" s="69">
        <v>0</v>
      </c>
      <c r="Q238" s="69">
        <f t="shared" si="95"/>
        <v>0</v>
      </c>
      <c r="R238" s="69">
        <f t="shared" si="96"/>
        <v>0</v>
      </c>
      <c r="S238" s="131">
        <f t="shared" si="77"/>
        <v>0</v>
      </c>
      <c r="T238" s="45" t="s">
        <v>32</v>
      </c>
      <c r="U238" s="1"/>
      <c r="W238" s="3"/>
      <c r="X238" s="3"/>
      <c r="Y238" s="3"/>
      <c r="Z238" s="3"/>
      <c r="AD238" s="1"/>
      <c r="AE238" s="1"/>
    </row>
    <row r="239" spans="1:31" ht="63" customHeight="1" x14ac:dyDescent="0.25">
      <c r="A239" s="34" t="s">
        <v>498</v>
      </c>
      <c r="B239" s="35" t="s">
        <v>531</v>
      </c>
      <c r="C239" s="44" t="s">
        <v>532</v>
      </c>
      <c r="D239" s="69">
        <v>10.989996</v>
      </c>
      <c r="E239" s="69">
        <v>0</v>
      </c>
      <c r="F239" s="69">
        <f t="shared" si="93"/>
        <v>10.989996</v>
      </c>
      <c r="G239" s="69">
        <f t="shared" si="94"/>
        <v>10.989996</v>
      </c>
      <c r="H239" s="69">
        <f t="shared" si="94"/>
        <v>11.00308218</v>
      </c>
      <c r="I239" s="37">
        <v>0</v>
      </c>
      <c r="J239" s="69">
        <v>0</v>
      </c>
      <c r="K239" s="37">
        <v>0</v>
      </c>
      <c r="L239" s="69">
        <v>0</v>
      </c>
      <c r="M239" s="37">
        <v>0</v>
      </c>
      <c r="N239" s="69">
        <v>0</v>
      </c>
      <c r="O239" s="69">
        <v>10.989996</v>
      </c>
      <c r="P239" s="69">
        <v>11.00308218</v>
      </c>
      <c r="Q239" s="69">
        <f t="shared" si="95"/>
        <v>-1.3086180000000169E-2</v>
      </c>
      <c r="R239" s="69">
        <f t="shared" si="96"/>
        <v>1.3086180000000169E-2</v>
      </c>
      <c r="S239" s="131">
        <f t="shared" si="77"/>
        <v>1.1907356472195413E-3</v>
      </c>
      <c r="T239" s="45" t="s">
        <v>32</v>
      </c>
      <c r="U239" s="1"/>
      <c r="W239" s="3"/>
      <c r="X239" s="3"/>
      <c r="Y239" s="3"/>
      <c r="Z239" s="3"/>
      <c r="AD239" s="1"/>
      <c r="AE239" s="1"/>
    </row>
    <row r="240" spans="1:31" ht="63" customHeight="1" x14ac:dyDescent="0.25">
      <c r="A240" s="34" t="s">
        <v>498</v>
      </c>
      <c r="B240" s="35" t="s">
        <v>533</v>
      </c>
      <c r="C240" s="44" t="s">
        <v>534</v>
      </c>
      <c r="D240" s="69">
        <v>10.299995999999998</v>
      </c>
      <c r="E240" s="69">
        <v>0</v>
      </c>
      <c r="F240" s="69">
        <f t="shared" si="93"/>
        <v>10.299995999999998</v>
      </c>
      <c r="G240" s="69">
        <f t="shared" si="94"/>
        <v>10.299995999999998</v>
      </c>
      <c r="H240" s="69">
        <f t="shared" si="94"/>
        <v>10.936016779999999</v>
      </c>
      <c r="I240" s="37">
        <v>0</v>
      </c>
      <c r="J240" s="69">
        <v>0</v>
      </c>
      <c r="K240" s="37">
        <v>0</v>
      </c>
      <c r="L240" s="69">
        <v>0</v>
      </c>
      <c r="M240" s="37">
        <v>0</v>
      </c>
      <c r="N240" s="69">
        <v>0</v>
      </c>
      <c r="O240" s="69">
        <v>10.299995999999998</v>
      </c>
      <c r="P240" s="69">
        <v>10.936016779999999</v>
      </c>
      <c r="Q240" s="69">
        <f t="shared" si="95"/>
        <v>-0.63602078000000084</v>
      </c>
      <c r="R240" s="69">
        <f t="shared" si="96"/>
        <v>0.63602078000000084</v>
      </c>
      <c r="S240" s="131">
        <f t="shared" si="77"/>
        <v>6.1749614271694953E-2</v>
      </c>
      <c r="T240" s="45" t="s">
        <v>32</v>
      </c>
      <c r="U240" s="1"/>
      <c r="W240" s="3"/>
      <c r="X240" s="3"/>
      <c r="Y240" s="3"/>
      <c r="Z240" s="3"/>
      <c r="AD240" s="1"/>
      <c r="AE240" s="1"/>
    </row>
    <row r="241" spans="1:31" ht="63" customHeight="1" x14ac:dyDescent="0.25">
      <c r="A241" s="34" t="s">
        <v>498</v>
      </c>
      <c r="B241" s="35" t="s">
        <v>535</v>
      </c>
      <c r="C241" s="44" t="s">
        <v>536</v>
      </c>
      <c r="D241" s="69">
        <v>62.6297535</v>
      </c>
      <c r="E241" s="69">
        <v>0</v>
      </c>
      <c r="F241" s="69">
        <f t="shared" si="93"/>
        <v>62.6297535</v>
      </c>
      <c r="G241" s="69">
        <f t="shared" si="94"/>
        <v>62.6297535</v>
      </c>
      <c r="H241" s="69">
        <f t="shared" si="94"/>
        <v>62.6297535</v>
      </c>
      <c r="I241" s="37">
        <v>62.6297535</v>
      </c>
      <c r="J241" s="69">
        <v>62.6297535</v>
      </c>
      <c r="K241" s="37">
        <v>0</v>
      </c>
      <c r="L241" s="69">
        <v>0</v>
      </c>
      <c r="M241" s="37">
        <v>0</v>
      </c>
      <c r="N241" s="69">
        <v>0</v>
      </c>
      <c r="O241" s="69">
        <v>0</v>
      </c>
      <c r="P241" s="69">
        <v>0</v>
      </c>
      <c r="Q241" s="69">
        <f t="shared" si="95"/>
        <v>0</v>
      </c>
      <c r="R241" s="69">
        <f t="shared" si="96"/>
        <v>0</v>
      </c>
      <c r="S241" s="131">
        <f t="shared" si="77"/>
        <v>0</v>
      </c>
      <c r="T241" s="45" t="s">
        <v>32</v>
      </c>
      <c r="U241" s="1"/>
      <c r="W241" s="3"/>
      <c r="X241" s="3"/>
      <c r="Y241" s="3"/>
      <c r="Z241" s="3"/>
      <c r="AD241" s="1"/>
      <c r="AE241" s="1"/>
    </row>
    <row r="242" spans="1:31" ht="47.25" customHeight="1" x14ac:dyDescent="0.25">
      <c r="A242" s="34" t="s">
        <v>498</v>
      </c>
      <c r="B242" s="35" t="s">
        <v>537</v>
      </c>
      <c r="C242" s="44" t="s">
        <v>538</v>
      </c>
      <c r="D242" s="69">
        <v>4.5127499900000005</v>
      </c>
      <c r="E242" s="69">
        <v>0</v>
      </c>
      <c r="F242" s="69">
        <f t="shared" si="93"/>
        <v>4.5127499900000005</v>
      </c>
      <c r="G242" s="69">
        <f t="shared" si="94"/>
        <v>4.5127499900000005</v>
      </c>
      <c r="H242" s="69">
        <f t="shared" si="94"/>
        <v>4.5127499900000005</v>
      </c>
      <c r="I242" s="37">
        <v>0</v>
      </c>
      <c r="J242" s="69">
        <v>0</v>
      </c>
      <c r="K242" s="37">
        <v>0</v>
      </c>
      <c r="L242" s="69">
        <v>0</v>
      </c>
      <c r="M242" s="37">
        <v>4.5127499900000005</v>
      </c>
      <c r="N242" s="69">
        <v>4.5127499900000005</v>
      </c>
      <c r="O242" s="130">
        <v>0</v>
      </c>
      <c r="P242" s="69">
        <v>0</v>
      </c>
      <c r="Q242" s="69">
        <f t="shared" si="95"/>
        <v>0</v>
      </c>
      <c r="R242" s="69">
        <f t="shared" si="96"/>
        <v>0</v>
      </c>
      <c r="S242" s="131">
        <f t="shared" si="77"/>
        <v>0</v>
      </c>
      <c r="T242" s="45" t="s">
        <v>32</v>
      </c>
      <c r="U242" s="1"/>
      <c r="W242" s="3"/>
      <c r="X242" s="3"/>
      <c r="Y242" s="3"/>
      <c r="Z242" s="3"/>
      <c r="AD242" s="1"/>
      <c r="AE242" s="1"/>
    </row>
    <row r="243" spans="1:31" ht="47.25" customHeight="1" x14ac:dyDescent="0.25">
      <c r="A243" s="34" t="s">
        <v>498</v>
      </c>
      <c r="B243" s="35" t="s">
        <v>539</v>
      </c>
      <c r="C243" s="44" t="s">
        <v>540</v>
      </c>
      <c r="D243" s="69">
        <v>5.9640000000000004</v>
      </c>
      <c r="E243" s="69">
        <v>0</v>
      </c>
      <c r="F243" s="69">
        <f t="shared" si="93"/>
        <v>5.9640000000000004</v>
      </c>
      <c r="G243" s="69">
        <f t="shared" si="94"/>
        <v>5.9640000000000004</v>
      </c>
      <c r="H243" s="69">
        <f t="shared" si="94"/>
        <v>0</v>
      </c>
      <c r="I243" s="37">
        <v>0</v>
      </c>
      <c r="J243" s="69">
        <v>0</v>
      </c>
      <c r="K243" s="37">
        <v>0</v>
      </c>
      <c r="L243" s="69">
        <v>0</v>
      </c>
      <c r="M243" s="37">
        <v>0</v>
      </c>
      <c r="N243" s="69">
        <v>0</v>
      </c>
      <c r="O243" s="130">
        <v>5.9640000000000004</v>
      </c>
      <c r="P243" s="69">
        <v>0</v>
      </c>
      <c r="Q243" s="69">
        <f t="shared" si="95"/>
        <v>5.9640000000000004</v>
      </c>
      <c r="R243" s="69">
        <f t="shared" si="96"/>
        <v>-5.9640000000000004</v>
      </c>
      <c r="S243" s="131">
        <f t="shared" si="77"/>
        <v>-1</v>
      </c>
      <c r="T243" s="45" t="s">
        <v>541</v>
      </c>
      <c r="U243" s="1"/>
      <c r="W243" s="3"/>
      <c r="X243" s="3"/>
      <c r="Y243" s="3"/>
      <c r="Z243" s="3"/>
      <c r="AD243" s="1"/>
      <c r="AE243" s="1"/>
    </row>
    <row r="244" spans="1:31" ht="47.25" customHeight="1" x14ac:dyDescent="0.25">
      <c r="A244" s="34" t="s">
        <v>498</v>
      </c>
      <c r="B244" s="35" t="s">
        <v>542</v>
      </c>
      <c r="C244" s="44" t="s">
        <v>543</v>
      </c>
      <c r="D244" s="69">
        <v>5.9666666599999996</v>
      </c>
      <c r="E244" s="69">
        <v>0</v>
      </c>
      <c r="F244" s="69">
        <f t="shared" si="93"/>
        <v>5.9666666599999996</v>
      </c>
      <c r="G244" s="69">
        <f t="shared" si="94"/>
        <v>5.9666666599999996</v>
      </c>
      <c r="H244" s="69">
        <f t="shared" si="94"/>
        <v>0</v>
      </c>
      <c r="I244" s="37">
        <v>0</v>
      </c>
      <c r="J244" s="69">
        <v>0</v>
      </c>
      <c r="K244" s="37">
        <v>0</v>
      </c>
      <c r="L244" s="69">
        <v>0</v>
      </c>
      <c r="M244" s="37">
        <v>0</v>
      </c>
      <c r="N244" s="69">
        <v>0</v>
      </c>
      <c r="O244" s="130">
        <v>5.9666666599999996</v>
      </c>
      <c r="P244" s="69">
        <v>0</v>
      </c>
      <c r="Q244" s="69">
        <f t="shared" si="95"/>
        <v>5.9666666599999996</v>
      </c>
      <c r="R244" s="69">
        <f t="shared" si="96"/>
        <v>-5.9666666599999996</v>
      </c>
      <c r="S244" s="131">
        <f t="shared" si="77"/>
        <v>-1</v>
      </c>
      <c r="T244" s="45" t="s">
        <v>541</v>
      </c>
      <c r="U244" s="1"/>
      <c r="W244" s="3"/>
      <c r="X244" s="3"/>
      <c r="Y244" s="3"/>
      <c r="Z244" s="3"/>
      <c r="AD244" s="1"/>
      <c r="AE244" s="1"/>
    </row>
    <row r="245" spans="1:31" ht="47.25" customHeight="1" x14ac:dyDescent="0.25">
      <c r="A245" s="34" t="s">
        <v>498</v>
      </c>
      <c r="B245" s="35" t="s">
        <v>544</v>
      </c>
      <c r="C245" s="44" t="s">
        <v>545</v>
      </c>
      <c r="D245" s="69">
        <v>11.15748</v>
      </c>
      <c r="E245" s="69">
        <v>0</v>
      </c>
      <c r="F245" s="69">
        <f t="shared" si="93"/>
        <v>11.15748</v>
      </c>
      <c r="G245" s="69">
        <f t="shared" si="94"/>
        <v>11.15748</v>
      </c>
      <c r="H245" s="69">
        <f t="shared" si="94"/>
        <v>11.07014302</v>
      </c>
      <c r="I245" s="37">
        <v>0</v>
      </c>
      <c r="J245" s="69">
        <v>0</v>
      </c>
      <c r="K245" s="37">
        <v>0</v>
      </c>
      <c r="L245" s="69">
        <v>0</v>
      </c>
      <c r="M245" s="37">
        <v>0</v>
      </c>
      <c r="N245" s="69">
        <v>0</v>
      </c>
      <c r="O245" s="130">
        <v>11.15748</v>
      </c>
      <c r="P245" s="69">
        <v>11.07014302</v>
      </c>
      <c r="Q245" s="69">
        <f t="shared" si="95"/>
        <v>8.7336979999999897E-2</v>
      </c>
      <c r="R245" s="69">
        <f t="shared" si="96"/>
        <v>-8.7336979999999897E-2</v>
      </c>
      <c r="S245" s="131">
        <f t="shared" si="77"/>
        <v>-7.8276618017688489E-3</v>
      </c>
      <c r="T245" s="45" t="s">
        <v>32</v>
      </c>
      <c r="U245" s="1"/>
      <c r="W245" s="3"/>
      <c r="X245" s="3"/>
      <c r="Y245" s="3"/>
      <c r="Z245" s="3"/>
      <c r="AD245" s="1"/>
      <c r="AE245" s="1"/>
    </row>
    <row r="246" spans="1:31" ht="47.25" customHeight="1" x14ac:dyDescent="0.25">
      <c r="A246" s="34" t="s">
        <v>498</v>
      </c>
      <c r="B246" s="35" t="s">
        <v>546</v>
      </c>
      <c r="C246" s="44" t="s">
        <v>547</v>
      </c>
      <c r="D246" s="69">
        <v>7.7781253799999996</v>
      </c>
      <c r="E246" s="69">
        <v>0</v>
      </c>
      <c r="F246" s="69">
        <f t="shared" si="93"/>
        <v>7.7781253799999996</v>
      </c>
      <c r="G246" s="69">
        <f t="shared" si="94"/>
        <v>7.7781253800000005</v>
      </c>
      <c r="H246" s="69">
        <f t="shared" si="94"/>
        <v>7.7781253800000005</v>
      </c>
      <c r="I246" s="37">
        <v>7.7781253800000005</v>
      </c>
      <c r="J246" s="69">
        <v>7.7781253800000005</v>
      </c>
      <c r="K246" s="37">
        <v>0</v>
      </c>
      <c r="L246" s="69">
        <v>0</v>
      </c>
      <c r="M246" s="37">
        <v>0</v>
      </c>
      <c r="N246" s="69">
        <v>0</v>
      </c>
      <c r="O246" s="130">
        <v>0</v>
      </c>
      <c r="P246" s="69">
        <v>0</v>
      </c>
      <c r="Q246" s="69">
        <f t="shared" si="95"/>
        <v>0</v>
      </c>
      <c r="R246" s="69">
        <f t="shared" si="96"/>
        <v>0</v>
      </c>
      <c r="S246" s="131">
        <f t="shared" si="77"/>
        <v>0</v>
      </c>
      <c r="T246" s="45" t="s">
        <v>32</v>
      </c>
      <c r="U246" s="1"/>
      <c r="W246" s="3"/>
      <c r="X246" s="3"/>
      <c r="Y246" s="3"/>
      <c r="Z246" s="3"/>
      <c r="AD246" s="1"/>
      <c r="AE246" s="1"/>
    </row>
    <row r="247" spans="1:31" ht="47.25" customHeight="1" x14ac:dyDescent="0.25">
      <c r="A247" s="34" t="s">
        <v>498</v>
      </c>
      <c r="B247" s="35" t="s">
        <v>548</v>
      </c>
      <c r="C247" s="44" t="s">
        <v>549</v>
      </c>
      <c r="D247" s="69">
        <v>20.579999988000001</v>
      </c>
      <c r="E247" s="69">
        <v>0</v>
      </c>
      <c r="F247" s="69">
        <f t="shared" si="93"/>
        <v>20.579999988000001</v>
      </c>
      <c r="G247" s="69">
        <f t="shared" si="94"/>
        <v>20.579999988000001</v>
      </c>
      <c r="H247" s="69">
        <f t="shared" si="94"/>
        <v>20.579999990000001</v>
      </c>
      <c r="I247" s="37">
        <v>20.579999988000001</v>
      </c>
      <c r="J247" s="69">
        <v>20.579999990000001</v>
      </c>
      <c r="K247" s="37">
        <v>0</v>
      </c>
      <c r="L247" s="69">
        <v>0</v>
      </c>
      <c r="M247" s="37">
        <v>0</v>
      </c>
      <c r="N247" s="69">
        <v>0</v>
      </c>
      <c r="O247" s="130">
        <v>0</v>
      </c>
      <c r="P247" s="69">
        <v>0</v>
      </c>
      <c r="Q247" s="69">
        <f t="shared" si="95"/>
        <v>-2.000000165480742E-9</v>
      </c>
      <c r="R247" s="69">
        <f t="shared" si="96"/>
        <v>2.000000165480742E-9</v>
      </c>
      <c r="S247" s="131">
        <f t="shared" si="77"/>
        <v>9.7181737932309176E-11</v>
      </c>
      <c r="T247" s="45" t="s">
        <v>32</v>
      </c>
      <c r="U247" s="1"/>
      <c r="W247" s="3"/>
      <c r="X247" s="3"/>
      <c r="Y247" s="3"/>
      <c r="Z247" s="3"/>
      <c r="AD247" s="1"/>
      <c r="AE247" s="1"/>
    </row>
    <row r="248" spans="1:31" ht="47.25" customHeight="1" x14ac:dyDescent="0.25">
      <c r="A248" s="34" t="s">
        <v>498</v>
      </c>
      <c r="B248" s="35" t="s">
        <v>550</v>
      </c>
      <c r="C248" s="44" t="s">
        <v>551</v>
      </c>
      <c r="D248" s="69">
        <v>7.44</v>
      </c>
      <c r="E248" s="69">
        <v>0</v>
      </c>
      <c r="F248" s="69">
        <f t="shared" si="93"/>
        <v>7.44</v>
      </c>
      <c r="G248" s="69">
        <f t="shared" si="94"/>
        <v>7.44</v>
      </c>
      <c r="H248" s="69">
        <f t="shared" si="94"/>
        <v>7.04</v>
      </c>
      <c r="I248" s="37">
        <v>0</v>
      </c>
      <c r="J248" s="69">
        <v>0</v>
      </c>
      <c r="K248" s="37">
        <v>0</v>
      </c>
      <c r="L248" s="69">
        <v>0</v>
      </c>
      <c r="M248" s="37">
        <v>0</v>
      </c>
      <c r="N248" s="69">
        <v>0</v>
      </c>
      <c r="O248" s="130">
        <v>7.44</v>
      </c>
      <c r="P248" s="69">
        <v>7.04</v>
      </c>
      <c r="Q248" s="69">
        <f t="shared" si="95"/>
        <v>0.40000000000000036</v>
      </c>
      <c r="R248" s="69">
        <f t="shared" si="96"/>
        <v>-0.40000000000000036</v>
      </c>
      <c r="S248" s="131">
        <f t="shared" si="77"/>
        <v>-5.3763440860215096E-2</v>
      </c>
      <c r="T248" s="45" t="s">
        <v>32</v>
      </c>
      <c r="U248" s="1"/>
      <c r="W248" s="3"/>
      <c r="X248" s="3"/>
      <c r="Y248" s="3"/>
      <c r="Z248" s="3"/>
      <c r="AD248" s="1"/>
      <c r="AE248" s="1"/>
    </row>
    <row r="249" spans="1:31" ht="63.75" customHeight="1" x14ac:dyDescent="0.25">
      <c r="A249" s="34" t="s">
        <v>498</v>
      </c>
      <c r="B249" s="35" t="s">
        <v>552</v>
      </c>
      <c r="C249" s="44" t="s">
        <v>553</v>
      </c>
      <c r="D249" s="69">
        <v>20.100000000000001</v>
      </c>
      <c r="E249" s="69">
        <v>0</v>
      </c>
      <c r="F249" s="69">
        <f t="shared" si="93"/>
        <v>20.100000000000001</v>
      </c>
      <c r="G249" s="69">
        <f t="shared" si="94"/>
        <v>20.100000000000001</v>
      </c>
      <c r="H249" s="69">
        <f t="shared" si="94"/>
        <v>20.13</v>
      </c>
      <c r="I249" s="37">
        <v>0</v>
      </c>
      <c r="J249" s="69">
        <v>0</v>
      </c>
      <c r="K249" s="37">
        <v>0</v>
      </c>
      <c r="L249" s="69">
        <v>0</v>
      </c>
      <c r="M249" s="37">
        <v>20.100000000000001</v>
      </c>
      <c r="N249" s="69">
        <v>20.13</v>
      </c>
      <c r="O249" s="130">
        <v>0</v>
      </c>
      <c r="P249" s="69">
        <v>0</v>
      </c>
      <c r="Q249" s="69">
        <f t="shared" si="95"/>
        <v>-2.9999999999997584E-2</v>
      </c>
      <c r="R249" s="69">
        <f t="shared" si="96"/>
        <v>2.9999999999997584E-2</v>
      </c>
      <c r="S249" s="131">
        <f t="shared" si="77"/>
        <v>1.4925373134327155E-3</v>
      </c>
      <c r="T249" s="45" t="s">
        <v>32</v>
      </c>
      <c r="U249" s="1"/>
      <c r="W249" s="3"/>
      <c r="X249" s="3"/>
      <c r="Y249" s="3"/>
      <c r="Z249" s="3"/>
      <c r="AD249" s="1"/>
      <c r="AE249" s="1"/>
    </row>
    <row r="250" spans="1:31" ht="63.75" customHeight="1" x14ac:dyDescent="0.25">
      <c r="A250" s="34" t="s">
        <v>498</v>
      </c>
      <c r="B250" s="35" t="s">
        <v>554</v>
      </c>
      <c r="C250" s="44" t="s">
        <v>555</v>
      </c>
      <c r="D250" s="69">
        <v>13.449995999999999</v>
      </c>
      <c r="E250" s="69">
        <v>0</v>
      </c>
      <c r="F250" s="69">
        <f t="shared" si="93"/>
        <v>13.449995999999999</v>
      </c>
      <c r="G250" s="69">
        <f t="shared" si="94"/>
        <v>13.449995999999999</v>
      </c>
      <c r="H250" s="69">
        <f t="shared" si="94"/>
        <v>19.995627420000002</v>
      </c>
      <c r="I250" s="37">
        <v>0</v>
      </c>
      <c r="J250" s="69">
        <v>0</v>
      </c>
      <c r="K250" s="37">
        <v>0</v>
      </c>
      <c r="L250" s="69">
        <v>0</v>
      </c>
      <c r="M250" s="37">
        <v>0</v>
      </c>
      <c r="N250" s="69">
        <v>0</v>
      </c>
      <c r="O250" s="130">
        <v>13.449995999999999</v>
      </c>
      <c r="P250" s="69">
        <v>19.995627420000002</v>
      </c>
      <c r="Q250" s="69">
        <f t="shared" si="95"/>
        <v>-6.545631420000003</v>
      </c>
      <c r="R250" s="69">
        <f t="shared" si="96"/>
        <v>6.545631420000003</v>
      </c>
      <c r="S250" s="131">
        <f t="shared" si="77"/>
        <v>0.48666419082949941</v>
      </c>
      <c r="T250" s="45" t="s">
        <v>522</v>
      </c>
      <c r="U250" s="1"/>
      <c r="W250" s="3"/>
      <c r="X250" s="3"/>
      <c r="Y250" s="3"/>
      <c r="Z250" s="3"/>
      <c r="AD250" s="1"/>
      <c r="AE250" s="1"/>
    </row>
    <row r="251" spans="1:31" ht="63.75" customHeight="1" x14ac:dyDescent="0.25">
      <c r="A251" s="34" t="s">
        <v>498</v>
      </c>
      <c r="B251" s="35" t="s">
        <v>556</v>
      </c>
      <c r="C251" s="44" t="s">
        <v>557</v>
      </c>
      <c r="D251" s="69">
        <v>0.41003999999999996</v>
      </c>
      <c r="E251" s="69">
        <v>0</v>
      </c>
      <c r="F251" s="69">
        <f t="shared" si="93"/>
        <v>0.41003999999999996</v>
      </c>
      <c r="G251" s="69">
        <f t="shared" si="94"/>
        <v>0.41003999999999996</v>
      </c>
      <c r="H251" s="69">
        <f t="shared" si="94"/>
        <v>0.37295999999999996</v>
      </c>
      <c r="I251" s="37">
        <v>0</v>
      </c>
      <c r="J251" s="69">
        <v>0</v>
      </c>
      <c r="K251" s="37">
        <v>0</v>
      </c>
      <c r="L251" s="69">
        <v>0</v>
      </c>
      <c r="M251" s="37">
        <v>0</v>
      </c>
      <c r="N251" s="69">
        <v>0</v>
      </c>
      <c r="O251" s="130">
        <v>0.41003999999999996</v>
      </c>
      <c r="P251" s="69">
        <v>0.37295999999999996</v>
      </c>
      <c r="Q251" s="69">
        <f t="shared" si="95"/>
        <v>3.7080000000000002E-2</v>
      </c>
      <c r="R251" s="69">
        <f t="shared" si="96"/>
        <v>-3.7080000000000002E-2</v>
      </c>
      <c r="S251" s="131">
        <f t="shared" si="77"/>
        <v>-9.0430201931518892E-2</v>
      </c>
      <c r="T251" s="45" t="s">
        <v>32</v>
      </c>
      <c r="U251" s="1"/>
      <c r="W251" s="3"/>
      <c r="X251" s="3"/>
      <c r="Y251" s="3"/>
      <c r="Z251" s="3"/>
      <c r="AD251" s="1"/>
      <c r="AE251" s="1"/>
    </row>
    <row r="252" spans="1:31" ht="63.75" customHeight="1" x14ac:dyDescent="0.25">
      <c r="A252" s="34" t="s">
        <v>498</v>
      </c>
      <c r="B252" s="35" t="s">
        <v>558</v>
      </c>
      <c r="C252" s="44" t="s">
        <v>559</v>
      </c>
      <c r="D252" s="69">
        <v>0.24479999999999999</v>
      </c>
      <c r="E252" s="69">
        <v>0</v>
      </c>
      <c r="F252" s="69">
        <f t="shared" si="93"/>
        <v>0.24479999999999999</v>
      </c>
      <c r="G252" s="69">
        <f t="shared" si="94"/>
        <v>0.24479999999999999</v>
      </c>
      <c r="H252" s="69">
        <f t="shared" si="94"/>
        <v>0.1883484</v>
      </c>
      <c r="I252" s="37">
        <v>0</v>
      </c>
      <c r="J252" s="69">
        <v>0</v>
      </c>
      <c r="K252" s="37">
        <v>0</v>
      </c>
      <c r="L252" s="69">
        <v>0</v>
      </c>
      <c r="M252" s="37">
        <v>0</v>
      </c>
      <c r="N252" s="69">
        <v>0</v>
      </c>
      <c r="O252" s="130">
        <v>0.24479999999999999</v>
      </c>
      <c r="P252" s="69">
        <v>0.1883484</v>
      </c>
      <c r="Q252" s="69">
        <f t="shared" si="95"/>
        <v>5.6451599999999991E-2</v>
      </c>
      <c r="R252" s="69">
        <f t="shared" si="96"/>
        <v>-5.6451599999999991E-2</v>
      </c>
      <c r="S252" s="131">
        <f t="shared" si="77"/>
        <v>-0.23060294117647057</v>
      </c>
      <c r="T252" s="45" t="s">
        <v>316</v>
      </c>
      <c r="U252" s="1"/>
      <c r="W252" s="3"/>
      <c r="X252" s="3"/>
      <c r="Y252" s="3"/>
      <c r="Z252" s="3"/>
      <c r="AD252" s="1"/>
      <c r="AE252" s="1"/>
    </row>
    <row r="253" spans="1:31" ht="63.75" customHeight="1" x14ac:dyDescent="0.25">
      <c r="A253" s="34" t="s">
        <v>498</v>
      </c>
      <c r="B253" s="35" t="s">
        <v>560</v>
      </c>
      <c r="C253" s="44" t="s">
        <v>561</v>
      </c>
      <c r="D253" s="69">
        <v>0.25515840000000001</v>
      </c>
      <c r="E253" s="69">
        <v>0</v>
      </c>
      <c r="F253" s="69">
        <f t="shared" si="93"/>
        <v>0.25515840000000001</v>
      </c>
      <c r="G253" s="69">
        <f t="shared" si="94"/>
        <v>0.25515840000000001</v>
      </c>
      <c r="H253" s="69">
        <f t="shared" si="94"/>
        <v>0</v>
      </c>
      <c r="I253" s="37">
        <v>0</v>
      </c>
      <c r="J253" s="69">
        <v>0</v>
      </c>
      <c r="K253" s="37">
        <v>0</v>
      </c>
      <c r="L253" s="69">
        <v>0</v>
      </c>
      <c r="M253" s="37">
        <v>0</v>
      </c>
      <c r="N253" s="69">
        <v>0</v>
      </c>
      <c r="O253" s="130">
        <v>0.25515840000000001</v>
      </c>
      <c r="P253" s="69">
        <v>0</v>
      </c>
      <c r="Q253" s="69">
        <f t="shared" si="95"/>
        <v>0.25515840000000001</v>
      </c>
      <c r="R253" s="69">
        <f t="shared" si="96"/>
        <v>-0.25515840000000001</v>
      </c>
      <c r="S253" s="131">
        <f t="shared" si="77"/>
        <v>-1</v>
      </c>
      <c r="T253" s="45" t="s">
        <v>562</v>
      </c>
      <c r="U253" s="1"/>
      <c r="W253" s="3"/>
      <c r="X253" s="3"/>
      <c r="Y253" s="3"/>
      <c r="Z253" s="3"/>
      <c r="AD253" s="1"/>
      <c r="AE253" s="1"/>
    </row>
    <row r="254" spans="1:31" ht="47.25" customHeight="1" x14ac:dyDescent="0.25">
      <c r="A254" s="53" t="s">
        <v>498</v>
      </c>
      <c r="B254" s="35" t="s">
        <v>563</v>
      </c>
      <c r="C254" s="54" t="s">
        <v>564</v>
      </c>
      <c r="D254" s="69">
        <v>5.516194992</v>
      </c>
      <c r="E254" s="69">
        <v>0</v>
      </c>
      <c r="F254" s="69">
        <f t="shared" si="93"/>
        <v>5.516194992</v>
      </c>
      <c r="G254" s="69">
        <f t="shared" si="94"/>
        <v>5.516194992</v>
      </c>
      <c r="H254" s="69">
        <f t="shared" si="94"/>
        <v>5.5161949899999998</v>
      </c>
      <c r="I254" s="37">
        <v>0</v>
      </c>
      <c r="J254" s="69">
        <v>0</v>
      </c>
      <c r="K254" s="37">
        <v>0</v>
      </c>
      <c r="L254" s="69">
        <v>0</v>
      </c>
      <c r="M254" s="37">
        <v>5.516194992</v>
      </c>
      <c r="N254" s="69">
        <v>5.5161949899999998</v>
      </c>
      <c r="O254" s="130">
        <v>0</v>
      </c>
      <c r="P254" s="69">
        <v>0</v>
      </c>
      <c r="Q254" s="69">
        <f t="shared" si="95"/>
        <v>2.000000165480742E-9</v>
      </c>
      <c r="R254" s="69">
        <f t="shared" si="96"/>
        <v>-2.000000165480742E-9</v>
      </c>
      <c r="S254" s="131">
        <f t="shared" si="77"/>
        <v>-3.6256879395693815E-10</v>
      </c>
      <c r="T254" s="45" t="s">
        <v>32</v>
      </c>
      <c r="U254" s="1"/>
      <c r="W254" s="3"/>
      <c r="X254" s="3"/>
      <c r="Y254" s="3"/>
      <c r="Z254" s="3"/>
      <c r="AD254" s="1"/>
      <c r="AE254" s="1"/>
    </row>
    <row r="255" spans="1:31" ht="47.25" customHeight="1" x14ac:dyDescent="0.25">
      <c r="A255" s="53" t="s">
        <v>498</v>
      </c>
      <c r="B255" s="35" t="s">
        <v>565</v>
      </c>
      <c r="C255" s="54" t="s">
        <v>566</v>
      </c>
      <c r="D255" s="69">
        <v>9.1367999999999991</v>
      </c>
      <c r="E255" s="69">
        <v>0</v>
      </c>
      <c r="F255" s="69">
        <f t="shared" si="93"/>
        <v>9.1367999999999991</v>
      </c>
      <c r="G255" s="69">
        <f t="shared" si="94"/>
        <v>9.1367999999999991</v>
      </c>
      <c r="H255" s="69">
        <f t="shared" si="94"/>
        <v>9.1367999999999991</v>
      </c>
      <c r="I255" s="37">
        <v>0</v>
      </c>
      <c r="J255" s="69">
        <v>0</v>
      </c>
      <c r="K255" s="37">
        <v>9.1367999999999991</v>
      </c>
      <c r="L255" s="69">
        <v>9.1367999999999991</v>
      </c>
      <c r="M255" s="37">
        <v>0</v>
      </c>
      <c r="N255" s="69">
        <v>0</v>
      </c>
      <c r="O255" s="130">
        <v>0</v>
      </c>
      <c r="P255" s="69">
        <v>0</v>
      </c>
      <c r="Q255" s="69">
        <f t="shared" si="95"/>
        <v>0</v>
      </c>
      <c r="R255" s="69">
        <f t="shared" si="96"/>
        <v>0</v>
      </c>
      <c r="S255" s="131">
        <f t="shared" si="77"/>
        <v>0</v>
      </c>
      <c r="T255" s="45" t="s">
        <v>32</v>
      </c>
      <c r="U255" s="1"/>
      <c r="W255" s="3"/>
      <c r="X255" s="3"/>
      <c r="Y255" s="3"/>
      <c r="Z255" s="3"/>
      <c r="AD255" s="1"/>
      <c r="AE255" s="1"/>
    </row>
    <row r="256" spans="1:31" ht="47.25" customHeight="1" x14ac:dyDescent="0.25">
      <c r="A256" s="53" t="s">
        <v>498</v>
      </c>
      <c r="B256" s="35" t="s">
        <v>567</v>
      </c>
      <c r="C256" s="54" t="s">
        <v>568</v>
      </c>
      <c r="D256" s="69">
        <v>18.048966199999999</v>
      </c>
      <c r="E256" s="69">
        <v>0</v>
      </c>
      <c r="F256" s="69">
        <f t="shared" si="93"/>
        <v>18.048966199999999</v>
      </c>
      <c r="G256" s="69">
        <f t="shared" si="94"/>
        <v>18.048966199999999</v>
      </c>
      <c r="H256" s="69">
        <f t="shared" si="94"/>
        <v>18.048966199999999</v>
      </c>
      <c r="I256" s="37">
        <v>0</v>
      </c>
      <c r="J256" s="69">
        <v>0</v>
      </c>
      <c r="K256" s="37">
        <v>18.048966199999999</v>
      </c>
      <c r="L256" s="69">
        <v>18.048966199999999</v>
      </c>
      <c r="M256" s="37">
        <v>0</v>
      </c>
      <c r="N256" s="69">
        <v>0</v>
      </c>
      <c r="O256" s="130">
        <v>0</v>
      </c>
      <c r="P256" s="69">
        <v>0</v>
      </c>
      <c r="Q256" s="69">
        <f t="shared" si="95"/>
        <v>0</v>
      </c>
      <c r="R256" s="69">
        <f t="shared" si="96"/>
        <v>0</v>
      </c>
      <c r="S256" s="131">
        <f t="shared" si="77"/>
        <v>0</v>
      </c>
      <c r="T256" s="45" t="s">
        <v>32</v>
      </c>
      <c r="U256" s="1"/>
      <c r="W256" s="3"/>
      <c r="X256" s="3"/>
      <c r="Y256" s="3"/>
      <c r="Z256" s="3"/>
      <c r="AD256" s="1"/>
      <c r="AE256" s="1"/>
    </row>
    <row r="257" spans="1:31" ht="47.25" customHeight="1" x14ac:dyDescent="0.25">
      <c r="A257" s="53" t="s">
        <v>498</v>
      </c>
      <c r="B257" s="35" t="s">
        <v>569</v>
      </c>
      <c r="C257" s="54" t="s">
        <v>570</v>
      </c>
      <c r="D257" s="69">
        <v>0.49236000000000002</v>
      </c>
      <c r="E257" s="69">
        <v>0</v>
      </c>
      <c r="F257" s="69">
        <f t="shared" si="93"/>
        <v>0.49236000000000002</v>
      </c>
      <c r="G257" s="69">
        <f t="shared" si="94"/>
        <v>0.49236000000000002</v>
      </c>
      <c r="H257" s="69">
        <f t="shared" si="94"/>
        <v>0.49236000000000002</v>
      </c>
      <c r="I257" s="37">
        <v>0</v>
      </c>
      <c r="J257" s="69">
        <v>0</v>
      </c>
      <c r="K257" s="37">
        <v>0</v>
      </c>
      <c r="L257" s="69">
        <v>0</v>
      </c>
      <c r="M257" s="37">
        <v>0.49236000000000002</v>
      </c>
      <c r="N257" s="69">
        <v>0.49236000000000002</v>
      </c>
      <c r="O257" s="130">
        <v>0</v>
      </c>
      <c r="P257" s="69">
        <v>0</v>
      </c>
      <c r="Q257" s="69">
        <f t="shared" si="95"/>
        <v>0</v>
      </c>
      <c r="R257" s="69">
        <f t="shared" si="96"/>
        <v>0</v>
      </c>
      <c r="S257" s="131">
        <f t="shared" si="77"/>
        <v>0</v>
      </c>
      <c r="T257" s="45" t="s">
        <v>32</v>
      </c>
      <c r="U257" s="1"/>
      <c r="W257" s="3"/>
      <c r="X257" s="3"/>
      <c r="Y257" s="3"/>
      <c r="Z257" s="3"/>
      <c r="AD257" s="1"/>
      <c r="AE257" s="1"/>
    </row>
    <row r="258" spans="1:31" ht="47.25" customHeight="1" x14ac:dyDescent="0.25">
      <c r="A258" s="53" t="s">
        <v>498</v>
      </c>
      <c r="B258" s="35" t="s">
        <v>571</v>
      </c>
      <c r="C258" s="54" t="s">
        <v>572</v>
      </c>
      <c r="D258" s="69">
        <v>14.895599999999998</v>
      </c>
      <c r="E258" s="69">
        <v>0</v>
      </c>
      <c r="F258" s="69">
        <f t="shared" si="93"/>
        <v>14.895599999999998</v>
      </c>
      <c r="G258" s="69">
        <f t="shared" si="94"/>
        <v>14.895599999999998</v>
      </c>
      <c r="H258" s="69">
        <f t="shared" si="94"/>
        <v>0</v>
      </c>
      <c r="I258" s="37">
        <v>0</v>
      </c>
      <c r="J258" s="69">
        <v>0</v>
      </c>
      <c r="K258" s="37">
        <v>0</v>
      </c>
      <c r="L258" s="69">
        <v>0</v>
      </c>
      <c r="M258" s="37">
        <v>0</v>
      </c>
      <c r="N258" s="69">
        <v>0</v>
      </c>
      <c r="O258" s="130">
        <v>14.895599999999998</v>
      </c>
      <c r="P258" s="69">
        <v>0</v>
      </c>
      <c r="Q258" s="69">
        <f t="shared" si="95"/>
        <v>14.895599999999998</v>
      </c>
      <c r="R258" s="69">
        <f t="shared" si="96"/>
        <v>-14.895599999999998</v>
      </c>
      <c r="S258" s="131">
        <f t="shared" si="77"/>
        <v>-1</v>
      </c>
      <c r="T258" s="45" t="s">
        <v>541</v>
      </c>
      <c r="U258" s="1"/>
      <c r="W258" s="3"/>
      <c r="X258" s="3"/>
      <c r="Y258" s="3"/>
      <c r="Z258" s="3"/>
      <c r="AD258" s="1"/>
      <c r="AE258" s="1"/>
    </row>
    <row r="259" spans="1:31" ht="47.25" customHeight="1" x14ac:dyDescent="0.25">
      <c r="A259" s="53" t="s">
        <v>498</v>
      </c>
      <c r="B259" s="35" t="s">
        <v>573</v>
      </c>
      <c r="C259" s="54" t="s">
        <v>574</v>
      </c>
      <c r="D259" s="69">
        <v>31.523961119999999</v>
      </c>
      <c r="E259" s="69">
        <v>0</v>
      </c>
      <c r="F259" s="69">
        <f t="shared" si="93"/>
        <v>31.523961119999999</v>
      </c>
      <c r="G259" s="69">
        <f t="shared" si="94"/>
        <v>31.523961119999999</v>
      </c>
      <c r="H259" s="69">
        <f t="shared" si="94"/>
        <v>0</v>
      </c>
      <c r="I259" s="37">
        <v>0</v>
      </c>
      <c r="J259" s="69">
        <v>0</v>
      </c>
      <c r="K259" s="37">
        <v>0</v>
      </c>
      <c r="L259" s="69">
        <v>0</v>
      </c>
      <c r="M259" s="37">
        <v>0</v>
      </c>
      <c r="N259" s="69">
        <v>0</v>
      </c>
      <c r="O259" s="130">
        <v>31.523961119999999</v>
      </c>
      <c r="P259" s="69">
        <v>0</v>
      </c>
      <c r="Q259" s="69">
        <f t="shared" si="95"/>
        <v>31.523961119999999</v>
      </c>
      <c r="R259" s="69">
        <f t="shared" si="96"/>
        <v>-31.523961119999999</v>
      </c>
      <c r="S259" s="131">
        <f t="shared" si="77"/>
        <v>-1</v>
      </c>
      <c r="T259" s="45" t="s">
        <v>541</v>
      </c>
      <c r="U259" s="1"/>
      <c r="W259" s="3"/>
      <c r="X259" s="3"/>
      <c r="Y259" s="3"/>
      <c r="Z259" s="3"/>
      <c r="AD259" s="1"/>
      <c r="AE259" s="1"/>
    </row>
    <row r="260" spans="1:31" ht="31.5" customHeight="1" x14ac:dyDescent="0.25">
      <c r="A260" s="53" t="s">
        <v>498</v>
      </c>
      <c r="B260" s="35" t="s">
        <v>575</v>
      </c>
      <c r="C260" s="54" t="s">
        <v>576</v>
      </c>
      <c r="D260" s="69">
        <v>0.75095999999999996</v>
      </c>
      <c r="E260" s="69">
        <v>0</v>
      </c>
      <c r="F260" s="69">
        <f t="shared" si="93"/>
        <v>0.75095999999999996</v>
      </c>
      <c r="G260" s="69">
        <f t="shared" si="94"/>
        <v>0.75095999999999996</v>
      </c>
      <c r="H260" s="69">
        <f t="shared" si="94"/>
        <v>0.75103200000000003</v>
      </c>
      <c r="I260" s="37">
        <v>0</v>
      </c>
      <c r="J260" s="69">
        <v>0</v>
      </c>
      <c r="K260" s="37">
        <v>0</v>
      </c>
      <c r="L260" s="69">
        <v>0</v>
      </c>
      <c r="M260" s="37">
        <v>0</v>
      </c>
      <c r="N260" s="69">
        <v>0</v>
      </c>
      <c r="O260" s="130">
        <v>0.75095999999999996</v>
      </c>
      <c r="P260" s="69">
        <v>0.75103200000000003</v>
      </c>
      <c r="Q260" s="69">
        <f t="shared" si="95"/>
        <v>-7.2000000000072006E-5</v>
      </c>
      <c r="R260" s="69">
        <f t="shared" si="96"/>
        <v>7.2000000000072006E-5</v>
      </c>
      <c r="S260" s="131">
        <f t="shared" si="77"/>
        <v>9.5877277085426669E-5</v>
      </c>
      <c r="T260" s="45" t="s">
        <v>32</v>
      </c>
      <c r="U260" s="1"/>
      <c r="W260" s="3"/>
      <c r="X260" s="3"/>
      <c r="Y260" s="3"/>
      <c r="Z260" s="3"/>
      <c r="AD260" s="1"/>
      <c r="AE260" s="1"/>
    </row>
    <row r="261" spans="1:31" ht="47.25" customHeight="1" x14ac:dyDescent="0.25">
      <c r="A261" s="53" t="s">
        <v>498</v>
      </c>
      <c r="B261" s="35" t="s">
        <v>577</v>
      </c>
      <c r="C261" s="54" t="s">
        <v>578</v>
      </c>
      <c r="D261" s="69">
        <v>0.32760072000000001</v>
      </c>
      <c r="E261" s="69">
        <v>0</v>
      </c>
      <c r="F261" s="69">
        <f t="shared" si="93"/>
        <v>0.32760072000000001</v>
      </c>
      <c r="G261" s="69">
        <f t="shared" si="94"/>
        <v>0.32760072000000001</v>
      </c>
      <c r="H261" s="69">
        <f t="shared" si="94"/>
        <v>0.32760071999999996</v>
      </c>
      <c r="I261" s="37">
        <v>0</v>
      </c>
      <c r="J261" s="69">
        <v>0</v>
      </c>
      <c r="K261" s="37">
        <v>0</v>
      </c>
      <c r="L261" s="69">
        <v>0</v>
      </c>
      <c r="M261" s="37">
        <v>0</v>
      </c>
      <c r="N261" s="69">
        <v>0</v>
      </c>
      <c r="O261" s="130">
        <v>0.32760072000000001</v>
      </c>
      <c r="P261" s="69">
        <v>0.32760071999999996</v>
      </c>
      <c r="Q261" s="69">
        <f t="shared" si="95"/>
        <v>0</v>
      </c>
      <c r="R261" s="69">
        <f t="shared" si="96"/>
        <v>0</v>
      </c>
      <c r="S261" s="131">
        <f t="shared" si="77"/>
        <v>0</v>
      </c>
      <c r="T261" s="45" t="s">
        <v>32</v>
      </c>
      <c r="U261" s="1"/>
      <c r="W261" s="3"/>
      <c r="X261" s="3"/>
      <c r="Y261" s="3"/>
      <c r="Z261" s="3"/>
      <c r="AD261" s="1"/>
      <c r="AE261" s="1"/>
    </row>
    <row r="262" spans="1:31" ht="47.25" customHeight="1" x14ac:dyDescent="0.25">
      <c r="A262" s="53" t="s">
        <v>498</v>
      </c>
      <c r="B262" s="35" t="s">
        <v>579</v>
      </c>
      <c r="C262" s="54" t="s">
        <v>580</v>
      </c>
      <c r="D262" s="69">
        <v>0.88127999999999995</v>
      </c>
      <c r="E262" s="69">
        <v>0</v>
      </c>
      <c r="F262" s="69">
        <f t="shared" si="93"/>
        <v>0.88127999999999995</v>
      </c>
      <c r="G262" s="69">
        <f t="shared" si="94"/>
        <v>0.88127999999999995</v>
      </c>
      <c r="H262" s="69">
        <f t="shared" si="94"/>
        <v>0.48960000000000004</v>
      </c>
      <c r="I262" s="37">
        <v>0</v>
      </c>
      <c r="J262" s="69">
        <v>0</v>
      </c>
      <c r="K262" s="37">
        <v>0</v>
      </c>
      <c r="L262" s="69">
        <v>0</v>
      </c>
      <c r="M262" s="37">
        <v>0</v>
      </c>
      <c r="N262" s="69">
        <v>0</v>
      </c>
      <c r="O262" s="130">
        <v>0.88127999999999995</v>
      </c>
      <c r="P262" s="69">
        <v>0.48960000000000004</v>
      </c>
      <c r="Q262" s="69">
        <f t="shared" si="95"/>
        <v>0.39167999999999992</v>
      </c>
      <c r="R262" s="69">
        <f t="shared" si="96"/>
        <v>-0.39167999999999992</v>
      </c>
      <c r="S262" s="131">
        <f t="shared" si="77"/>
        <v>-0.44444444444444436</v>
      </c>
      <c r="T262" s="45" t="s">
        <v>316</v>
      </c>
      <c r="U262" s="1"/>
      <c r="W262" s="3"/>
      <c r="X262" s="3"/>
      <c r="Y262" s="3"/>
      <c r="Z262" s="3"/>
      <c r="AD262" s="1"/>
      <c r="AE262" s="1"/>
    </row>
    <row r="263" spans="1:31" ht="47.25" customHeight="1" x14ac:dyDescent="0.25">
      <c r="A263" s="53" t="s">
        <v>498</v>
      </c>
      <c r="B263" s="35" t="s">
        <v>581</v>
      </c>
      <c r="C263" s="54" t="s">
        <v>582</v>
      </c>
      <c r="D263" s="69">
        <v>1.67297377</v>
      </c>
      <c r="E263" s="69">
        <v>0</v>
      </c>
      <c r="F263" s="69">
        <f t="shared" si="93"/>
        <v>1.67297377</v>
      </c>
      <c r="G263" s="69">
        <f t="shared" si="94"/>
        <v>1.67297377</v>
      </c>
      <c r="H263" s="69">
        <f t="shared" si="94"/>
        <v>1.67297377</v>
      </c>
      <c r="I263" s="37">
        <v>0</v>
      </c>
      <c r="J263" s="69">
        <v>0</v>
      </c>
      <c r="K263" s="37">
        <v>0</v>
      </c>
      <c r="L263" s="69">
        <v>0</v>
      </c>
      <c r="M263" s="37">
        <v>0</v>
      </c>
      <c r="N263" s="69">
        <v>0</v>
      </c>
      <c r="O263" s="130">
        <v>1.67297377</v>
      </c>
      <c r="P263" s="69">
        <v>1.67297377</v>
      </c>
      <c r="Q263" s="69">
        <f t="shared" si="95"/>
        <v>0</v>
      </c>
      <c r="R263" s="69">
        <f t="shared" si="96"/>
        <v>0</v>
      </c>
      <c r="S263" s="131">
        <f t="shared" si="77"/>
        <v>0</v>
      </c>
      <c r="T263" s="45" t="s">
        <v>32</v>
      </c>
      <c r="U263" s="1"/>
      <c r="W263" s="3"/>
      <c r="X263" s="3"/>
      <c r="Y263" s="3"/>
      <c r="Z263" s="3"/>
      <c r="AD263" s="1"/>
      <c r="AE263" s="1"/>
    </row>
    <row r="264" spans="1:31" ht="47.25" customHeight="1" x14ac:dyDescent="0.25">
      <c r="A264" s="53" t="s">
        <v>498</v>
      </c>
      <c r="B264" s="35" t="s">
        <v>583</v>
      </c>
      <c r="C264" s="54" t="s">
        <v>584</v>
      </c>
      <c r="D264" s="69">
        <v>0.2527645</v>
      </c>
      <c r="E264" s="69">
        <v>0</v>
      </c>
      <c r="F264" s="69">
        <f t="shared" si="93"/>
        <v>0.2527645</v>
      </c>
      <c r="G264" s="69">
        <f t="shared" si="94"/>
        <v>0.2527645</v>
      </c>
      <c r="H264" s="69">
        <f t="shared" si="94"/>
        <v>0.2527645</v>
      </c>
      <c r="I264" s="37">
        <v>0</v>
      </c>
      <c r="J264" s="69">
        <v>0</v>
      </c>
      <c r="K264" s="37">
        <v>0</v>
      </c>
      <c r="L264" s="69">
        <v>0</v>
      </c>
      <c r="M264" s="37">
        <v>0</v>
      </c>
      <c r="N264" s="69">
        <v>0</v>
      </c>
      <c r="O264" s="130">
        <v>0.2527645</v>
      </c>
      <c r="P264" s="69">
        <v>0.2527645</v>
      </c>
      <c r="Q264" s="69">
        <f t="shared" si="95"/>
        <v>0</v>
      </c>
      <c r="R264" s="69">
        <f t="shared" si="96"/>
        <v>0</v>
      </c>
      <c r="S264" s="131">
        <f t="shared" si="77"/>
        <v>0</v>
      </c>
      <c r="T264" s="45" t="s">
        <v>32</v>
      </c>
      <c r="U264" s="1"/>
      <c r="W264" s="3"/>
      <c r="X264" s="3"/>
      <c r="Y264" s="3"/>
      <c r="Z264" s="3"/>
      <c r="AD264" s="1"/>
      <c r="AE264" s="1"/>
    </row>
    <row r="265" spans="1:31" ht="47.25" customHeight="1" x14ac:dyDescent="0.25">
      <c r="A265" s="53" t="s">
        <v>498</v>
      </c>
      <c r="B265" s="35" t="s">
        <v>585</v>
      </c>
      <c r="C265" s="54" t="s">
        <v>586</v>
      </c>
      <c r="D265" s="69">
        <v>0.1250232</v>
      </c>
      <c r="E265" s="69">
        <v>0</v>
      </c>
      <c r="F265" s="69">
        <f t="shared" si="93"/>
        <v>0.1250232</v>
      </c>
      <c r="G265" s="69">
        <f t="shared" si="94"/>
        <v>0.1250232</v>
      </c>
      <c r="H265" s="69">
        <f t="shared" si="94"/>
        <v>0.1250232</v>
      </c>
      <c r="I265" s="37">
        <v>0</v>
      </c>
      <c r="J265" s="69">
        <v>0</v>
      </c>
      <c r="K265" s="37">
        <v>0</v>
      </c>
      <c r="L265" s="69">
        <v>0</v>
      </c>
      <c r="M265" s="37">
        <v>0.1250232</v>
      </c>
      <c r="N265" s="69">
        <v>0.1250232</v>
      </c>
      <c r="O265" s="130">
        <v>0</v>
      </c>
      <c r="P265" s="69">
        <v>0</v>
      </c>
      <c r="Q265" s="69">
        <f t="shared" si="95"/>
        <v>0</v>
      </c>
      <c r="R265" s="69">
        <f t="shared" si="96"/>
        <v>0</v>
      </c>
      <c r="S265" s="131">
        <f t="shared" si="77"/>
        <v>0</v>
      </c>
      <c r="T265" s="45" t="s">
        <v>32</v>
      </c>
      <c r="U265" s="1"/>
      <c r="W265" s="3"/>
      <c r="X265" s="3"/>
      <c r="Y265" s="3"/>
      <c r="Z265" s="3"/>
      <c r="AD265" s="1"/>
      <c r="AE265" s="1"/>
    </row>
    <row r="266" spans="1:31" ht="47.25" customHeight="1" x14ac:dyDescent="0.25">
      <c r="A266" s="34" t="s">
        <v>498</v>
      </c>
      <c r="B266" s="52" t="s">
        <v>587</v>
      </c>
      <c r="C266" s="48" t="s">
        <v>588</v>
      </c>
      <c r="D266" s="69">
        <v>0.27488679599999999</v>
      </c>
      <c r="E266" s="69">
        <v>9.3450000000000005E-2</v>
      </c>
      <c r="F266" s="69">
        <f t="shared" si="93"/>
        <v>0.18143679599999998</v>
      </c>
      <c r="G266" s="69">
        <f t="shared" si="94"/>
        <v>0.18143679599999998</v>
      </c>
      <c r="H266" s="69">
        <f t="shared" si="94"/>
        <v>0</v>
      </c>
      <c r="I266" s="37">
        <v>0</v>
      </c>
      <c r="J266" s="69">
        <v>0</v>
      </c>
      <c r="K266" s="37">
        <v>0</v>
      </c>
      <c r="L266" s="69">
        <v>0</v>
      </c>
      <c r="M266" s="37">
        <v>0</v>
      </c>
      <c r="N266" s="69">
        <v>0</v>
      </c>
      <c r="O266" s="130">
        <v>0.18143679599999998</v>
      </c>
      <c r="P266" s="69">
        <v>0</v>
      </c>
      <c r="Q266" s="69">
        <f t="shared" si="95"/>
        <v>0.18143679599999998</v>
      </c>
      <c r="R266" s="69">
        <f t="shared" si="96"/>
        <v>-0.18143679599999998</v>
      </c>
      <c r="S266" s="131">
        <f t="shared" si="77"/>
        <v>-1</v>
      </c>
      <c r="T266" s="45" t="s">
        <v>430</v>
      </c>
      <c r="U266" s="1"/>
      <c r="W266" s="3"/>
      <c r="X266" s="3"/>
      <c r="Y266" s="3"/>
      <c r="Z266" s="3"/>
      <c r="AD266" s="1"/>
      <c r="AE266" s="1"/>
    </row>
    <row r="267" spans="1:31" ht="47.25" customHeight="1" x14ac:dyDescent="0.25">
      <c r="A267" s="34" t="s">
        <v>498</v>
      </c>
      <c r="B267" s="52" t="s">
        <v>589</v>
      </c>
      <c r="C267" s="48" t="s">
        <v>590</v>
      </c>
      <c r="D267" s="69">
        <v>6.3</v>
      </c>
      <c r="E267" s="69">
        <v>0</v>
      </c>
      <c r="F267" s="69">
        <f t="shared" si="93"/>
        <v>6.3</v>
      </c>
      <c r="G267" s="69">
        <f t="shared" si="94"/>
        <v>6.3</v>
      </c>
      <c r="H267" s="69">
        <f t="shared" si="94"/>
        <v>0</v>
      </c>
      <c r="I267" s="37">
        <v>0</v>
      </c>
      <c r="J267" s="69">
        <v>0</v>
      </c>
      <c r="K267" s="37">
        <v>0</v>
      </c>
      <c r="L267" s="69">
        <v>0</v>
      </c>
      <c r="M267" s="37">
        <v>0</v>
      </c>
      <c r="N267" s="69">
        <v>0</v>
      </c>
      <c r="O267" s="130">
        <v>6.3</v>
      </c>
      <c r="P267" s="69">
        <v>0</v>
      </c>
      <c r="Q267" s="69">
        <f t="shared" si="95"/>
        <v>6.3</v>
      </c>
      <c r="R267" s="69">
        <f t="shared" si="96"/>
        <v>-6.3</v>
      </c>
      <c r="S267" s="131">
        <f t="shared" si="77"/>
        <v>-1</v>
      </c>
      <c r="T267" s="45" t="s">
        <v>541</v>
      </c>
      <c r="U267" s="1"/>
      <c r="W267" s="3"/>
      <c r="X267" s="3"/>
      <c r="Y267" s="3"/>
      <c r="Z267" s="3"/>
      <c r="AD267" s="1"/>
      <c r="AE267" s="1"/>
    </row>
    <row r="268" spans="1:31" ht="47.25" customHeight="1" x14ac:dyDescent="0.25">
      <c r="A268" s="34" t="s">
        <v>498</v>
      </c>
      <c r="B268" s="47" t="s">
        <v>591</v>
      </c>
      <c r="C268" s="44" t="s">
        <v>592</v>
      </c>
      <c r="D268" s="69">
        <v>2.7989999999999999</v>
      </c>
      <c r="E268" s="69">
        <v>0.66</v>
      </c>
      <c r="F268" s="69">
        <f t="shared" si="93"/>
        <v>2.1389999999999998</v>
      </c>
      <c r="G268" s="69">
        <f t="shared" si="94"/>
        <v>2.1389999999999998</v>
      </c>
      <c r="H268" s="69">
        <f t="shared" si="94"/>
        <v>2.1389999999999998</v>
      </c>
      <c r="I268" s="37">
        <v>2.1389999999999998</v>
      </c>
      <c r="J268" s="69">
        <v>2.1389999999999998</v>
      </c>
      <c r="K268" s="37">
        <v>0</v>
      </c>
      <c r="L268" s="69">
        <v>0</v>
      </c>
      <c r="M268" s="37">
        <v>0</v>
      </c>
      <c r="N268" s="69">
        <v>0</v>
      </c>
      <c r="O268" s="130">
        <v>0</v>
      </c>
      <c r="P268" s="69">
        <v>0</v>
      </c>
      <c r="Q268" s="69">
        <f t="shared" si="95"/>
        <v>0</v>
      </c>
      <c r="R268" s="69">
        <f t="shared" si="96"/>
        <v>0</v>
      </c>
      <c r="S268" s="131">
        <f t="shared" si="77"/>
        <v>0</v>
      </c>
      <c r="T268" s="45" t="s">
        <v>32</v>
      </c>
      <c r="U268" s="1"/>
      <c r="W268" s="3"/>
      <c r="X268" s="3"/>
      <c r="Y268" s="3"/>
      <c r="Z268" s="3"/>
      <c r="AD268" s="1"/>
      <c r="AE268" s="1"/>
    </row>
    <row r="269" spans="1:31" ht="47.25" customHeight="1" x14ac:dyDescent="0.25">
      <c r="A269" s="34" t="s">
        <v>498</v>
      </c>
      <c r="B269" s="47" t="s">
        <v>593</v>
      </c>
      <c r="C269" s="44" t="s">
        <v>594</v>
      </c>
      <c r="D269" s="69">
        <v>0.249999996</v>
      </c>
      <c r="E269" s="69">
        <v>0</v>
      </c>
      <c r="F269" s="69">
        <f t="shared" si="93"/>
        <v>0.249999996</v>
      </c>
      <c r="G269" s="69">
        <f t="shared" si="94"/>
        <v>0.249999996</v>
      </c>
      <c r="H269" s="69">
        <f t="shared" si="94"/>
        <v>0.25</v>
      </c>
      <c r="I269" s="37">
        <v>0</v>
      </c>
      <c r="J269" s="69">
        <v>0</v>
      </c>
      <c r="K269" s="37">
        <v>0.249999996</v>
      </c>
      <c r="L269" s="69">
        <v>0.25</v>
      </c>
      <c r="M269" s="37">
        <v>0</v>
      </c>
      <c r="N269" s="69">
        <v>0</v>
      </c>
      <c r="O269" s="130">
        <v>0</v>
      </c>
      <c r="P269" s="69">
        <v>0</v>
      </c>
      <c r="Q269" s="69">
        <f t="shared" si="95"/>
        <v>-3.9999999978945766E-9</v>
      </c>
      <c r="R269" s="69">
        <f t="shared" si="96"/>
        <v>3.9999999978945766E-9</v>
      </c>
      <c r="S269" s="131">
        <f t="shared" si="77"/>
        <v>1.6000000247578312E-8</v>
      </c>
      <c r="T269" s="45" t="s">
        <v>32</v>
      </c>
      <c r="U269" s="1"/>
      <c r="W269" s="3"/>
      <c r="X269" s="3"/>
      <c r="Y269" s="3"/>
      <c r="Z269" s="3"/>
      <c r="AD269" s="1"/>
      <c r="AE269" s="1"/>
    </row>
    <row r="270" spans="1:31" ht="63" customHeight="1" x14ac:dyDescent="0.25">
      <c r="A270" s="34" t="s">
        <v>498</v>
      </c>
      <c r="B270" s="47" t="s">
        <v>595</v>
      </c>
      <c r="C270" s="44" t="s">
        <v>596</v>
      </c>
      <c r="D270" s="69">
        <v>0.72950399999999993</v>
      </c>
      <c r="E270" s="69">
        <v>0</v>
      </c>
      <c r="F270" s="69">
        <f t="shared" si="93"/>
        <v>0.72950399999999993</v>
      </c>
      <c r="G270" s="69">
        <f t="shared" si="94"/>
        <v>0.72950399999999993</v>
      </c>
      <c r="H270" s="69">
        <f t="shared" si="94"/>
        <v>0.39239999999999997</v>
      </c>
      <c r="I270" s="37">
        <v>0</v>
      </c>
      <c r="J270" s="69">
        <v>0</v>
      </c>
      <c r="K270" s="37">
        <v>0</v>
      </c>
      <c r="L270" s="69">
        <v>0</v>
      </c>
      <c r="M270" s="37">
        <v>0</v>
      </c>
      <c r="N270" s="69">
        <v>0</v>
      </c>
      <c r="O270" s="69">
        <v>0.72950399999999993</v>
      </c>
      <c r="P270" s="69">
        <v>0.39239999999999997</v>
      </c>
      <c r="Q270" s="69">
        <f t="shared" si="95"/>
        <v>0.33710399999999996</v>
      </c>
      <c r="R270" s="69">
        <f t="shared" si="96"/>
        <v>-0.33710399999999996</v>
      </c>
      <c r="S270" s="131">
        <f t="shared" si="77"/>
        <v>-0.46210027635215156</v>
      </c>
      <c r="T270" s="45" t="s">
        <v>316</v>
      </c>
      <c r="U270" s="1"/>
      <c r="W270" s="3"/>
      <c r="X270" s="3"/>
      <c r="Y270" s="3"/>
      <c r="Z270" s="3"/>
      <c r="AD270" s="1"/>
      <c r="AE270" s="1"/>
    </row>
    <row r="271" spans="1:31" ht="63" customHeight="1" x14ac:dyDescent="0.25">
      <c r="A271" s="34" t="s">
        <v>498</v>
      </c>
      <c r="B271" s="47" t="s">
        <v>597</v>
      </c>
      <c r="C271" s="44" t="s">
        <v>598</v>
      </c>
      <c r="D271" s="69">
        <v>0.24707999999999999</v>
      </c>
      <c r="E271" s="69">
        <v>0</v>
      </c>
      <c r="F271" s="69">
        <f t="shared" si="93"/>
        <v>0.24707999999999999</v>
      </c>
      <c r="G271" s="69">
        <f t="shared" si="94"/>
        <v>0.24708000000000002</v>
      </c>
      <c r="H271" s="69">
        <f t="shared" si="94"/>
        <v>0.24708000000000002</v>
      </c>
      <c r="I271" s="37">
        <v>0</v>
      </c>
      <c r="J271" s="69">
        <v>0</v>
      </c>
      <c r="K271" s="37">
        <v>0.24708000000000002</v>
      </c>
      <c r="L271" s="69">
        <v>0.24708000000000002</v>
      </c>
      <c r="M271" s="37">
        <v>0</v>
      </c>
      <c r="N271" s="69">
        <v>0</v>
      </c>
      <c r="O271" s="69">
        <v>0</v>
      </c>
      <c r="P271" s="69">
        <v>0</v>
      </c>
      <c r="Q271" s="69">
        <f t="shared" si="95"/>
        <v>0</v>
      </c>
      <c r="R271" s="69">
        <f t="shared" si="96"/>
        <v>0</v>
      </c>
      <c r="S271" s="131">
        <f t="shared" si="77"/>
        <v>0</v>
      </c>
      <c r="T271" s="45" t="s">
        <v>32</v>
      </c>
      <c r="U271" s="1"/>
      <c r="W271" s="3"/>
      <c r="X271" s="3"/>
      <c r="Y271" s="3"/>
      <c r="Z271" s="3"/>
      <c r="AD271" s="1"/>
      <c r="AE271" s="1"/>
    </row>
    <row r="272" spans="1:31" ht="63" customHeight="1" x14ac:dyDescent="0.25">
      <c r="A272" s="34" t="s">
        <v>498</v>
      </c>
      <c r="B272" s="47" t="s">
        <v>599</v>
      </c>
      <c r="C272" s="44" t="s">
        <v>600</v>
      </c>
      <c r="D272" s="69">
        <v>0.34636176000000007</v>
      </c>
      <c r="E272" s="69">
        <v>0</v>
      </c>
      <c r="F272" s="69">
        <f t="shared" si="93"/>
        <v>0.34636176000000007</v>
      </c>
      <c r="G272" s="69">
        <f t="shared" si="94"/>
        <v>0.34636176000000002</v>
      </c>
      <c r="H272" s="69">
        <f t="shared" si="94"/>
        <v>0.34636176000000002</v>
      </c>
      <c r="I272" s="37">
        <v>0</v>
      </c>
      <c r="J272" s="69">
        <v>0</v>
      </c>
      <c r="K272" s="37">
        <v>0</v>
      </c>
      <c r="L272" s="69">
        <v>0</v>
      </c>
      <c r="M272" s="37">
        <v>0.34636176000000002</v>
      </c>
      <c r="N272" s="69">
        <v>0.34636176000000002</v>
      </c>
      <c r="O272" s="69">
        <v>0</v>
      </c>
      <c r="P272" s="69">
        <v>0</v>
      </c>
      <c r="Q272" s="69">
        <f t="shared" si="95"/>
        <v>0</v>
      </c>
      <c r="R272" s="69">
        <f t="shared" si="96"/>
        <v>0</v>
      </c>
      <c r="S272" s="131">
        <f t="shared" si="77"/>
        <v>0</v>
      </c>
      <c r="T272" s="45" t="s">
        <v>32</v>
      </c>
      <c r="U272" s="1"/>
      <c r="W272" s="3"/>
      <c r="X272" s="3"/>
      <c r="Y272" s="3"/>
      <c r="Z272" s="3"/>
      <c r="AD272" s="1"/>
      <c r="AE272" s="1"/>
    </row>
    <row r="273" spans="1:31" ht="63" customHeight="1" x14ac:dyDescent="0.25">
      <c r="A273" s="34" t="s">
        <v>498</v>
      </c>
      <c r="B273" s="47" t="s">
        <v>601</v>
      </c>
      <c r="C273" s="44" t="s">
        <v>602</v>
      </c>
      <c r="D273" s="69">
        <v>1.8999999959999998</v>
      </c>
      <c r="E273" s="69">
        <v>0</v>
      </c>
      <c r="F273" s="69">
        <f t="shared" si="93"/>
        <v>1.8999999959999998</v>
      </c>
      <c r="G273" s="69">
        <f t="shared" si="94"/>
        <v>1.8999999959999998</v>
      </c>
      <c r="H273" s="69">
        <f t="shared" si="94"/>
        <v>1.37755483</v>
      </c>
      <c r="I273" s="37">
        <v>0</v>
      </c>
      <c r="J273" s="69">
        <v>0</v>
      </c>
      <c r="K273" s="37">
        <v>0</v>
      </c>
      <c r="L273" s="69">
        <v>0</v>
      </c>
      <c r="M273" s="37">
        <v>0</v>
      </c>
      <c r="N273" s="69">
        <v>0</v>
      </c>
      <c r="O273" s="69">
        <v>1.8999999959999998</v>
      </c>
      <c r="P273" s="69">
        <v>1.37755483</v>
      </c>
      <c r="Q273" s="69">
        <f t="shared" si="95"/>
        <v>0.52244516599999979</v>
      </c>
      <c r="R273" s="69">
        <f t="shared" si="96"/>
        <v>-0.52244516599999979</v>
      </c>
      <c r="S273" s="131">
        <f t="shared" ref="S273:S337" si="97">R273/(I273+K273+M273+O273)</f>
        <v>-0.27497114057888655</v>
      </c>
      <c r="T273" s="45" t="s">
        <v>316</v>
      </c>
      <c r="U273" s="1"/>
      <c r="W273" s="3"/>
      <c r="X273" s="3"/>
      <c r="Y273" s="3"/>
      <c r="Z273" s="3"/>
      <c r="AD273" s="1"/>
      <c r="AE273" s="1"/>
    </row>
    <row r="274" spans="1:31" ht="57.75" customHeight="1" x14ac:dyDescent="0.25">
      <c r="A274" s="34" t="s">
        <v>498</v>
      </c>
      <c r="B274" s="47" t="s">
        <v>603</v>
      </c>
      <c r="C274" s="44" t="s">
        <v>604</v>
      </c>
      <c r="D274" s="69">
        <v>0.32000000000399997</v>
      </c>
      <c r="E274" s="57">
        <v>0</v>
      </c>
      <c r="F274" s="69">
        <f t="shared" si="93"/>
        <v>0.32000000000399997</v>
      </c>
      <c r="G274" s="69">
        <f t="shared" si="94"/>
        <v>0.32000000000399997</v>
      </c>
      <c r="H274" s="69">
        <f t="shared" si="94"/>
        <v>0.54204034000000001</v>
      </c>
      <c r="I274" s="37">
        <v>0</v>
      </c>
      <c r="J274" s="69">
        <v>0</v>
      </c>
      <c r="K274" s="37">
        <v>0</v>
      </c>
      <c r="L274" s="69">
        <v>0</v>
      </c>
      <c r="M274" s="37">
        <v>0</v>
      </c>
      <c r="N274" s="69">
        <v>0</v>
      </c>
      <c r="O274" s="69">
        <v>0.32000000000399997</v>
      </c>
      <c r="P274" s="69">
        <v>0.54204034000000001</v>
      </c>
      <c r="Q274" s="69">
        <f t="shared" si="95"/>
        <v>-0.22204033999600004</v>
      </c>
      <c r="R274" s="69">
        <f t="shared" si="96"/>
        <v>0.22204033999600004</v>
      </c>
      <c r="S274" s="131">
        <f t="shared" si="97"/>
        <v>0.69387606247882672</v>
      </c>
      <c r="T274" s="45" t="s">
        <v>522</v>
      </c>
      <c r="U274" s="1"/>
      <c r="W274" s="3"/>
      <c r="X274" s="3"/>
      <c r="Y274" s="3"/>
      <c r="Z274" s="3"/>
      <c r="AD274" s="1"/>
      <c r="AE274" s="1"/>
    </row>
    <row r="275" spans="1:31" ht="52.5" customHeight="1" x14ac:dyDescent="0.25">
      <c r="A275" s="34" t="s">
        <v>498</v>
      </c>
      <c r="B275" s="47" t="s">
        <v>605</v>
      </c>
      <c r="C275" s="44" t="s">
        <v>606</v>
      </c>
      <c r="D275" s="69">
        <v>12.08352</v>
      </c>
      <c r="E275" s="57">
        <v>0</v>
      </c>
      <c r="F275" s="69">
        <f t="shared" si="93"/>
        <v>12.08352</v>
      </c>
      <c r="G275" s="69">
        <f t="shared" si="94"/>
        <v>12.08352</v>
      </c>
      <c r="H275" s="69">
        <f t="shared" si="94"/>
        <v>10.707552</v>
      </c>
      <c r="I275" s="37">
        <v>0</v>
      </c>
      <c r="J275" s="69">
        <v>0</v>
      </c>
      <c r="K275" s="37">
        <v>0</v>
      </c>
      <c r="L275" s="69">
        <v>0</v>
      </c>
      <c r="M275" s="37">
        <v>5.3537759999999999</v>
      </c>
      <c r="N275" s="69">
        <v>5.3537759999999999</v>
      </c>
      <c r="O275" s="69">
        <v>6.7297440000000002</v>
      </c>
      <c r="P275" s="69">
        <v>5.3537759999999999</v>
      </c>
      <c r="Q275" s="69">
        <f t="shared" si="95"/>
        <v>1.3759680000000003</v>
      </c>
      <c r="R275" s="69">
        <f t="shared" si="96"/>
        <v>-1.3759680000000003</v>
      </c>
      <c r="S275" s="131">
        <f t="shared" si="97"/>
        <v>-0.11387145467545882</v>
      </c>
      <c r="T275" s="45" t="s">
        <v>316</v>
      </c>
      <c r="U275" s="1"/>
      <c r="W275" s="3"/>
      <c r="X275" s="3"/>
      <c r="Y275" s="3"/>
      <c r="Z275" s="3"/>
      <c r="AD275" s="1"/>
      <c r="AE275" s="1"/>
    </row>
    <row r="276" spans="1:31" ht="114" customHeight="1" x14ac:dyDescent="0.25">
      <c r="A276" s="34" t="s">
        <v>498</v>
      </c>
      <c r="B276" s="47" t="s">
        <v>607</v>
      </c>
      <c r="C276" s="44" t="s">
        <v>608</v>
      </c>
      <c r="D276" s="69">
        <v>0.1206</v>
      </c>
      <c r="E276" s="57">
        <v>0</v>
      </c>
      <c r="F276" s="69">
        <f t="shared" si="93"/>
        <v>0.1206</v>
      </c>
      <c r="G276" s="69">
        <f t="shared" si="94"/>
        <v>0.1206</v>
      </c>
      <c r="H276" s="69">
        <f t="shared" si="94"/>
        <v>0</v>
      </c>
      <c r="I276" s="37">
        <v>0</v>
      </c>
      <c r="J276" s="69">
        <v>0</v>
      </c>
      <c r="K276" s="37">
        <v>0</v>
      </c>
      <c r="L276" s="69">
        <v>0</v>
      </c>
      <c r="M276" s="37">
        <v>0</v>
      </c>
      <c r="N276" s="69">
        <v>0</v>
      </c>
      <c r="O276" s="69">
        <v>0.1206</v>
      </c>
      <c r="P276" s="69">
        <v>0</v>
      </c>
      <c r="Q276" s="69">
        <f t="shared" si="95"/>
        <v>0.1206</v>
      </c>
      <c r="R276" s="69">
        <f t="shared" si="96"/>
        <v>-0.1206</v>
      </c>
      <c r="S276" s="131">
        <f t="shared" si="97"/>
        <v>-1</v>
      </c>
      <c r="T276" s="45" t="s">
        <v>562</v>
      </c>
      <c r="U276" s="1"/>
      <c r="W276" s="3"/>
      <c r="X276" s="3"/>
      <c r="Y276" s="3"/>
      <c r="Z276" s="3"/>
      <c r="AD276" s="1"/>
      <c r="AE276" s="1"/>
    </row>
    <row r="277" spans="1:31" ht="51.75" customHeight="1" x14ac:dyDescent="0.25">
      <c r="A277" s="34" t="s">
        <v>498</v>
      </c>
      <c r="B277" s="47" t="s">
        <v>609</v>
      </c>
      <c r="C277" s="44" t="s">
        <v>610</v>
      </c>
      <c r="D277" s="69" t="s">
        <v>32</v>
      </c>
      <c r="E277" s="57" t="s">
        <v>32</v>
      </c>
      <c r="F277" s="69" t="s">
        <v>32</v>
      </c>
      <c r="G277" s="69" t="s">
        <v>32</v>
      </c>
      <c r="H277" s="69">
        <f t="shared" si="94"/>
        <v>0.23746453999999997</v>
      </c>
      <c r="I277" s="37" t="s">
        <v>32</v>
      </c>
      <c r="J277" s="69">
        <v>0</v>
      </c>
      <c r="K277" s="37" t="s">
        <v>32</v>
      </c>
      <c r="L277" s="69">
        <v>0.25169999999999998</v>
      </c>
      <c r="M277" s="37" t="s">
        <v>32</v>
      </c>
      <c r="N277" s="69">
        <v>0</v>
      </c>
      <c r="O277" s="69" t="s">
        <v>32</v>
      </c>
      <c r="P277" s="69">
        <v>-1.4235459999999993E-2</v>
      </c>
      <c r="Q277" s="69" t="s">
        <v>32</v>
      </c>
      <c r="R277" s="69" t="s">
        <v>32</v>
      </c>
      <c r="S277" s="131" t="s">
        <v>32</v>
      </c>
      <c r="T277" s="45" t="s">
        <v>611</v>
      </c>
      <c r="U277" s="1"/>
      <c r="W277" s="3"/>
      <c r="X277" s="3"/>
      <c r="Y277" s="3"/>
      <c r="Z277" s="3"/>
      <c r="AD277" s="1"/>
      <c r="AE277" s="1"/>
    </row>
    <row r="278" spans="1:31" ht="51.75" customHeight="1" x14ac:dyDescent="0.25">
      <c r="A278" s="34" t="s">
        <v>498</v>
      </c>
      <c r="B278" s="47" t="s">
        <v>612</v>
      </c>
      <c r="C278" s="44" t="s">
        <v>613</v>
      </c>
      <c r="D278" s="69" t="s">
        <v>32</v>
      </c>
      <c r="E278" s="57" t="s">
        <v>32</v>
      </c>
      <c r="F278" s="69" t="s">
        <v>32</v>
      </c>
      <c r="G278" s="69" t="s">
        <v>32</v>
      </c>
      <c r="H278" s="69">
        <f t="shared" si="94"/>
        <v>0</v>
      </c>
      <c r="I278" s="37" t="s">
        <v>32</v>
      </c>
      <c r="J278" s="69">
        <v>0</v>
      </c>
      <c r="K278" s="37" t="s">
        <v>32</v>
      </c>
      <c r="L278" s="69">
        <v>0.23746454</v>
      </c>
      <c r="M278" s="37" t="s">
        <v>32</v>
      </c>
      <c r="N278" s="69">
        <v>0</v>
      </c>
      <c r="O278" s="69" t="s">
        <v>32</v>
      </c>
      <c r="P278" s="69">
        <v>-0.23746454000000003</v>
      </c>
      <c r="Q278" s="69" t="s">
        <v>32</v>
      </c>
      <c r="R278" s="69" t="s">
        <v>32</v>
      </c>
      <c r="S278" s="131" t="s">
        <v>32</v>
      </c>
      <c r="T278" s="45" t="s">
        <v>611</v>
      </c>
      <c r="U278" s="1"/>
      <c r="W278" s="3"/>
      <c r="X278" s="3"/>
      <c r="Y278" s="3"/>
      <c r="Z278" s="3"/>
      <c r="AD278" s="1"/>
      <c r="AE278" s="1"/>
    </row>
    <row r="279" spans="1:31" ht="51.75" customHeight="1" x14ac:dyDescent="0.25">
      <c r="A279" s="34" t="s">
        <v>498</v>
      </c>
      <c r="B279" s="47" t="s">
        <v>614</v>
      </c>
      <c r="C279" s="44" t="s">
        <v>615</v>
      </c>
      <c r="D279" s="69" t="s">
        <v>32</v>
      </c>
      <c r="E279" s="57" t="s">
        <v>32</v>
      </c>
      <c r="F279" s="69" t="s">
        <v>32</v>
      </c>
      <c r="G279" s="69" t="s">
        <v>32</v>
      </c>
      <c r="H279" s="69">
        <f t="shared" si="94"/>
        <v>0.143202</v>
      </c>
      <c r="I279" s="37" t="s">
        <v>32</v>
      </c>
      <c r="J279" s="69">
        <v>0</v>
      </c>
      <c r="K279" s="37" t="s">
        <v>32</v>
      </c>
      <c r="L279" s="69">
        <v>0.143202</v>
      </c>
      <c r="M279" s="37" t="s">
        <v>32</v>
      </c>
      <c r="N279" s="69">
        <v>0</v>
      </c>
      <c r="O279" s="69" t="s">
        <v>32</v>
      </c>
      <c r="P279" s="69">
        <v>0</v>
      </c>
      <c r="Q279" s="69" t="s">
        <v>32</v>
      </c>
      <c r="R279" s="69" t="s">
        <v>32</v>
      </c>
      <c r="S279" s="131" t="s">
        <v>32</v>
      </c>
      <c r="T279" s="45" t="s">
        <v>611</v>
      </c>
      <c r="U279" s="1"/>
      <c r="W279" s="3"/>
      <c r="X279" s="3"/>
      <c r="Y279" s="3"/>
      <c r="Z279" s="3"/>
      <c r="AD279" s="1"/>
      <c r="AE279" s="1"/>
    </row>
    <row r="280" spans="1:31" ht="51.75" customHeight="1" x14ac:dyDescent="0.25">
      <c r="A280" s="34" t="s">
        <v>498</v>
      </c>
      <c r="B280" s="47" t="s">
        <v>616</v>
      </c>
      <c r="C280" s="44" t="s">
        <v>617</v>
      </c>
      <c r="D280" s="69" t="s">
        <v>32</v>
      </c>
      <c r="E280" s="57" t="s">
        <v>32</v>
      </c>
      <c r="F280" s="69" t="s">
        <v>32</v>
      </c>
      <c r="G280" s="69" t="s">
        <v>32</v>
      </c>
      <c r="H280" s="69">
        <f t="shared" si="94"/>
        <v>0.33</v>
      </c>
      <c r="I280" s="37" t="s">
        <v>32</v>
      </c>
      <c r="J280" s="69">
        <v>0</v>
      </c>
      <c r="K280" s="37" t="s">
        <v>32</v>
      </c>
      <c r="L280" s="69">
        <v>0</v>
      </c>
      <c r="M280" s="37" t="s">
        <v>32</v>
      </c>
      <c r="N280" s="69">
        <v>0.33</v>
      </c>
      <c r="O280" s="69" t="s">
        <v>32</v>
      </c>
      <c r="P280" s="69">
        <v>0</v>
      </c>
      <c r="Q280" s="69" t="s">
        <v>32</v>
      </c>
      <c r="R280" s="69" t="s">
        <v>32</v>
      </c>
      <c r="S280" s="131" t="s">
        <v>32</v>
      </c>
      <c r="T280" s="45" t="s">
        <v>611</v>
      </c>
      <c r="U280" s="1"/>
      <c r="W280" s="3"/>
      <c r="X280" s="3"/>
      <c r="Y280" s="3"/>
      <c r="Z280" s="3"/>
      <c r="AD280" s="1"/>
      <c r="AE280" s="1"/>
    </row>
    <row r="281" spans="1:31" ht="51.75" customHeight="1" x14ac:dyDescent="0.25">
      <c r="A281" s="34" t="s">
        <v>498</v>
      </c>
      <c r="B281" s="47" t="s">
        <v>618</v>
      </c>
      <c r="C281" s="44" t="s">
        <v>619</v>
      </c>
      <c r="D281" s="69" t="s">
        <v>32</v>
      </c>
      <c r="E281" s="57" t="s">
        <v>32</v>
      </c>
      <c r="F281" s="69" t="s">
        <v>32</v>
      </c>
      <c r="G281" s="69" t="s">
        <v>32</v>
      </c>
      <c r="H281" s="69">
        <f t="shared" si="94"/>
        <v>0.49749599999999999</v>
      </c>
      <c r="I281" s="37" t="s">
        <v>32</v>
      </c>
      <c r="J281" s="69">
        <v>0</v>
      </c>
      <c r="K281" s="37" t="s">
        <v>32</v>
      </c>
      <c r="L281" s="69">
        <v>0</v>
      </c>
      <c r="M281" s="37" t="s">
        <v>32</v>
      </c>
      <c r="N281" s="69">
        <v>0.49749599999999999</v>
      </c>
      <c r="O281" s="69" t="s">
        <v>32</v>
      </c>
      <c r="P281" s="69">
        <v>0</v>
      </c>
      <c r="Q281" s="69" t="s">
        <v>32</v>
      </c>
      <c r="R281" s="69" t="s">
        <v>32</v>
      </c>
      <c r="S281" s="131" t="s">
        <v>32</v>
      </c>
      <c r="T281" s="45" t="s">
        <v>611</v>
      </c>
      <c r="U281" s="1"/>
      <c r="W281" s="3"/>
      <c r="X281" s="3"/>
      <c r="Y281" s="3"/>
      <c r="Z281" s="3"/>
      <c r="AD281" s="1"/>
      <c r="AE281" s="1"/>
    </row>
    <row r="282" spans="1:31" ht="51.75" customHeight="1" x14ac:dyDescent="0.25">
      <c r="A282" s="34" t="s">
        <v>498</v>
      </c>
      <c r="B282" s="47" t="s">
        <v>620</v>
      </c>
      <c r="C282" s="44" t="s">
        <v>621</v>
      </c>
      <c r="D282" s="69" t="s">
        <v>32</v>
      </c>
      <c r="E282" s="57" t="s">
        <v>32</v>
      </c>
      <c r="F282" s="69" t="s">
        <v>32</v>
      </c>
      <c r="G282" s="69" t="s">
        <v>32</v>
      </c>
      <c r="H282" s="69">
        <f t="shared" si="94"/>
        <v>0.26320301000000002</v>
      </c>
      <c r="I282" s="37" t="s">
        <v>32</v>
      </c>
      <c r="J282" s="69">
        <v>0</v>
      </c>
      <c r="K282" s="37" t="s">
        <v>32</v>
      </c>
      <c r="L282" s="69">
        <v>0</v>
      </c>
      <c r="M282" s="37" t="s">
        <v>32</v>
      </c>
      <c r="N282" s="69">
        <v>0.26320301000000002</v>
      </c>
      <c r="O282" s="69" t="s">
        <v>32</v>
      </c>
      <c r="P282" s="69">
        <v>0</v>
      </c>
      <c r="Q282" s="69" t="s">
        <v>32</v>
      </c>
      <c r="R282" s="69" t="s">
        <v>32</v>
      </c>
      <c r="S282" s="131" t="s">
        <v>32</v>
      </c>
      <c r="T282" s="45" t="s">
        <v>611</v>
      </c>
      <c r="U282" s="1"/>
      <c r="W282" s="3"/>
      <c r="X282" s="3"/>
      <c r="Y282" s="3"/>
      <c r="Z282" s="3"/>
      <c r="AD282" s="1"/>
      <c r="AE282" s="1"/>
    </row>
    <row r="283" spans="1:31" ht="51.75" customHeight="1" x14ac:dyDescent="0.25">
      <c r="A283" s="34" t="s">
        <v>498</v>
      </c>
      <c r="B283" s="47" t="s">
        <v>622</v>
      </c>
      <c r="C283" s="54" t="s">
        <v>623</v>
      </c>
      <c r="D283" s="69" t="s">
        <v>32</v>
      </c>
      <c r="E283" s="57" t="s">
        <v>32</v>
      </c>
      <c r="F283" s="69" t="s">
        <v>32</v>
      </c>
      <c r="G283" s="69" t="s">
        <v>32</v>
      </c>
      <c r="H283" s="69">
        <f t="shared" si="94"/>
        <v>0.30623494000000001</v>
      </c>
      <c r="I283" s="37" t="s">
        <v>32</v>
      </c>
      <c r="J283" s="69">
        <v>0</v>
      </c>
      <c r="K283" s="37" t="s">
        <v>32</v>
      </c>
      <c r="L283" s="69">
        <v>0</v>
      </c>
      <c r="M283" s="37" t="s">
        <v>32</v>
      </c>
      <c r="N283" s="69">
        <v>0</v>
      </c>
      <c r="O283" s="69" t="s">
        <v>32</v>
      </c>
      <c r="P283" s="69">
        <v>0.30623494000000001</v>
      </c>
      <c r="Q283" s="69" t="s">
        <v>32</v>
      </c>
      <c r="R283" s="69" t="s">
        <v>32</v>
      </c>
      <c r="S283" s="131" t="s">
        <v>32</v>
      </c>
      <c r="T283" s="45" t="s">
        <v>611</v>
      </c>
      <c r="U283" s="1"/>
      <c r="W283" s="3"/>
      <c r="X283" s="3"/>
      <c r="Y283" s="3"/>
      <c r="Z283" s="3"/>
      <c r="AD283" s="1"/>
      <c r="AE283" s="1"/>
    </row>
    <row r="284" spans="1:31" ht="51.75" customHeight="1" x14ac:dyDescent="0.25">
      <c r="A284" s="34" t="s">
        <v>498</v>
      </c>
      <c r="B284" s="47" t="s">
        <v>624</v>
      </c>
      <c r="C284" s="54" t="s">
        <v>625</v>
      </c>
      <c r="D284" s="69" t="s">
        <v>32</v>
      </c>
      <c r="E284" s="57" t="s">
        <v>32</v>
      </c>
      <c r="F284" s="69" t="s">
        <v>32</v>
      </c>
      <c r="G284" s="69" t="s">
        <v>32</v>
      </c>
      <c r="H284" s="69">
        <f t="shared" si="94"/>
        <v>0.25944</v>
      </c>
      <c r="I284" s="37" t="s">
        <v>32</v>
      </c>
      <c r="J284" s="69">
        <v>0</v>
      </c>
      <c r="K284" s="37" t="s">
        <v>32</v>
      </c>
      <c r="L284" s="69">
        <v>0</v>
      </c>
      <c r="M284" s="37" t="s">
        <v>32</v>
      </c>
      <c r="N284" s="69">
        <v>0</v>
      </c>
      <c r="O284" s="69" t="s">
        <v>32</v>
      </c>
      <c r="P284" s="69">
        <v>0.25944</v>
      </c>
      <c r="Q284" s="69" t="s">
        <v>32</v>
      </c>
      <c r="R284" s="69" t="s">
        <v>32</v>
      </c>
      <c r="S284" s="131" t="s">
        <v>32</v>
      </c>
      <c r="T284" s="45" t="s">
        <v>611</v>
      </c>
      <c r="U284" s="1"/>
      <c r="W284" s="3"/>
      <c r="X284" s="3"/>
      <c r="Y284" s="3"/>
      <c r="Z284" s="3"/>
      <c r="AD284" s="1"/>
      <c r="AE284" s="1"/>
    </row>
    <row r="285" spans="1:31" ht="51.75" customHeight="1" x14ac:dyDescent="0.25">
      <c r="A285" s="34" t="s">
        <v>498</v>
      </c>
      <c r="B285" s="47" t="s">
        <v>626</v>
      </c>
      <c r="C285" s="54" t="s">
        <v>627</v>
      </c>
      <c r="D285" s="69" t="s">
        <v>32</v>
      </c>
      <c r="E285" s="57" t="s">
        <v>32</v>
      </c>
      <c r="F285" s="69" t="s">
        <v>32</v>
      </c>
      <c r="G285" s="69" t="s">
        <v>32</v>
      </c>
      <c r="H285" s="69">
        <f t="shared" si="94"/>
        <v>0</v>
      </c>
      <c r="I285" s="37" t="s">
        <v>32</v>
      </c>
      <c r="J285" s="69">
        <v>0</v>
      </c>
      <c r="K285" s="37" t="s">
        <v>32</v>
      </c>
      <c r="L285" s="69">
        <v>0</v>
      </c>
      <c r="M285" s="37" t="s">
        <v>32</v>
      </c>
      <c r="N285" s="69">
        <v>0</v>
      </c>
      <c r="O285" s="69" t="s">
        <v>32</v>
      </c>
      <c r="P285" s="69">
        <v>0</v>
      </c>
      <c r="Q285" s="69" t="s">
        <v>32</v>
      </c>
      <c r="R285" s="69" t="s">
        <v>32</v>
      </c>
      <c r="S285" s="131" t="s">
        <v>32</v>
      </c>
      <c r="T285" s="45" t="s">
        <v>611</v>
      </c>
      <c r="U285" s="1"/>
      <c r="W285" s="3"/>
      <c r="X285" s="3"/>
      <c r="Y285" s="3"/>
      <c r="Z285" s="3"/>
      <c r="AD285" s="1"/>
      <c r="AE285" s="1"/>
    </row>
    <row r="286" spans="1:31" ht="51.75" customHeight="1" x14ac:dyDescent="0.25">
      <c r="A286" s="34" t="s">
        <v>498</v>
      </c>
      <c r="B286" s="47" t="s">
        <v>628</v>
      </c>
      <c r="C286" s="44" t="s">
        <v>629</v>
      </c>
      <c r="D286" s="69">
        <v>0.19875271</v>
      </c>
      <c r="E286" s="57">
        <v>0</v>
      </c>
      <c r="F286" s="69">
        <f t="shared" si="93"/>
        <v>0.19875271</v>
      </c>
      <c r="G286" s="69">
        <f t="shared" si="94"/>
        <v>0.19875271</v>
      </c>
      <c r="H286" s="69">
        <f t="shared" si="94"/>
        <v>0</v>
      </c>
      <c r="I286" s="37">
        <v>0</v>
      </c>
      <c r="J286" s="69">
        <v>0</v>
      </c>
      <c r="K286" s="37">
        <v>0</v>
      </c>
      <c r="L286" s="69">
        <v>0</v>
      </c>
      <c r="M286" s="37">
        <v>0</v>
      </c>
      <c r="N286" s="69">
        <v>0</v>
      </c>
      <c r="O286" s="69">
        <v>0.19875271</v>
      </c>
      <c r="P286" s="69">
        <v>0</v>
      </c>
      <c r="Q286" s="69">
        <f t="shared" si="95"/>
        <v>0.19875271</v>
      </c>
      <c r="R286" s="69">
        <f t="shared" si="96"/>
        <v>-0.19875271</v>
      </c>
      <c r="S286" s="131">
        <f t="shared" si="97"/>
        <v>-1</v>
      </c>
      <c r="T286" s="45" t="s">
        <v>562</v>
      </c>
      <c r="U286" s="1"/>
      <c r="W286" s="3"/>
      <c r="X286" s="3"/>
      <c r="Y286" s="3"/>
      <c r="Z286" s="3"/>
      <c r="AD286" s="1"/>
      <c r="AE286" s="1"/>
    </row>
    <row r="287" spans="1:31" ht="31.5" customHeight="1" x14ac:dyDescent="0.25">
      <c r="A287" s="34" t="s">
        <v>498</v>
      </c>
      <c r="B287" s="47" t="s">
        <v>630</v>
      </c>
      <c r="C287" s="44" t="s">
        <v>631</v>
      </c>
      <c r="D287" s="69">
        <v>1.3511772</v>
      </c>
      <c r="E287" s="57">
        <v>0</v>
      </c>
      <c r="F287" s="69">
        <f t="shared" si="93"/>
        <v>1.3511772</v>
      </c>
      <c r="G287" s="69">
        <f t="shared" si="94"/>
        <v>1.3511772</v>
      </c>
      <c r="H287" s="69">
        <f t="shared" si="94"/>
        <v>0.90016079999999998</v>
      </c>
      <c r="I287" s="37">
        <v>0</v>
      </c>
      <c r="J287" s="69">
        <v>0</v>
      </c>
      <c r="K287" s="37">
        <v>0</v>
      </c>
      <c r="L287" s="69">
        <v>0</v>
      </c>
      <c r="M287" s="37">
        <v>0</v>
      </c>
      <c r="N287" s="69">
        <v>0</v>
      </c>
      <c r="O287" s="69">
        <v>1.3511772</v>
      </c>
      <c r="P287" s="69">
        <v>0.90016079999999998</v>
      </c>
      <c r="Q287" s="69">
        <f t="shared" si="95"/>
        <v>0.45101639999999998</v>
      </c>
      <c r="R287" s="69">
        <f t="shared" si="96"/>
        <v>-0.45101639999999998</v>
      </c>
      <c r="S287" s="131">
        <f t="shared" si="97"/>
        <v>-0.33379515284893796</v>
      </c>
      <c r="T287" s="45" t="s">
        <v>316</v>
      </c>
      <c r="U287" s="1"/>
      <c r="W287" s="3"/>
      <c r="X287" s="3"/>
      <c r="Y287" s="3"/>
      <c r="Z287" s="3"/>
      <c r="AD287" s="1"/>
      <c r="AE287" s="1"/>
    </row>
    <row r="288" spans="1:31" ht="31.5" customHeight="1" x14ac:dyDescent="0.25">
      <c r="A288" s="34" t="s">
        <v>498</v>
      </c>
      <c r="B288" s="47" t="s">
        <v>632</v>
      </c>
      <c r="C288" s="44" t="s">
        <v>633</v>
      </c>
      <c r="D288" s="69">
        <v>0.28891800000000001</v>
      </c>
      <c r="E288" s="57">
        <v>0.14399999999999999</v>
      </c>
      <c r="F288" s="69">
        <f t="shared" si="93"/>
        <v>0.14491800000000002</v>
      </c>
      <c r="G288" s="69">
        <f t="shared" si="94"/>
        <v>0.14491800000000002</v>
      </c>
      <c r="H288" s="69">
        <f t="shared" si="94"/>
        <v>0.17835599999999999</v>
      </c>
      <c r="I288" s="37">
        <v>0</v>
      </c>
      <c r="J288" s="69">
        <v>0</v>
      </c>
      <c r="K288" s="37">
        <v>0</v>
      </c>
      <c r="L288" s="69">
        <v>0</v>
      </c>
      <c r="M288" s="37">
        <v>0.14491800000000002</v>
      </c>
      <c r="N288" s="69">
        <v>0.17835599999999999</v>
      </c>
      <c r="O288" s="69">
        <v>0</v>
      </c>
      <c r="P288" s="69">
        <v>0</v>
      </c>
      <c r="Q288" s="69">
        <f t="shared" si="95"/>
        <v>-3.3437999999999968E-2</v>
      </c>
      <c r="R288" s="69">
        <f t="shared" si="96"/>
        <v>3.3437999999999968E-2</v>
      </c>
      <c r="S288" s="131">
        <f t="shared" si="97"/>
        <v>0.23073738251976955</v>
      </c>
      <c r="T288" s="45" t="s">
        <v>316</v>
      </c>
      <c r="U288" s="1"/>
      <c r="W288" s="3"/>
      <c r="X288" s="3"/>
      <c r="Y288" s="3"/>
      <c r="Z288" s="3"/>
      <c r="AD288" s="1"/>
      <c r="AE288" s="1"/>
    </row>
    <row r="289" spans="1:31" ht="56.25" customHeight="1" x14ac:dyDescent="0.25">
      <c r="A289" s="34" t="s">
        <v>498</v>
      </c>
      <c r="B289" s="47" t="s">
        <v>634</v>
      </c>
      <c r="C289" s="44" t="s">
        <v>635</v>
      </c>
      <c r="D289" s="69">
        <v>0.20581920000000001</v>
      </c>
      <c r="E289" s="57">
        <v>0</v>
      </c>
      <c r="F289" s="69">
        <f t="shared" si="93"/>
        <v>0.20581920000000001</v>
      </c>
      <c r="G289" s="69">
        <f t="shared" si="94"/>
        <v>0.20581920000000001</v>
      </c>
      <c r="H289" s="69">
        <f t="shared" si="94"/>
        <v>0</v>
      </c>
      <c r="I289" s="37">
        <v>0</v>
      </c>
      <c r="J289" s="69">
        <v>0</v>
      </c>
      <c r="K289" s="37">
        <v>0</v>
      </c>
      <c r="L289" s="69">
        <v>0</v>
      </c>
      <c r="M289" s="37">
        <v>0</v>
      </c>
      <c r="N289" s="69">
        <v>0</v>
      </c>
      <c r="O289" s="69">
        <v>0.20581920000000001</v>
      </c>
      <c r="P289" s="69">
        <v>0</v>
      </c>
      <c r="Q289" s="69">
        <f t="shared" si="95"/>
        <v>0.20581920000000001</v>
      </c>
      <c r="R289" s="69">
        <f t="shared" si="96"/>
        <v>-0.20581920000000001</v>
      </c>
      <c r="S289" s="131">
        <f t="shared" si="97"/>
        <v>-1</v>
      </c>
      <c r="T289" s="45" t="s">
        <v>562</v>
      </c>
      <c r="U289" s="1"/>
      <c r="W289" s="3"/>
      <c r="X289" s="3"/>
      <c r="Y289" s="3"/>
      <c r="Z289" s="3"/>
      <c r="AD289" s="1"/>
      <c r="AE289" s="1"/>
    </row>
    <row r="290" spans="1:31" ht="31.5" customHeight="1" x14ac:dyDescent="0.25">
      <c r="A290" s="34" t="s">
        <v>498</v>
      </c>
      <c r="B290" s="47" t="s">
        <v>636</v>
      </c>
      <c r="C290" s="44" t="s">
        <v>637</v>
      </c>
      <c r="D290" s="69">
        <v>0.15911999999999998</v>
      </c>
      <c r="E290" s="57">
        <v>0</v>
      </c>
      <c r="F290" s="69">
        <f t="shared" si="93"/>
        <v>0.15911999999999998</v>
      </c>
      <c r="G290" s="69">
        <f t="shared" si="94"/>
        <v>0.15912000000000001</v>
      </c>
      <c r="H290" s="69">
        <f t="shared" si="94"/>
        <v>0.15912000000000001</v>
      </c>
      <c r="I290" s="37">
        <v>0</v>
      </c>
      <c r="J290" s="69">
        <v>0</v>
      </c>
      <c r="K290" s="37">
        <v>0</v>
      </c>
      <c r="L290" s="69">
        <v>0</v>
      </c>
      <c r="M290" s="37">
        <v>0.15912000000000001</v>
      </c>
      <c r="N290" s="69">
        <v>0.15912000000000001</v>
      </c>
      <c r="O290" s="69">
        <v>0</v>
      </c>
      <c r="P290" s="69">
        <v>0</v>
      </c>
      <c r="Q290" s="69">
        <f t="shared" si="95"/>
        <v>0</v>
      </c>
      <c r="R290" s="69">
        <f t="shared" si="96"/>
        <v>0</v>
      </c>
      <c r="S290" s="131">
        <f t="shared" si="97"/>
        <v>0</v>
      </c>
      <c r="T290" s="45" t="s">
        <v>32</v>
      </c>
      <c r="U290" s="1"/>
      <c r="W290" s="3"/>
      <c r="X290" s="3"/>
      <c r="Y290" s="3"/>
      <c r="Z290" s="3"/>
      <c r="AD290" s="1"/>
      <c r="AE290" s="1"/>
    </row>
    <row r="291" spans="1:31" ht="31.5" customHeight="1" x14ac:dyDescent="0.25">
      <c r="A291" s="34" t="s">
        <v>498</v>
      </c>
      <c r="B291" s="47" t="s">
        <v>638</v>
      </c>
      <c r="C291" s="44" t="s">
        <v>639</v>
      </c>
      <c r="D291" s="69">
        <v>0.15911999999999998</v>
      </c>
      <c r="E291" s="57">
        <v>0</v>
      </c>
      <c r="F291" s="69">
        <f t="shared" si="93"/>
        <v>0.15911999999999998</v>
      </c>
      <c r="G291" s="69">
        <f t="shared" si="94"/>
        <v>0.15912000000000001</v>
      </c>
      <c r="H291" s="69">
        <f t="shared" si="94"/>
        <v>0.15912000000000001</v>
      </c>
      <c r="I291" s="37">
        <v>0</v>
      </c>
      <c r="J291" s="69">
        <v>0</v>
      </c>
      <c r="K291" s="37">
        <v>0</v>
      </c>
      <c r="L291" s="69">
        <v>0</v>
      </c>
      <c r="M291" s="37">
        <v>0.15912000000000001</v>
      </c>
      <c r="N291" s="69">
        <v>0.15912000000000001</v>
      </c>
      <c r="O291" s="69">
        <v>0</v>
      </c>
      <c r="P291" s="69">
        <v>0</v>
      </c>
      <c r="Q291" s="69">
        <f t="shared" si="95"/>
        <v>0</v>
      </c>
      <c r="R291" s="69">
        <f t="shared" si="96"/>
        <v>0</v>
      </c>
      <c r="S291" s="131">
        <f t="shared" si="97"/>
        <v>0</v>
      </c>
      <c r="T291" s="45" t="s">
        <v>32</v>
      </c>
      <c r="U291" s="1"/>
      <c r="W291" s="3"/>
      <c r="X291" s="3"/>
      <c r="Y291" s="3"/>
      <c r="Z291" s="3"/>
      <c r="AD291" s="1"/>
      <c r="AE291" s="1"/>
    </row>
    <row r="292" spans="1:31" ht="31.5" customHeight="1" x14ac:dyDescent="0.25">
      <c r="A292" s="34" t="s">
        <v>498</v>
      </c>
      <c r="B292" s="47" t="s">
        <v>640</v>
      </c>
      <c r="C292" s="44" t="s">
        <v>641</v>
      </c>
      <c r="D292" s="69">
        <v>0.15911999999999998</v>
      </c>
      <c r="E292" s="57">
        <v>0</v>
      </c>
      <c r="F292" s="69">
        <f t="shared" si="93"/>
        <v>0.15911999999999998</v>
      </c>
      <c r="G292" s="69">
        <f t="shared" si="94"/>
        <v>0.15912000000000001</v>
      </c>
      <c r="H292" s="69">
        <f t="shared" si="94"/>
        <v>0.15912000000000001</v>
      </c>
      <c r="I292" s="37">
        <v>0</v>
      </c>
      <c r="J292" s="69">
        <v>0</v>
      </c>
      <c r="K292" s="37">
        <v>0</v>
      </c>
      <c r="L292" s="69">
        <v>0</v>
      </c>
      <c r="M292" s="37">
        <v>0.15912000000000001</v>
      </c>
      <c r="N292" s="69">
        <v>0.15912000000000001</v>
      </c>
      <c r="O292" s="69">
        <v>0</v>
      </c>
      <c r="P292" s="69">
        <v>0</v>
      </c>
      <c r="Q292" s="69">
        <f t="shared" si="95"/>
        <v>0</v>
      </c>
      <c r="R292" s="69">
        <f t="shared" si="96"/>
        <v>0</v>
      </c>
      <c r="S292" s="131">
        <f t="shared" si="97"/>
        <v>0</v>
      </c>
      <c r="T292" s="45" t="s">
        <v>32</v>
      </c>
      <c r="U292" s="1"/>
      <c r="W292" s="3"/>
      <c r="X292" s="3"/>
      <c r="Y292" s="3"/>
      <c r="Z292" s="3"/>
      <c r="AD292" s="1"/>
      <c r="AE292" s="1"/>
    </row>
    <row r="293" spans="1:31" ht="31.5" customHeight="1" x14ac:dyDescent="0.25">
      <c r="A293" s="34" t="s">
        <v>498</v>
      </c>
      <c r="B293" s="47" t="s">
        <v>642</v>
      </c>
      <c r="C293" s="44" t="s">
        <v>643</v>
      </c>
      <c r="D293" s="69">
        <v>0.31823999999999997</v>
      </c>
      <c r="E293" s="57">
        <v>0</v>
      </c>
      <c r="F293" s="69">
        <f t="shared" ref="F293:F369" si="98">D293-E293</f>
        <v>0.31823999999999997</v>
      </c>
      <c r="G293" s="69">
        <f t="shared" si="94"/>
        <v>0.31824000000000002</v>
      </c>
      <c r="H293" s="69">
        <f t="shared" si="94"/>
        <v>0.31824000000000002</v>
      </c>
      <c r="I293" s="37">
        <v>0</v>
      </c>
      <c r="J293" s="69">
        <v>0</v>
      </c>
      <c r="K293" s="37">
        <v>0</v>
      </c>
      <c r="L293" s="69">
        <v>0</v>
      </c>
      <c r="M293" s="37">
        <v>0.31824000000000002</v>
      </c>
      <c r="N293" s="69">
        <v>0.31824000000000002</v>
      </c>
      <c r="O293" s="69">
        <v>0</v>
      </c>
      <c r="P293" s="69">
        <v>0</v>
      </c>
      <c r="Q293" s="69">
        <f t="shared" ref="Q293:Q369" si="99">F293-H293</f>
        <v>0</v>
      </c>
      <c r="R293" s="69">
        <f t="shared" ref="R293:R369" si="100">H293-(I293+K293+M293+O293)</f>
        <v>0</v>
      </c>
      <c r="S293" s="131">
        <f t="shared" si="97"/>
        <v>0</v>
      </c>
      <c r="T293" s="45" t="s">
        <v>32</v>
      </c>
      <c r="U293" s="1"/>
      <c r="W293" s="3"/>
      <c r="X293" s="3"/>
      <c r="Y293" s="3"/>
      <c r="Z293" s="3"/>
      <c r="AD293" s="1"/>
      <c r="AE293" s="1"/>
    </row>
    <row r="294" spans="1:31" ht="46.5" customHeight="1" x14ac:dyDescent="0.25">
      <c r="A294" s="34" t="s">
        <v>498</v>
      </c>
      <c r="B294" s="47" t="s">
        <v>644</v>
      </c>
      <c r="C294" s="44" t="s">
        <v>645</v>
      </c>
      <c r="D294" s="69">
        <v>0.13028935999999999</v>
      </c>
      <c r="E294" s="57">
        <v>0</v>
      </c>
      <c r="F294" s="69">
        <f t="shared" si="98"/>
        <v>0.13028935999999999</v>
      </c>
      <c r="G294" s="69">
        <f t="shared" si="94"/>
        <v>0.13028935999999999</v>
      </c>
      <c r="H294" s="69">
        <f t="shared" si="94"/>
        <v>0</v>
      </c>
      <c r="I294" s="37">
        <v>0</v>
      </c>
      <c r="J294" s="69">
        <v>0</v>
      </c>
      <c r="K294" s="37">
        <v>0</v>
      </c>
      <c r="L294" s="69">
        <v>0</v>
      </c>
      <c r="M294" s="37">
        <v>0</v>
      </c>
      <c r="N294" s="69">
        <v>0</v>
      </c>
      <c r="O294" s="69">
        <v>0.13028935999999999</v>
      </c>
      <c r="P294" s="69">
        <v>0</v>
      </c>
      <c r="Q294" s="69">
        <f t="shared" si="99"/>
        <v>0.13028935999999999</v>
      </c>
      <c r="R294" s="69">
        <f t="shared" si="100"/>
        <v>-0.13028935999999999</v>
      </c>
      <c r="S294" s="131">
        <f t="shared" si="97"/>
        <v>-1</v>
      </c>
      <c r="T294" s="45" t="s">
        <v>562</v>
      </c>
      <c r="U294" s="1"/>
      <c r="W294" s="3"/>
      <c r="X294" s="3"/>
      <c r="Y294" s="3"/>
      <c r="Z294" s="3"/>
      <c r="AD294" s="1"/>
      <c r="AE294" s="1"/>
    </row>
    <row r="295" spans="1:31" ht="31.5" customHeight="1" x14ac:dyDescent="0.25">
      <c r="A295" s="34" t="s">
        <v>498</v>
      </c>
      <c r="B295" s="47" t="s">
        <v>646</v>
      </c>
      <c r="C295" s="44" t="s">
        <v>647</v>
      </c>
      <c r="D295" s="69">
        <v>0.15413399999999999</v>
      </c>
      <c r="E295" s="57">
        <v>0</v>
      </c>
      <c r="F295" s="69">
        <f t="shared" si="98"/>
        <v>0.15413399999999999</v>
      </c>
      <c r="G295" s="69">
        <f t="shared" si="94"/>
        <v>0.15413399999999999</v>
      </c>
      <c r="H295" s="69">
        <f t="shared" si="94"/>
        <v>0.15413399999999999</v>
      </c>
      <c r="I295" s="37">
        <v>0</v>
      </c>
      <c r="J295" s="69">
        <v>0</v>
      </c>
      <c r="K295" s="37">
        <v>0.15413399999999999</v>
      </c>
      <c r="L295" s="69">
        <v>0.15413399999999999</v>
      </c>
      <c r="M295" s="37">
        <v>0</v>
      </c>
      <c r="N295" s="69">
        <v>0</v>
      </c>
      <c r="O295" s="69">
        <v>0</v>
      </c>
      <c r="P295" s="69">
        <v>0</v>
      </c>
      <c r="Q295" s="69">
        <f t="shared" si="99"/>
        <v>0</v>
      </c>
      <c r="R295" s="69">
        <f t="shared" si="100"/>
        <v>0</v>
      </c>
      <c r="S295" s="131">
        <f t="shared" si="97"/>
        <v>0</v>
      </c>
      <c r="T295" s="45" t="s">
        <v>32</v>
      </c>
      <c r="U295" s="1"/>
      <c r="W295" s="3"/>
      <c r="X295" s="3"/>
      <c r="Y295" s="3"/>
      <c r="Z295" s="3"/>
      <c r="AD295" s="1"/>
      <c r="AE295" s="1"/>
    </row>
    <row r="296" spans="1:31" ht="31.5" customHeight="1" x14ac:dyDescent="0.25">
      <c r="A296" s="34" t="s">
        <v>498</v>
      </c>
      <c r="B296" s="47" t="s">
        <v>648</v>
      </c>
      <c r="C296" s="44" t="s">
        <v>649</v>
      </c>
      <c r="D296" s="69">
        <v>0.172122</v>
      </c>
      <c r="E296" s="57">
        <v>0</v>
      </c>
      <c r="F296" s="69">
        <f t="shared" si="98"/>
        <v>0.172122</v>
      </c>
      <c r="G296" s="69">
        <f t="shared" si="94"/>
        <v>0.17212200000000002</v>
      </c>
      <c r="H296" s="69">
        <f t="shared" si="94"/>
        <v>0.17212200000000002</v>
      </c>
      <c r="I296" s="37">
        <v>0</v>
      </c>
      <c r="J296" s="69">
        <v>0</v>
      </c>
      <c r="K296" s="37">
        <v>0.17212200000000002</v>
      </c>
      <c r="L296" s="69">
        <v>0.17212200000000002</v>
      </c>
      <c r="M296" s="37">
        <v>0</v>
      </c>
      <c r="N296" s="69">
        <v>0</v>
      </c>
      <c r="O296" s="69">
        <v>0</v>
      </c>
      <c r="P296" s="69">
        <v>0</v>
      </c>
      <c r="Q296" s="69">
        <f t="shared" si="99"/>
        <v>0</v>
      </c>
      <c r="R296" s="69">
        <f t="shared" si="100"/>
        <v>0</v>
      </c>
      <c r="S296" s="131">
        <f t="shared" si="97"/>
        <v>0</v>
      </c>
      <c r="T296" s="45" t="s">
        <v>32</v>
      </c>
      <c r="U296" s="1"/>
      <c r="W296" s="3"/>
      <c r="X296" s="3"/>
      <c r="Y296" s="3"/>
      <c r="Z296" s="3"/>
      <c r="AD296" s="1"/>
      <c r="AE296" s="1"/>
    </row>
    <row r="297" spans="1:31" ht="52.5" customHeight="1" x14ac:dyDescent="0.25">
      <c r="A297" s="34" t="s">
        <v>498</v>
      </c>
      <c r="B297" s="47" t="s">
        <v>650</v>
      </c>
      <c r="C297" s="44" t="s">
        <v>651</v>
      </c>
      <c r="D297" s="69">
        <v>2.2799999999999998</v>
      </c>
      <c r="E297" s="57">
        <v>0</v>
      </c>
      <c r="F297" s="69">
        <f t="shared" si="98"/>
        <v>2.2799999999999998</v>
      </c>
      <c r="G297" s="69">
        <f t="shared" si="94"/>
        <v>2.2799999999999998</v>
      </c>
      <c r="H297" s="69">
        <f t="shared" si="94"/>
        <v>2.2799999999999998</v>
      </c>
      <c r="I297" s="37">
        <v>0</v>
      </c>
      <c r="J297" s="69">
        <v>0</v>
      </c>
      <c r="K297" s="37">
        <v>0</v>
      </c>
      <c r="L297" s="69">
        <v>0</v>
      </c>
      <c r="M297" s="37">
        <v>2.2799999999999998</v>
      </c>
      <c r="N297" s="69">
        <v>2.2799999999999998</v>
      </c>
      <c r="O297" s="69">
        <v>0</v>
      </c>
      <c r="P297" s="69">
        <v>0</v>
      </c>
      <c r="Q297" s="69">
        <f t="shared" si="99"/>
        <v>0</v>
      </c>
      <c r="R297" s="69">
        <f t="shared" si="100"/>
        <v>0</v>
      </c>
      <c r="S297" s="131">
        <f t="shared" si="97"/>
        <v>0</v>
      </c>
      <c r="T297" s="45" t="s">
        <v>32</v>
      </c>
      <c r="U297" s="1"/>
      <c r="W297" s="3"/>
      <c r="X297" s="3"/>
      <c r="Y297" s="3"/>
      <c r="Z297" s="3"/>
      <c r="AD297" s="1"/>
      <c r="AE297" s="1"/>
    </row>
    <row r="298" spans="1:31" ht="55.5" customHeight="1" x14ac:dyDescent="0.25">
      <c r="A298" s="34" t="s">
        <v>498</v>
      </c>
      <c r="B298" s="47" t="s">
        <v>652</v>
      </c>
      <c r="C298" s="44" t="s">
        <v>653</v>
      </c>
      <c r="D298" s="69">
        <v>1.0572000000000001</v>
      </c>
      <c r="E298" s="57">
        <v>0</v>
      </c>
      <c r="F298" s="69">
        <f t="shared" si="98"/>
        <v>1.0572000000000001</v>
      </c>
      <c r="G298" s="69">
        <f t="shared" si="94"/>
        <v>1.0572000000000001</v>
      </c>
      <c r="H298" s="69">
        <f t="shared" si="94"/>
        <v>0</v>
      </c>
      <c r="I298" s="37">
        <v>0</v>
      </c>
      <c r="J298" s="69">
        <v>0</v>
      </c>
      <c r="K298" s="37">
        <v>0</v>
      </c>
      <c r="L298" s="69">
        <v>0</v>
      </c>
      <c r="M298" s="37">
        <v>0</v>
      </c>
      <c r="N298" s="69">
        <v>0</v>
      </c>
      <c r="O298" s="69">
        <v>1.0572000000000001</v>
      </c>
      <c r="P298" s="69">
        <v>0</v>
      </c>
      <c r="Q298" s="69">
        <f t="shared" si="99"/>
        <v>1.0572000000000001</v>
      </c>
      <c r="R298" s="69">
        <f t="shared" si="100"/>
        <v>-1.0572000000000001</v>
      </c>
      <c r="S298" s="131">
        <f t="shared" si="97"/>
        <v>-1</v>
      </c>
      <c r="T298" s="45" t="s">
        <v>654</v>
      </c>
      <c r="U298" s="1"/>
      <c r="W298" s="3"/>
      <c r="X298" s="3"/>
      <c r="Y298" s="3"/>
      <c r="Z298" s="3"/>
      <c r="AD298" s="1"/>
      <c r="AE298" s="1"/>
    </row>
    <row r="299" spans="1:31" ht="31.5" customHeight="1" x14ac:dyDescent="0.25">
      <c r="A299" s="34" t="s">
        <v>498</v>
      </c>
      <c r="B299" s="47" t="s">
        <v>655</v>
      </c>
      <c r="C299" s="44" t="s">
        <v>656</v>
      </c>
      <c r="D299" s="69">
        <v>0.42880429999999997</v>
      </c>
      <c r="E299" s="57">
        <v>0</v>
      </c>
      <c r="F299" s="69">
        <f t="shared" si="98"/>
        <v>0.42880429999999997</v>
      </c>
      <c r="G299" s="69">
        <f t="shared" si="94"/>
        <v>0.42880430000000003</v>
      </c>
      <c r="H299" s="69">
        <f t="shared" si="94"/>
        <v>0.42880430000000003</v>
      </c>
      <c r="I299" s="37">
        <v>0.42880430000000003</v>
      </c>
      <c r="J299" s="69">
        <v>0.42880430000000003</v>
      </c>
      <c r="K299" s="37">
        <v>0</v>
      </c>
      <c r="L299" s="69">
        <v>0</v>
      </c>
      <c r="M299" s="37">
        <v>0</v>
      </c>
      <c r="N299" s="69">
        <v>0</v>
      </c>
      <c r="O299" s="69">
        <v>0</v>
      </c>
      <c r="P299" s="69">
        <v>0</v>
      </c>
      <c r="Q299" s="69">
        <f t="shared" si="99"/>
        <v>0</v>
      </c>
      <c r="R299" s="69">
        <f t="shared" si="100"/>
        <v>0</v>
      </c>
      <c r="S299" s="131">
        <f t="shared" si="97"/>
        <v>0</v>
      </c>
      <c r="T299" s="45" t="s">
        <v>32</v>
      </c>
      <c r="U299" s="1"/>
      <c r="W299" s="3"/>
      <c r="X299" s="3"/>
      <c r="Y299" s="3"/>
      <c r="Z299" s="3"/>
      <c r="AD299" s="1"/>
      <c r="AE299" s="1"/>
    </row>
    <row r="300" spans="1:31" ht="31.5" customHeight="1" x14ac:dyDescent="0.25">
      <c r="A300" s="34" t="s">
        <v>498</v>
      </c>
      <c r="B300" s="47" t="s">
        <v>657</v>
      </c>
      <c r="C300" s="44" t="s">
        <v>658</v>
      </c>
      <c r="D300" s="69">
        <v>0.85760860999999999</v>
      </c>
      <c r="E300" s="57">
        <v>0</v>
      </c>
      <c r="F300" s="69">
        <f t="shared" si="98"/>
        <v>0.85760860999999999</v>
      </c>
      <c r="G300" s="69">
        <f t="shared" ref="G300:H368" si="101">I300+K300+M300+O300</f>
        <v>0.85760860999999999</v>
      </c>
      <c r="H300" s="69">
        <f t="shared" si="101"/>
        <v>0.85760860999999999</v>
      </c>
      <c r="I300" s="37">
        <v>0.85760860999999999</v>
      </c>
      <c r="J300" s="69">
        <v>0.85760860999999999</v>
      </c>
      <c r="K300" s="37">
        <v>0</v>
      </c>
      <c r="L300" s="69">
        <v>0</v>
      </c>
      <c r="M300" s="37">
        <v>0</v>
      </c>
      <c r="N300" s="69">
        <v>0</v>
      </c>
      <c r="O300" s="69">
        <v>0</v>
      </c>
      <c r="P300" s="69">
        <v>0</v>
      </c>
      <c r="Q300" s="69">
        <f t="shared" si="99"/>
        <v>0</v>
      </c>
      <c r="R300" s="69">
        <f t="shared" si="100"/>
        <v>0</v>
      </c>
      <c r="S300" s="131">
        <f t="shared" si="97"/>
        <v>0</v>
      </c>
      <c r="T300" s="45" t="s">
        <v>32</v>
      </c>
      <c r="U300" s="1"/>
      <c r="W300" s="3"/>
      <c r="X300" s="3"/>
      <c r="Y300" s="3"/>
      <c r="Z300" s="3"/>
      <c r="AD300" s="1"/>
      <c r="AE300" s="1"/>
    </row>
    <row r="301" spans="1:31" ht="31.5" customHeight="1" x14ac:dyDescent="0.25">
      <c r="A301" s="34" t="s">
        <v>498</v>
      </c>
      <c r="B301" s="47" t="s">
        <v>659</v>
      </c>
      <c r="C301" s="44" t="s">
        <v>660</v>
      </c>
      <c r="D301" s="69">
        <v>0.15120890399999998</v>
      </c>
      <c r="E301" s="57">
        <v>0</v>
      </c>
      <c r="F301" s="69">
        <f t="shared" si="98"/>
        <v>0.15120890399999998</v>
      </c>
      <c r="G301" s="69">
        <f t="shared" si="101"/>
        <v>0.15120890399999998</v>
      </c>
      <c r="H301" s="69">
        <f t="shared" si="101"/>
        <v>0.1512</v>
      </c>
      <c r="I301" s="37">
        <v>0</v>
      </c>
      <c r="J301" s="69">
        <v>0</v>
      </c>
      <c r="K301" s="37">
        <v>0</v>
      </c>
      <c r="L301" s="69">
        <v>0</v>
      </c>
      <c r="M301" s="37">
        <v>0</v>
      </c>
      <c r="N301" s="69">
        <v>0</v>
      </c>
      <c r="O301" s="69">
        <v>0.15120890399999998</v>
      </c>
      <c r="P301" s="69">
        <v>0.1512</v>
      </c>
      <c r="Q301" s="69">
        <f t="shared" si="99"/>
        <v>8.9039999999762642E-6</v>
      </c>
      <c r="R301" s="69">
        <f t="shared" si="100"/>
        <v>-8.9039999999762642E-6</v>
      </c>
      <c r="S301" s="131">
        <f t="shared" si="97"/>
        <v>-5.8885421191706183E-5</v>
      </c>
      <c r="T301" s="45" t="s">
        <v>32</v>
      </c>
      <c r="U301" s="1"/>
      <c r="W301" s="3"/>
      <c r="X301" s="3"/>
      <c r="Y301" s="3"/>
      <c r="Z301" s="3"/>
      <c r="AD301" s="1"/>
      <c r="AE301" s="1"/>
    </row>
    <row r="302" spans="1:31" ht="46.5" customHeight="1" x14ac:dyDescent="0.25">
      <c r="A302" s="34" t="s">
        <v>498</v>
      </c>
      <c r="B302" s="47" t="s">
        <v>661</v>
      </c>
      <c r="C302" s="44" t="s">
        <v>662</v>
      </c>
      <c r="D302" s="69">
        <v>1.6167924</v>
      </c>
      <c r="E302" s="69">
        <v>0</v>
      </c>
      <c r="F302" s="69">
        <f t="shared" si="98"/>
        <v>1.6167924</v>
      </c>
      <c r="G302" s="69">
        <f t="shared" si="101"/>
        <v>1.6167924</v>
      </c>
      <c r="H302" s="69">
        <f t="shared" si="101"/>
        <v>1.3728552000000001</v>
      </c>
      <c r="I302" s="37">
        <v>0</v>
      </c>
      <c r="J302" s="69">
        <v>0</v>
      </c>
      <c r="K302" s="37">
        <v>0</v>
      </c>
      <c r="L302" s="69">
        <v>0</v>
      </c>
      <c r="M302" s="37">
        <v>0</v>
      </c>
      <c r="N302" s="69">
        <v>0</v>
      </c>
      <c r="O302" s="69">
        <v>1.6167924</v>
      </c>
      <c r="P302" s="69">
        <v>1.3728552000000001</v>
      </c>
      <c r="Q302" s="69">
        <f t="shared" si="99"/>
        <v>0.24393719999999997</v>
      </c>
      <c r="R302" s="69">
        <f t="shared" si="100"/>
        <v>-0.24393719999999997</v>
      </c>
      <c r="S302" s="131">
        <f t="shared" si="97"/>
        <v>-0.15087725548437755</v>
      </c>
      <c r="T302" s="45" t="s">
        <v>316</v>
      </c>
      <c r="U302" s="1"/>
      <c r="W302" s="3"/>
      <c r="X302" s="3"/>
      <c r="Y302" s="3"/>
      <c r="Z302" s="3"/>
      <c r="AD302" s="1"/>
      <c r="AE302" s="1"/>
    </row>
    <row r="303" spans="1:31" ht="51.75" customHeight="1" x14ac:dyDescent="0.25">
      <c r="A303" s="56" t="s">
        <v>498</v>
      </c>
      <c r="B303" s="47" t="s">
        <v>663</v>
      </c>
      <c r="C303" s="36" t="s">
        <v>664</v>
      </c>
      <c r="D303" s="69">
        <v>1.6173660000000001</v>
      </c>
      <c r="E303" s="57">
        <v>0</v>
      </c>
      <c r="F303" s="69">
        <f t="shared" si="98"/>
        <v>1.6173660000000001</v>
      </c>
      <c r="G303" s="69">
        <f t="shared" si="101"/>
        <v>1.6173660000000001</v>
      </c>
      <c r="H303" s="69">
        <f t="shared" si="101"/>
        <v>1.6173660000000001</v>
      </c>
      <c r="I303" s="37">
        <v>0</v>
      </c>
      <c r="J303" s="69">
        <v>0</v>
      </c>
      <c r="K303" s="37">
        <v>0</v>
      </c>
      <c r="L303" s="69">
        <v>0</v>
      </c>
      <c r="M303" s="37">
        <v>1.6173660000000001</v>
      </c>
      <c r="N303" s="69">
        <v>1.6173660000000001</v>
      </c>
      <c r="O303" s="69">
        <v>0</v>
      </c>
      <c r="P303" s="69">
        <v>0</v>
      </c>
      <c r="Q303" s="69">
        <f t="shared" si="99"/>
        <v>0</v>
      </c>
      <c r="R303" s="69">
        <f t="shared" si="100"/>
        <v>0</v>
      </c>
      <c r="S303" s="131">
        <f t="shared" si="97"/>
        <v>0</v>
      </c>
      <c r="T303" s="45" t="s">
        <v>32</v>
      </c>
      <c r="U303" s="1"/>
      <c r="W303" s="3"/>
      <c r="X303" s="3"/>
      <c r="Y303" s="3"/>
      <c r="Z303" s="3"/>
      <c r="AD303" s="1"/>
      <c r="AE303" s="1"/>
    </row>
    <row r="304" spans="1:31" ht="47.25" customHeight="1" x14ac:dyDescent="0.25">
      <c r="A304" s="56" t="s">
        <v>498</v>
      </c>
      <c r="B304" s="47" t="s">
        <v>665</v>
      </c>
      <c r="C304" s="36" t="s">
        <v>666</v>
      </c>
      <c r="D304" s="69">
        <v>0.21590411000000001</v>
      </c>
      <c r="E304" s="57">
        <v>0</v>
      </c>
      <c r="F304" s="69">
        <f t="shared" si="98"/>
        <v>0.21590411000000001</v>
      </c>
      <c r="G304" s="69">
        <f t="shared" si="101"/>
        <v>0.21590411000000001</v>
      </c>
      <c r="H304" s="69">
        <f t="shared" si="101"/>
        <v>0.21590410999999998</v>
      </c>
      <c r="I304" s="37">
        <v>0</v>
      </c>
      <c r="J304" s="69">
        <v>0</v>
      </c>
      <c r="K304" s="37">
        <v>0</v>
      </c>
      <c r="L304" s="69">
        <v>0</v>
      </c>
      <c r="M304" s="37">
        <v>0</v>
      </c>
      <c r="N304" s="69">
        <v>0</v>
      </c>
      <c r="O304" s="69">
        <v>0.21590411000000001</v>
      </c>
      <c r="P304" s="69">
        <v>0.21590410999999998</v>
      </c>
      <c r="Q304" s="69">
        <f t="shared" si="99"/>
        <v>0</v>
      </c>
      <c r="R304" s="69">
        <f t="shared" si="100"/>
        <v>0</v>
      </c>
      <c r="S304" s="131">
        <f t="shared" si="97"/>
        <v>0</v>
      </c>
      <c r="T304" s="45" t="s">
        <v>32</v>
      </c>
      <c r="U304" s="1"/>
      <c r="W304" s="3"/>
      <c r="X304" s="3"/>
      <c r="Y304" s="3"/>
      <c r="Z304" s="3"/>
      <c r="AD304" s="1"/>
      <c r="AE304" s="1"/>
    </row>
    <row r="305" spans="1:31" ht="45" customHeight="1" x14ac:dyDescent="0.25">
      <c r="A305" s="56" t="s">
        <v>498</v>
      </c>
      <c r="B305" s="47" t="s">
        <v>667</v>
      </c>
      <c r="C305" s="36" t="s">
        <v>668</v>
      </c>
      <c r="D305" s="69">
        <v>0.23400000000000001</v>
      </c>
      <c r="E305" s="57">
        <v>0</v>
      </c>
      <c r="F305" s="69">
        <f t="shared" si="98"/>
        <v>0.23400000000000001</v>
      </c>
      <c r="G305" s="69">
        <f t="shared" si="101"/>
        <v>0.23400000000000001</v>
      </c>
      <c r="H305" s="69">
        <f t="shared" si="101"/>
        <v>0.23400000000000001</v>
      </c>
      <c r="I305" s="37">
        <v>0</v>
      </c>
      <c r="J305" s="69">
        <v>0</v>
      </c>
      <c r="K305" s="37">
        <v>0</v>
      </c>
      <c r="L305" s="69">
        <v>0</v>
      </c>
      <c r="M305" s="37">
        <v>0.23400000000000001</v>
      </c>
      <c r="N305" s="69">
        <v>0.23400000000000001</v>
      </c>
      <c r="O305" s="69">
        <v>0</v>
      </c>
      <c r="P305" s="69">
        <v>0</v>
      </c>
      <c r="Q305" s="69">
        <f t="shared" si="99"/>
        <v>0</v>
      </c>
      <c r="R305" s="69">
        <f t="shared" si="100"/>
        <v>0</v>
      </c>
      <c r="S305" s="131">
        <f t="shared" si="97"/>
        <v>0</v>
      </c>
      <c r="T305" s="45" t="s">
        <v>32</v>
      </c>
      <c r="U305" s="1"/>
      <c r="W305" s="3"/>
      <c r="X305" s="3"/>
      <c r="Y305" s="3"/>
      <c r="Z305" s="3"/>
      <c r="AD305" s="1"/>
      <c r="AE305" s="1"/>
    </row>
    <row r="306" spans="1:31" ht="45" customHeight="1" x14ac:dyDescent="0.25">
      <c r="A306" s="56" t="s">
        <v>498</v>
      </c>
      <c r="B306" s="47" t="s">
        <v>669</v>
      </c>
      <c r="C306" s="36" t="s">
        <v>670</v>
      </c>
      <c r="D306" s="69">
        <v>9.807065016000001</v>
      </c>
      <c r="E306" s="57">
        <v>0</v>
      </c>
      <c r="F306" s="69">
        <f t="shared" si="98"/>
        <v>9.807065016000001</v>
      </c>
      <c r="G306" s="69">
        <f t="shared" si="101"/>
        <v>9.807065016000001</v>
      </c>
      <c r="H306" s="69">
        <f t="shared" si="101"/>
        <v>9.8070650199999996</v>
      </c>
      <c r="I306" s="37">
        <v>0</v>
      </c>
      <c r="J306" s="69">
        <v>0</v>
      </c>
      <c r="K306" s="37">
        <v>9.807065016000001</v>
      </c>
      <c r="L306" s="69">
        <v>9.8070650199999996</v>
      </c>
      <c r="M306" s="37">
        <v>0</v>
      </c>
      <c r="N306" s="69">
        <v>0</v>
      </c>
      <c r="O306" s="69">
        <v>0</v>
      </c>
      <c r="P306" s="69">
        <v>0</v>
      </c>
      <c r="Q306" s="69">
        <f t="shared" si="99"/>
        <v>-3.9999985546046446E-9</v>
      </c>
      <c r="R306" s="69">
        <f t="shared" si="100"/>
        <v>3.9999985546046446E-9</v>
      </c>
      <c r="S306" s="131">
        <f t="shared" si="97"/>
        <v>4.0786907684192352E-10</v>
      </c>
      <c r="T306" s="45" t="s">
        <v>32</v>
      </c>
      <c r="U306" s="1"/>
      <c r="W306" s="3"/>
      <c r="X306" s="3"/>
      <c r="Y306" s="3"/>
      <c r="Z306" s="3"/>
      <c r="AD306" s="1"/>
      <c r="AE306" s="1"/>
    </row>
    <row r="307" spans="1:31" ht="45" customHeight="1" x14ac:dyDescent="0.25">
      <c r="A307" s="56" t="s">
        <v>498</v>
      </c>
      <c r="B307" s="47" t="s">
        <v>671</v>
      </c>
      <c r="C307" s="36" t="s">
        <v>672</v>
      </c>
      <c r="D307" s="69">
        <v>0</v>
      </c>
      <c r="E307" s="57">
        <v>0</v>
      </c>
      <c r="F307" s="69">
        <f t="shared" si="98"/>
        <v>0</v>
      </c>
      <c r="G307" s="69" t="s">
        <v>32</v>
      </c>
      <c r="H307" s="69">
        <f t="shared" si="101"/>
        <v>0</v>
      </c>
      <c r="I307" s="37" t="s">
        <v>32</v>
      </c>
      <c r="J307" s="69">
        <v>6.1264908</v>
      </c>
      <c r="K307" s="37" t="s">
        <v>32</v>
      </c>
      <c r="L307" s="69">
        <v>-6.1264908</v>
      </c>
      <c r="M307" s="37" t="s">
        <v>32</v>
      </c>
      <c r="N307" s="69">
        <v>0</v>
      </c>
      <c r="O307" s="69" t="s">
        <v>32</v>
      </c>
      <c r="P307" s="69">
        <v>0</v>
      </c>
      <c r="Q307" s="69">
        <f t="shared" si="99"/>
        <v>0</v>
      </c>
      <c r="R307" s="69" t="s">
        <v>32</v>
      </c>
      <c r="S307" s="131" t="s">
        <v>32</v>
      </c>
      <c r="T307" s="45" t="s">
        <v>32</v>
      </c>
      <c r="U307" s="1"/>
      <c r="W307" s="3"/>
      <c r="X307" s="3"/>
      <c r="Y307" s="3"/>
      <c r="Z307" s="3"/>
      <c r="AD307" s="1"/>
      <c r="AE307" s="1"/>
    </row>
    <row r="308" spans="1:31" ht="45" customHeight="1" x14ac:dyDescent="0.25">
      <c r="A308" s="56" t="s">
        <v>498</v>
      </c>
      <c r="B308" s="47" t="s">
        <v>673</v>
      </c>
      <c r="C308" s="36" t="s">
        <v>674</v>
      </c>
      <c r="D308" s="69">
        <v>0</v>
      </c>
      <c r="E308" s="57">
        <v>0</v>
      </c>
      <c r="F308" s="69">
        <f t="shared" si="98"/>
        <v>0</v>
      </c>
      <c r="G308" s="69" t="s">
        <v>32</v>
      </c>
      <c r="H308" s="69">
        <f t="shared" si="101"/>
        <v>0</v>
      </c>
      <c r="I308" s="37" t="s">
        <v>32</v>
      </c>
      <c r="J308" s="69">
        <v>2.8113789599999999</v>
      </c>
      <c r="K308" s="37" t="s">
        <v>32</v>
      </c>
      <c r="L308" s="69">
        <v>-2.8113789599999999</v>
      </c>
      <c r="M308" s="37" t="s">
        <v>32</v>
      </c>
      <c r="N308" s="69">
        <v>0</v>
      </c>
      <c r="O308" s="69" t="s">
        <v>32</v>
      </c>
      <c r="P308" s="69">
        <v>0</v>
      </c>
      <c r="Q308" s="69">
        <f t="shared" si="99"/>
        <v>0</v>
      </c>
      <c r="R308" s="69" t="s">
        <v>32</v>
      </c>
      <c r="S308" s="131" t="s">
        <v>32</v>
      </c>
      <c r="T308" s="45" t="s">
        <v>32</v>
      </c>
      <c r="U308" s="1"/>
      <c r="W308" s="3"/>
      <c r="X308" s="3"/>
      <c r="Y308" s="3"/>
      <c r="Z308" s="3"/>
      <c r="AD308" s="1"/>
      <c r="AE308" s="1"/>
    </row>
    <row r="309" spans="1:31" ht="45" customHeight="1" x14ac:dyDescent="0.25">
      <c r="A309" s="56" t="s">
        <v>498</v>
      </c>
      <c r="B309" s="47" t="s">
        <v>675</v>
      </c>
      <c r="C309" s="36" t="s">
        <v>676</v>
      </c>
      <c r="D309" s="69">
        <v>0</v>
      </c>
      <c r="E309" s="57">
        <v>0</v>
      </c>
      <c r="F309" s="69">
        <f t="shared" si="98"/>
        <v>0</v>
      </c>
      <c r="G309" s="69" t="s">
        <v>32</v>
      </c>
      <c r="H309" s="69">
        <f t="shared" si="101"/>
        <v>0</v>
      </c>
      <c r="I309" s="37" t="s">
        <v>32</v>
      </c>
      <c r="J309" s="69">
        <v>1.2818642299999998</v>
      </c>
      <c r="K309" s="37" t="s">
        <v>32</v>
      </c>
      <c r="L309" s="69">
        <v>-1.2818642299999998</v>
      </c>
      <c r="M309" s="37" t="s">
        <v>32</v>
      </c>
      <c r="N309" s="69">
        <v>0</v>
      </c>
      <c r="O309" s="69" t="s">
        <v>32</v>
      </c>
      <c r="P309" s="69">
        <v>0</v>
      </c>
      <c r="Q309" s="69">
        <f t="shared" si="99"/>
        <v>0</v>
      </c>
      <c r="R309" s="69" t="s">
        <v>32</v>
      </c>
      <c r="S309" s="131" t="s">
        <v>32</v>
      </c>
      <c r="T309" s="45" t="s">
        <v>32</v>
      </c>
      <c r="U309" s="1"/>
      <c r="W309" s="3"/>
      <c r="X309" s="3"/>
      <c r="Y309" s="3"/>
      <c r="Z309" s="3"/>
      <c r="AD309" s="1"/>
      <c r="AE309" s="1"/>
    </row>
    <row r="310" spans="1:31" ht="45" customHeight="1" x14ac:dyDescent="0.25">
      <c r="A310" s="56" t="s">
        <v>498</v>
      </c>
      <c r="B310" s="47" t="s">
        <v>677</v>
      </c>
      <c r="C310" s="36" t="s">
        <v>678</v>
      </c>
      <c r="D310" s="69">
        <v>7.14</v>
      </c>
      <c r="E310" s="57">
        <v>0</v>
      </c>
      <c r="F310" s="69">
        <f t="shared" si="98"/>
        <v>7.14</v>
      </c>
      <c r="G310" s="69">
        <f t="shared" si="101"/>
        <v>7.14</v>
      </c>
      <c r="H310" s="69">
        <f t="shared" si="101"/>
        <v>7.14</v>
      </c>
      <c r="I310" s="37">
        <v>0</v>
      </c>
      <c r="J310" s="69">
        <v>0</v>
      </c>
      <c r="K310" s="37">
        <v>0</v>
      </c>
      <c r="L310" s="69">
        <v>0</v>
      </c>
      <c r="M310" s="37">
        <v>0</v>
      </c>
      <c r="N310" s="69">
        <v>0</v>
      </c>
      <c r="O310" s="69">
        <v>7.14</v>
      </c>
      <c r="P310" s="69">
        <v>7.14</v>
      </c>
      <c r="Q310" s="69">
        <f t="shared" si="99"/>
        <v>0</v>
      </c>
      <c r="R310" s="69">
        <f t="shared" si="100"/>
        <v>0</v>
      </c>
      <c r="S310" s="131">
        <f t="shared" si="97"/>
        <v>0</v>
      </c>
      <c r="T310" s="45" t="s">
        <v>32</v>
      </c>
      <c r="U310" s="1"/>
      <c r="W310" s="3"/>
      <c r="X310" s="3"/>
      <c r="Y310" s="3"/>
      <c r="Z310" s="3"/>
      <c r="AD310" s="1"/>
      <c r="AE310" s="1"/>
    </row>
    <row r="311" spans="1:31" ht="56.25" customHeight="1" x14ac:dyDescent="0.25">
      <c r="A311" s="56" t="s">
        <v>498</v>
      </c>
      <c r="B311" s="47" t="s">
        <v>679</v>
      </c>
      <c r="C311" s="36" t="s">
        <v>680</v>
      </c>
      <c r="D311" s="69">
        <v>0.62697599999999998</v>
      </c>
      <c r="E311" s="57">
        <v>0</v>
      </c>
      <c r="F311" s="69">
        <f t="shared" si="98"/>
        <v>0.62697599999999998</v>
      </c>
      <c r="G311" s="69">
        <f t="shared" si="101"/>
        <v>0.62697599999999998</v>
      </c>
      <c r="H311" s="69">
        <f t="shared" si="101"/>
        <v>0.62697599999999998</v>
      </c>
      <c r="I311" s="37">
        <v>0</v>
      </c>
      <c r="J311" s="69">
        <v>0</v>
      </c>
      <c r="K311" s="37">
        <v>0.62697599999999998</v>
      </c>
      <c r="L311" s="69">
        <v>0.62697599999999998</v>
      </c>
      <c r="M311" s="37">
        <v>0</v>
      </c>
      <c r="N311" s="69">
        <v>0</v>
      </c>
      <c r="O311" s="69">
        <v>0</v>
      </c>
      <c r="P311" s="69">
        <v>0</v>
      </c>
      <c r="Q311" s="69">
        <f t="shared" si="99"/>
        <v>0</v>
      </c>
      <c r="R311" s="69">
        <f t="shared" si="100"/>
        <v>0</v>
      </c>
      <c r="S311" s="131">
        <f t="shared" si="97"/>
        <v>0</v>
      </c>
      <c r="T311" s="45" t="s">
        <v>32</v>
      </c>
      <c r="U311" s="1"/>
      <c r="W311" s="3"/>
      <c r="X311" s="3"/>
      <c r="Y311" s="3"/>
      <c r="Z311" s="3"/>
      <c r="AD311" s="1"/>
      <c r="AE311" s="1"/>
    </row>
    <row r="312" spans="1:31" ht="56.25" customHeight="1" x14ac:dyDescent="0.25">
      <c r="A312" s="56" t="s">
        <v>498</v>
      </c>
      <c r="B312" s="47" t="s">
        <v>681</v>
      </c>
      <c r="C312" s="36" t="s">
        <v>682</v>
      </c>
      <c r="D312" s="69">
        <v>1.09600008</v>
      </c>
      <c r="E312" s="57">
        <v>0</v>
      </c>
      <c r="F312" s="69">
        <f t="shared" si="98"/>
        <v>1.09600008</v>
      </c>
      <c r="G312" s="69">
        <f t="shared" si="101"/>
        <v>1.09600008</v>
      </c>
      <c r="H312" s="69">
        <f t="shared" si="101"/>
        <v>1.09600001</v>
      </c>
      <c r="I312" s="37">
        <v>0</v>
      </c>
      <c r="J312" s="69">
        <v>0</v>
      </c>
      <c r="K312" s="37">
        <v>1.09600008</v>
      </c>
      <c r="L312" s="69">
        <v>1.09600001</v>
      </c>
      <c r="M312" s="37">
        <v>0</v>
      </c>
      <c r="N312" s="69">
        <v>0</v>
      </c>
      <c r="O312" s="69">
        <v>0</v>
      </c>
      <c r="P312" s="69">
        <v>0</v>
      </c>
      <c r="Q312" s="69">
        <f t="shared" si="99"/>
        <v>7.0000000018666242E-8</v>
      </c>
      <c r="R312" s="69">
        <f t="shared" si="100"/>
        <v>-7.0000000018666242E-8</v>
      </c>
      <c r="S312" s="131">
        <f t="shared" si="97"/>
        <v>-6.3868608493775152E-8</v>
      </c>
      <c r="T312" s="45" t="s">
        <v>32</v>
      </c>
      <c r="U312" s="1"/>
      <c r="W312" s="3"/>
      <c r="X312" s="3"/>
      <c r="Y312" s="3"/>
      <c r="Z312" s="3"/>
      <c r="AD312" s="1"/>
      <c r="AE312" s="1"/>
    </row>
    <row r="313" spans="1:31" ht="56.25" customHeight="1" x14ac:dyDescent="0.25">
      <c r="A313" s="56" t="s">
        <v>498</v>
      </c>
      <c r="B313" s="47" t="s">
        <v>683</v>
      </c>
      <c r="C313" s="36" t="s">
        <v>684</v>
      </c>
      <c r="D313" s="69">
        <v>1.09600008</v>
      </c>
      <c r="E313" s="57">
        <v>0</v>
      </c>
      <c r="F313" s="69">
        <f t="shared" si="98"/>
        <v>1.09600008</v>
      </c>
      <c r="G313" s="69">
        <f t="shared" si="101"/>
        <v>1.09600008</v>
      </c>
      <c r="H313" s="69">
        <f t="shared" si="101"/>
        <v>1.09600001</v>
      </c>
      <c r="I313" s="37">
        <v>0</v>
      </c>
      <c r="J313" s="69">
        <v>0</v>
      </c>
      <c r="K313" s="37">
        <v>1.09600008</v>
      </c>
      <c r="L313" s="69">
        <v>1.09600001</v>
      </c>
      <c r="M313" s="37">
        <v>0</v>
      </c>
      <c r="N313" s="69">
        <v>0</v>
      </c>
      <c r="O313" s="69">
        <v>0</v>
      </c>
      <c r="P313" s="69">
        <v>0</v>
      </c>
      <c r="Q313" s="69">
        <f t="shared" si="99"/>
        <v>7.0000000018666242E-8</v>
      </c>
      <c r="R313" s="69">
        <f t="shared" si="100"/>
        <v>-7.0000000018666242E-8</v>
      </c>
      <c r="S313" s="131">
        <f t="shared" si="97"/>
        <v>-6.3868608493775152E-8</v>
      </c>
      <c r="T313" s="45" t="s">
        <v>32</v>
      </c>
      <c r="U313" s="1"/>
      <c r="W313" s="3"/>
      <c r="X313" s="3"/>
      <c r="Y313" s="3"/>
      <c r="Z313" s="3"/>
      <c r="AD313" s="1"/>
      <c r="AE313" s="1"/>
    </row>
    <row r="314" spans="1:31" ht="56.25" customHeight="1" x14ac:dyDescent="0.25">
      <c r="A314" s="56" t="s">
        <v>498</v>
      </c>
      <c r="B314" s="47" t="s">
        <v>685</v>
      </c>
      <c r="C314" s="36" t="s">
        <v>686</v>
      </c>
      <c r="D314" s="69">
        <v>0.72299999999999998</v>
      </c>
      <c r="E314" s="57">
        <v>0</v>
      </c>
      <c r="F314" s="69">
        <f t="shared" si="98"/>
        <v>0.72299999999999998</v>
      </c>
      <c r="G314" s="69">
        <f t="shared" si="101"/>
        <v>0.72299999999999998</v>
      </c>
      <c r="H314" s="69">
        <f t="shared" si="101"/>
        <v>0.72299999999999998</v>
      </c>
      <c r="I314" s="37">
        <v>0</v>
      </c>
      <c r="J314" s="69">
        <v>0</v>
      </c>
      <c r="K314" s="37">
        <v>0.72299999999999998</v>
      </c>
      <c r="L314" s="69">
        <v>0.72299999999999998</v>
      </c>
      <c r="M314" s="37">
        <v>0</v>
      </c>
      <c r="N314" s="69">
        <v>0</v>
      </c>
      <c r="O314" s="69">
        <v>0</v>
      </c>
      <c r="P314" s="69">
        <v>0</v>
      </c>
      <c r="Q314" s="69">
        <f t="shared" si="99"/>
        <v>0</v>
      </c>
      <c r="R314" s="69">
        <f t="shared" si="100"/>
        <v>0</v>
      </c>
      <c r="S314" s="131">
        <f t="shared" si="97"/>
        <v>0</v>
      </c>
      <c r="T314" s="45" t="s">
        <v>32</v>
      </c>
      <c r="U314" s="1"/>
      <c r="W314" s="3"/>
      <c r="X314" s="3"/>
      <c r="Y314" s="3"/>
      <c r="Z314" s="3"/>
      <c r="AD314" s="1"/>
      <c r="AE314" s="1"/>
    </row>
    <row r="315" spans="1:31" ht="56.25" customHeight="1" x14ac:dyDescent="0.25">
      <c r="A315" s="56" t="s">
        <v>498</v>
      </c>
      <c r="B315" s="47" t="s">
        <v>687</v>
      </c>
      <c r="C315" s="36" t="s">
        <v>688</v>
      </c>
      <c r="D315" s="69">
        <v>0.72299999999999998</v>
      </c>
      <c r="E315" s="57">
        <v>0</v>
      </c>
      <c r="F315" s="69">
        <f t="shared" si="98"/>
        <v>0.72299999999999998</v>
      </c>
      <c r="G315" s="69">
        <f t="shared" si="101"/>
        <v>0.72299999999999998</v>
      </c>
      <c r="H315" s="69">
        <f t="shared" si="101"/>
        <v>0.72299999999999998</v>
      </c>
      <c r="I315" s="37">
        <v>0</v>
      </c>
      <c r="J315" s="69">
        <v>0</v>
      </c>
      <c r="K315" s="37">
        <v>0.72299999999999998</v>
      </c>
      <c r="L315" s="69">
        <v>0.72299999999999998</v>
      </c>
      <c r="M315" s="37">
        <v>0</v>
      </c>
      <c r="N315" s="69">
        <v>0</v>
      </c>
      <c r="O315" s="69">
        <v>0</v>
      </c>
      <c r="P315" s="69">
        <v>0</v>
      </c>
      <c r="Q315" s="69">
        <f t="shared" si="99"/>
        <v>0</v>
      </c>
      <c r="R315" s="69">
        <f t="shared" si="100"/>
        <v>0</v>
      </c>
      <c r="S315" s="131">
        <f t="shared" si="97"/>
        <v>0</v>
      </c>
      <c r="T315" s="45" t="s">
        <v>32</v>
      </c>
      <c r="U315" s="1"/>
      <c r="W315" s="3"/>
      <c r="X315" s="3"/>
      <c r="Y315" s="3"/>
      <c r="Z315" s="3"/>
      <c r="AD315" s="1"/>
      <c r="AE315" s="1"/>
    </row>
    <row r="316" spans="1:31" ht="45" customHeight="1" x14ac:dyDescent="0.25">
      <c r="A316" s="56" t="s">
        <v>498</v>
      </c>
      <c r="B316" s="47" t="s">
        <v>689</v>
      </c>
      <c r="C316" s="36" t="s">
        <v>690</v>
      </c>
      <c r="D316" s="69">
        <v>3.9800999999999997</v>
      </c>
      <c r="E316" s="57">
        <v>0</v>
      </c>
      <c r="F316" s="69">
        <f t="shared" si="98"/>
        <v>3.9800999999999997</v>
      </c>
      <c r="G316" s="69">
        <f t="shared" si="101"/>
        <v>3.9800999999999997</v>
      </c>
      <c r="H316" s="69">
        <f t="shared" si="101"/>
        <v>3.9800963500000002</v>
      </c>
      <c r="I316" s="37">
        <v>0</v>
      </c>
      <c r="J316" s="69">
        <v>0</v>
      </c>
      <c r="K316" s="37">
        <v>0</v>
      </c>
      <c r="L316" s="69">
        <v>0</v>
      </c>
      <c r="M316" s="37">
        <v>3.9800999999999997</v>
      </c>
      <c r="N316" s="69">
        <v>3.9800963500000002</v>
      </c>
      <c r="O316" s="69">
        <v>0</v>
      </c>
      <c r="P316" s="69">
        <v>0</v>
      </c>
      <c r="Q316" s="69">
        <f t="shared" si="99"/>
        <v>3.6499999995776022E-6</v>
      </c>
      <c r="R316" s="69">
        <f t="shared" si="100"/>
        <v>-3.6499999995776022E-6</v>
      </c>
      <c r="S316" s="131">
        <f t="shared" si="97"/>
        <v>-9.1706238526107451E-7</v>
      </c>
      <c r="T316" s="45" t="s">
        <v>32</v>
      </c>
      <c r="U316" s="1"/>
      <c r="W316" s="3"/>
      <c r="X316" s="3"/>
      <c r="Y316" s="3"/>
      <c r="Z316" s="3"/>
      <c r="AD316" s="1"/>
      <c r="AE316" s="1"/>
    </row>
    <row r="317" spans="1:31" ht="45" customHeight="1" x14ac:dyDescent="0.25">
      <c r="A317" s="56" t="s">
        <v>498</v>
      </c>
      <c r="B317" s="47" t="s">
        <v>691</v>
      </c>
      <c r="C317" s="36" t="s">
        <v>692</v>
      </c>
      <c r="D317" s="69">
        <v>1.8283799999999999</v>
      </c>
      <c r="E317" s="57">
        <v>0</v>
      </c>
      <c r="F317" s="69">
        <f t="shared" si="98"/>
        <v>1.8283799999999999</v>
      </c>
      <c r="G317" s="69">
        <f t="shared" si="101"/>
        <v>1.8283799999999999</v>
      </c>
      <c r="H317" s="69">
        <f t="shared" si="101"/>
        <v>1.8283776</v>
      </c>
      <c r="I317" s="37">
        <v>0</v>
      </c>
      <c r="J317" s="69">
        <v>0</v>
      </c>
      <c r="K317" s="37">
        <v>0</v>
      </c>
      <c r="L317" s="69">
        <v>0</v>
      </c>
      <c r="M317" s="37">
        <v>0</v>
      </c>
      <c r="N317" s="69">
        <v>0</v>
      </c>
      <c r="O317" s="69">
        <v>1.8283799999999999</v>
      </c>
      <c r="P317" s="69">
        <v>1.8283776</v>
      </c>
      <c r="Q317" s="69">
        <f t="shared" si="99"/>
        <v>2.399999999846969E-6</v>
      </c>
      <c r="R317" s="69">
        <f t="shared" si="100"/>
        <v>-2.399999999846969E-6</v>
      </c>
      <c r="S317" s="131">
        <f t="shared" si="97"/>
        <v>-1.3126374166458664E-6</v>
      </c>
      <c r="T317" s="45" t="s">
        <v>32</v>
      </c>
      <c r="U317" s="1"/>
      <c r="W317" s="3"/>
      <c r="X317" s="3"/>
      <c r="Y317" s="3"/>
      <c r="Z317" s="3"/>
      <c r="AD317" s="1"/>
      <c r="AE317" s="1"/>
    </row>
    <row r="318" spans="1:31" ht="31.5" customHeight="1" x14ac:dyDescent="0.25">
      <c r="A318" s="56" t="s">
        <v>498</v>
      </c>
      <c r="B318" s="47" t="s">
        <v>693</v>
      </c>
      <c r="C318" s="36" t="s">
        <v>694</v>
      </c>
      <c r="D318" s="69">
        <v>0.14881320000000001</v>
      </c>
      <c r="E318" s="57">
        <v>0</v>
      </c>
      <c r="F318" s="69">
        <f t="shared" si="98"/>
        <v>0.14881320000000001</v>
      </c>
      <c r="G318" s="69">
        <f t="shared" si="101"/>
        <v>0.14881320000000003</v>
      </c>
      <c r="H318" s="69">
        <f t="shared" si="101"/>
        <v>0.14881320000000003</v>
      </c>
      <c r="I318" s="37">
        <v>0</v>
      </c>
      <c r="J318" s="69">
        <v>0</v>
      </c>
      <c r="K318" s="37">
        <v>0.14881320000000003</v>
      </c>
      <c r="L318" s="69">
        <v>0.14881320000000003</v>
      </c>
      <c r="M318" s="37">
        <v>0</v>
      </c>
      <c r="N318" s="69">
        <v>0</v>
      </c>
      <c r="O318" s="69">
        <v>0</v>
      </c>
      <c r="P318" s="69">
        <v>0</v>
      </c>
      <c r="Q318" s="69">
        <f t="shared" si="99"/>
        <v>0</v>
      </c>
      <c r="R318" s="69">
        <f t="shared" si="100"/>
        <v>0</v>
      </c>
      <c r="S318" s="131">
        <f t="shared" si="97"/>
        <v>0</v>
      </c>
      <c r="T318" s="45" t="s">
        <v>32</v>
      </c>
      <c r="U318" s="1"/>
      <c r="W318" s="3"/>
      <c r="X318" s="3"/>
      <c r="Y318" s="3"/>
      <c r="Z318" s="3"/>
      <c r="AD318" s="1"/>
      <c r="AE318" s="1"/>
    </row>
    <row r="319" spans="1:31" ht="47.25" customHeight="1" x14ac:dyDescent="0.25">
      <c r="A319" s="56" t="s">
        <v>498</v>
      </c>
      <c r="B319" s="47" t="s">
        <v>695</v>
      </c>
      <c r="C319" s="36" t="s">
        <v>696</v>
      </c>
      <c r="D319" s="69">
        <v>0.69609045599999997</v>
      </c>
      <c r="E319" s="57">
        <v>0</v>
      </c>
      <c r="F319" s="69">
        <f t="shared" si="98"/>
        <v>0.69609045599999997</v>
      </c>
      <c r="G319" s="69">
        <f t="shared" si="101"/>
        <v>0.69609045599999997</v>
      </c>
      <c r="H319" s="69">
        <f t="shared" si="101"/>
        <v>0.19516800000000001</v>
      </c>
      <c r="I319" s="37">
        <v>0</v>
      </c>
      <c r="J319" s="69">
        <v>0</v>
      </c>
      <c r="K319" s="37">
        <v>0</v>
      </c>
      <c r="L319" s="69">
        <v>0</v>
      </c>
      <c r="M319" s="37">
        <v>0.19516800000000001</v>
      </c>
      <c r="N319" s="69">
        <v>0.19516800000000001</v>
      </c>
      <c r="O319" s="69">
        <v>0.50092245599999996</v>
      </c>
      <c r="P319" s="69">
        <v>0</v>
      </c>
      <c r="Q319" s="69">
        <f t="shared" si="99"/>
        <v>0.50092245599999996</v>
      </c>
      <c r="R319" s="69">
        <f t="shared" si="100"/>
        <v>-0.50092245599999996</v>
      </c>
      <c r="S319" s="131">
        <f t="shared" si="97"/>
        <v>-0.71962264628435013</v>
      </c>
      <c r="T319" s="45" t="s">
        <v>316</v>
      </c>
      <c r="U319" s="1"/>
      <c r="W319" s="3"/>
      <c r="X319" s="3"/>
      <c r="Y319" s="3"/>
      <c r="Z319" s="3"/>
      <c r="AD319" s="1"/>
      <c r="AE319" s="1"/>
    </row>
    <row r="320" spans="1:31" ht="51.75" customHeight="1" x14ac:dyDescent="0.25">
      <c r="A320" s="56" t="s">
        <v>498</v>
      </c>
      <c r="B320" s="47" t="s">
        <v>697</v>
      </c>
      <c r="C320" s="36" t="s">
        <v>698</v>
      </c>
      <c r="D320" s="69">
        <v>0.67696703999999985</v>
      </c>
      <c r="E320" s="57">
        <v>0</v>
      </c>
      <c r="F320" s="69">
        <f t="shared" si="98"/>
        <v>0.67696703999999985</v>
      </c>
      <c r="G320" s="69">
        <f t="shared" si="101"/>
        <v>0.67696703999999985</v>
      </c>
      <c r="H320" s="69">
        <f t="shared" si="101"/>
        <v>0.67696715000000007</v>
      </c>
      <c r="I320" s="37">
        <v>0</v>
      </c>
      <c r="J320" s="69">
        <v>0</v>
      </c>
      <c r="K320" s="37">
        <v>0</v>
      </c>
      <c r="L320" s="69">
        <v>0</v>
      </c>
      <c r="M320" s="37">
        <v>0</v>
      </c>
      <c r="N320" s="69">
        <v>0</v>
      </c>
      <c r="O320" s="69">
        <v>0.67696703999999985</v>
      </c>
      <c r="P320" s="69">
        <v>0.67696715000000007</v>
      </c>
      <c r="Q320" s="69">
        <f t="shared" si="99"/>
        <v>-1.1000000021965661E-7</v>
      </c>
      <c r="R320" s="69">
        <f t="shared" si="100"/>
        <v>1.1000000021965661E-7</v>
      </c>
      <c r="S320" s="131">
        <f t="shared" si="97"/>
        <v>1.6248944737347424E-7</v>
      </c>
      <c r="T320" s="45" t="s">
        <v>32</v>
      </c>
      <c r="U320" s="1"/>
      <c r="W320" s="3"/>
      <c r="X320" s="3"/>
      <c r="Y320" s="3"/>
      <c r="Z320" s="3"/>
      <c r="AD320" s="1"/>
      <c r="AE320" s="1"/>
    </row>
    <row r="321" spans="1:31" ht="31.5" customHeight="1" x14ac:dyDescent="0.25">
      <c r="A321" s="56" t="s">
        <v>498</v>
      </c>
      <c r="B321" s="47" t="s">
        <v>699</v>
      </c>
      <c r="C321" s="36" t="s">
        <v>700</v>
      </c>
      <c r="D321" s="69">
        <v>0.13200000000000001</v>
      </c>
      <c r="E321" s="57">
        <v>0</v>
      </c>
      <c r="F321" s="69">
        <f t="shared" si="98"/>
        <v>0.13200000000000001</v>
      </c>
      <c r="G321" s="69">
        <f t="shared" si="101"/>
        <v>0.13200000000000001</v>
      </c>
      <c r="H321" s="69">
        <f t="shared" si="101"/>
        <v>0.13200000000000001</v>
      </c>
      <c r="I321" s="37">
        <v>0</v>
      </c>
      <c r="J321" s="69">
        <v>0</v>
      </c>
      <c r="K321" s="37">
        <v>0</v>
      </c>
      <c r="L321" s="69">
        <v>0</v>
      </c>
      <c r="M321" s="37">
        <v>0.13200000000000001</v>
      </c>
      <c r="N321" s="69">
        <v>0.13200000000000001</v>
      </c>
      <c r="O321" s="69">
        <v>0</v>
      </c>
      <c r="P321" s="69">
        <v>0</v>
      </c>
      <c r="Q321" s="69">
        <f t="shared" si="99"/>
        <v>0</v>
      </c>
      <c r="R321" s="69">
        <f t="shared" si="100"/>
        <v>0</v>
      </c>
      <c r="S321" s="131">
        <f t="shared" si="97"/>
        <v>0</v>
      </c>
      <c r="T321" s="45" t="s">
        <v>32</v>
      </c>
      <c r="U321" s="1"/>
      <c r="W321" s="3"/>
      <c r="X321" s="3"/>
      <c r="Y321" s="3"/>
      <c r="Z321" s="3"/>
      <c r="AD321" s="1"/>
      <c r="AE321" s="1"/>
    </row>
    <row r="322" spans="1:31" ht="47.25" customHeight="1" x14ac:dyDescent="0.25">
      <c r="A322" s="56" t="s">
        <v>498</v>
      </c>
      <c r="B322" s="47" t="s">
        <v>701</v>
      </c>
      <c r="C322" s="36" t="s">
        <v>702</v>
      </c>
      <c r="D322" s="69">
        <v>0.65939999999999999</v>
      </c>
      <c r="E322" s="69">
        <v>0</v>
      </c>
      <c r="F322" s="69">
        <f t="shared" si="98"/>
        <v>0.65939999999999999</v>
      </c>
      <c r="G322" s="69">
        <f t="shared" si="101"/>
        <v>0.65939999999999999</v>
      </c>
      <c r="H322" s="69">
        <f t="shared" si="101"/>
        <v>0.65939999999999999</v>
      </c>
      <c r="I322" s="37">
        <v>0</v>
      </c>
      <c r="J322" s="69">
        <v>0</v>
      </c>
      <c r="K322" s="37">
        <v>0.65939999999999999</v>
      </c>
      <c r="L322" s="69">
        <v>0.65939999999999999</v>
      </c>
      <c r="M322" s="37">
        <v>0</v>
      </c>
      <c r="N322" s="69">
        <v>0</v>
      </c>
      <c r="O322" s="69">
        <v>0</v>
      </c>
      <c r="P322" s="69">
        <v>0</v>
      </c>
      <c r="Q322" s="69">
        <f t="shared" si="99"/>
        <v>0</v>
      </c>
      <c r="R322" s="69">
        <f t="shared" si="100"/>
        <v>0</v>
      </c>
      <c r="S322" s="131">
        <f t="shared" si="97"/>
        <v>0</v>
      </c>
      <c r="T322" s="45" t="s">
        <v>32</v>
      </c>
      <c r="U322" s="1"/>
      <c r="W322" s="3"/>
      <c r="X322" s="3"/>
      <c r="Y322" s="3"/>
      <c r="Z322" s="3"/>
      <c r="AD322" s="1"/>
      <c r="AE322" s="1"/>
    </row>
    <row r="323" spans="1:31" ht="96.75" customHeight="1" x14ac:dyDescent="0.25">
      <c r="A323" s="56" t="s">
        <v>498</v>
      </c>
      <c r="B323" s="47" t="s">
        <v>703</v>
      </c>
      <c r="C323" s="36" t="s">
        <v>704</v>
      </c>
      <c r="D323" s="69">
        <v>15.767275139999999</v>
      </c>
      <c r="E323" s="69">
        <v>0</v>
      </c>
      <c r="F323" s="69">
        <f t="shared" si="98"/>
        <v>15.767275139999999</v>
      </c>
      <c r="G323" s="69">
        <f t="shared" si="101"/>
        <v>15.767275139999999</v>
      </c>
      <c r="H323" s="69">
        <f t="shared" si="101"/>
        <v>0</v>
      </c>
      <c r="I323" s="37">
        <v>0</v>
      </c>
      <c r="J323" s="69">
        <v>0</v>
      </c>
      <c r="K323" s="37">
        <v>0</v>
      </c>
      <c r="L323" s="69">
        <v>0</v>
      </c>
      <c r="M323" s="37">
        <v>0</v>
      </c>
      <c r="N323" s="69">
        <v>0</v>
      </c>
      <c r="O323" s="69">
        <v>15.767275139999999</v>
      </c>
      <c r="P323" s="69">
        <v>0</v>
      </c>
      <c r="Q323" s="69">
        <f t="shared" si="99"/>
        <v>15.767275139999999</v>
      </c>
      <c r="R323" s="69">
        <f t="shared" si="100"/>
        <v>-15.767275139999999</v>
      </c>
      <c r="S323" s="131">
        <f t="shared" si="97"/>
        <v>-1</v>
      </c>
      <c r="T323" s="45" t="s">
        <v>705</v>
      </c>
      <c r="U323" s="1"/>
      <c r="W323" s="3"/>
      <c r="X323" s="3"/>
      <c r="Y323" s="3"/>
      <c r="Z323" s="3"/>
      <c r="AD323" s="1"/>
      <c r="AE323" s="1"/>
    </row>
    <row r="324" spans="1:31" ht="31.5" customHeight="1" x14ac:dyDescent="0.25">
      <c r="A324" s="56" t="s">
        <v>498</v>
      </c>
      <c r="B324" s="47" t="s">
        <v>706</v>
      </c>
      <c r="C324" s="48" t="s">
        <v>707</v>
      </c>
      <c r="D324" s="69">
        <v>6.9398648039999991</v>
      </c>
      <c r="E324" s="69">
        <v>0</v>
      </c>
      <c r="F324" s="69">
        <f t="shared" si="98"/>
        <v>6.9398648039999991</v>
      </c>
      <c r="G324" s="69">
        <f t="shared" si="101"/>
        <v>5.1368066999999993</v>
      </c>
      <c r="H324" s="69">
        <f t="shared" si="101"/>
        <v>4.8276000000000003</v>
      </c>
      <c r="I324" s="37">
        <v>0</v>
      </c>
      <c r="J324" s="69">
        <v>0</v>
      </c>
      <c r="K324" s="37">
        <v>0</v>
      </c>
      <c r="L324" s="69">
        <v>0</v>
      </c>
      <c r="M324" s="37">
        <v>0</v>
      </c>
      <c r="N324" s="69">
        <v>0</v>
      </c>
      <c r="O324" s="69">
        <v>5.1368066999999993</v>
      </c>
      <c r="P324" s="69">
        <v>4.8276000000000003</v>
      </c>
      <c r="Q324" s="69">
        <f t="shared" si="99"/>
        <v>2.1122648039999987</v>
      </c>
      <c r="R324" s="69">
        <f t="shared" si="100"/>
        <v>-0.30920669999999895</v>
      </c>
      <c r="S324" s="131">
        <f t="shared" si="97"/>
        <v>-6.0194342138667395E-2</v>
      </c>
      <c r="T324" s="45" t="s">
        <v>32</v>
      </c>
      <c r="U324" s="1"/>
      <c r="W324" s="3"/>
      <c r="X324" s="3"/>
      <c r="Y324" s="3"/>
      <c r="Z324" s="3"/>
      <c r="AD324" s="1"/>
      <c r="AE324" s="1"/>
    </row>
    <row r="325" spans="1:31" ht="124.5" customHeight="1" x14ac:dyDescent="0.25">
      <c r="A325" s="56" t="s">
        <v>498</v>
      </c>
      <c r="B325" s="47" t="s">
        <v>708</v>
      </c>
      <c r="C325" s="48" t="s">
        <v>709</v>
      </c>
      <c r="D325" s="69">
        <v>16.09553944</v>
      </c>
      <c r="E325" s="69">
        <v>0</v>
      </c>
      <c r="F325" s="69">
        <f t="shared" si="98"/>
        <v>16.09553944</v>
      </c>
      <c r="G325" s="69">
        <f t="shared" si="101"/>
        <v>16.09553944</v>
      </c>
      <c r="H325" s="69">
        <f t="shared" si="101"/>
        <v>0.14805000000000001</v>
      </c>
      <c r="I325" s="37">
        <v>0</v>
      </c>
      <c r="J325" s="69">
        <v>0</v>
      </c>
      <c r="K325" s="37">
        <v>0</v>
      </c>
      <c r="L325" s="69">
        <v>0</v>
      </c>
      <c r="M325" s="37">
        <v>0</v>
      </c>
      <c r="N325" s="69">
        <v>0</v>
      </c>
      <c r="O325" s="69">
        <v>16.09553944</v>
      </c>
      <c r="P325" s="69">
        <v>0.14805000000000001</v>
      </c>
      <c r="Q325" s="69">
        <f t="shared" si="99"/>
        <v>15.94748944</v>
      </c>
      <c r="R325" s="69">
        <f t="shared" si="100"/>
        <v>-15.94748944</v>
      </c>
      <c r="S325" s="131">
        <f t="shared" si="97"/>
        <v>-0.99080179943319757</v>
      </c>
      <c r="T325" s="45" t="s">
        <v>710</v>
      </c>
      <c r="U325" s="1"/>
      <c r="W325" s="3"/>
      <c r="X325" s="3"/>
      <c r="Y325" s="3"/>
      <c r="Z325" s="3"/>
      <c r="AD325" s="1"/>
      <c r="AE325" s="1"/>
    </row>
    <row r="326" spans="1:31" ht="124.5" customHeight="1" x14ac:dyDescent="0.25">
      <c r="A326" s="56" t="s">
        <v>498</v>
      </c>
      <c r="B326" s="47" t="s">
        <v>711</v>
      </c>
      <c r="C326" s="48" t="s">
        <v>712</v>
      </c>
      <c r="D326" s="69">
        <v>15.767275139999999</v>
      </c>
      <c r="E326" s="69">
        <v>0</v>
      </c>
      <c r="F326" s="69">
        <f t="shared" si="98"/>
        <v>15.767275139999999</v>
      </c>
      <c r="G326" s="69">
        <f t="shared" si="101"/>
        <v>15.767275139999999</v>
      </c>
      <c r="H326" s="69">
        <f t="shared" si="101"/>
        <v>20.390137039999999</v>
      </c>
      <c r="I326" s="37">
        <v>0</v>
      </c>
      <c r="J326" s="69">
        <v>0</v>
      </c>
      <c r="K326" s="37">
        <v>0</v>
      </c>
      <c r="L326" s="69">
        <v>0</v>
      </c>
      <c r="M326" s="37">
        <v>0</v>
      </c>
      <c r="N326" s="69">
        <v>0</v>
      </c>
      <c r="O326" s="69">
        <v>15.767275139999999</v>
      </c>
      <c r="P326" s="69">
        <v>20.390137039999999</v>
      </c>
      <c r="Q326" s="69">
        <f t="shared" si="99"/>
        <v>-4.6228619000000002</v>
      </c>
      <c r="R326" s="69">
        <f t="shared" si="100"/>
        <v>4.6228619000000002</v>
      </c>
      <c r="S326" s="131">
        <f t="shared" si="97"/>
        <v>0.29319345663425778</v>
      </c>
      <c r="T326" s="45" t="s">
        <v>713</v>
      </c>
      <c r="U326" s="1"/>
      <c r="W326" s="3"/>
      <c r="X326" s="3"/>
      <c r="Y326" s="3"/>
      <c r="Z326" s="3"/>
      <c r="AD326" s="1"/>
      <c r="AE326" s="1"/>
    </row>
    <row r="327" spans="1:31" ht="47.25" customHeight="1" x14ac:dyDescent="0.25">
      <c r="A327" s="56" t="s">
        <v>498</v>
      </c>
      <c r="B327" s="47" t="s">
        <v>714</v>
      </c>
      <c r="C327" s="48" t="s">
        <v>715</v>
      </c>
      <c r="D327" s="69">
        <v>12.812892</v>
      </c>
      <c r="E327" s="69">
        <v>0</v>
      </c>
      <c r="F327" s="69">
        <f t="shared" si="98"/>
        <v>12.812892</v>
      </c>
      <c r="G327" s="69">
        <f t="shared" si="101"/>
        <v>12.812892</v>
      </c>
      <c r="H327" s="69">
        <f t="shared" si="101"/>
        <v>7.0009979999999999E-2</v>
      </c>
      <c r="I327" s="37">
        <v>0</v>
      </c>
      <c r="J327" s="69">
        <v>0</v>
      </c>
      <c r="K327" s="37">
        <v>0</v>
      </c>
      <c r="L327" s="69">
        <v>0</v>
      </c>
      <c r="M327" s="37">
        <v>0</v>
      </c>
      <c r="N327" s="69">
        <v>0</v>
      </c>
      <c r="O327" s="69">
        <v>12.812892</v>
      </c>
      <c r="P327" s="69">
        <v>7.0009979999999999E-2</v>
      </c>
      <c r="Q327" s="69">
        <f t="shared" si="99"/>
        <v>12.74288202</v>
      </c>
      <c r="R327" s="69">
        <f t="shared" si="100"/>
        <v>-12.74288202</v>
      </c>
      <c r="S327" s="131">
        <f t="shared" si="97"/>
        <v>-0.99453597361157808</v>
      </c>
      <c r="T327" s="45" t="s">
        <v>716</v>
      </c>
      <c r="U327" s="1"/>
      <c r="W327" s="3"/>
      <c r="X327" s="3"/>
      <c r="Y327" s="3"/>
      <c r="Z327" s="3"/>
      <c r="AD327" s="1"/>
      <c r="AE327" s="1"/>
    </row>
    <row r="328" spans="1:31" ht="47.25" customHeight="1" x14ac:dyDescent="0.25">
      <c r="A328" s="56" t="s">
        <v>498</v>
      </c>
      <c r="B328" s="47" t="s">
        <v>717</v>
      </c>
      <c r="C328" s="48" t="s">
        <v>718</v>
      </c>
      <c r="D328" s="69">
        <v>7.6242000000000001</v>
      </c>
      <c r="E328" s="69">
        <v>0</v>
      </c>
      <c r="F328" s="69">
        <f t="shared" si="98"/>
        <v>7.6242000000000001</v>
      </c>
      <c r="G328" s="69">
        <f t="shared" si="101"/>
        <v>7.6242000000000001</v>
      </c>
      <c r="H328" s="69">
        <f t="shared" si="101"/>
        <v>8.5554550000000003</v>
      </c>
      <c r="I328" s="37">
        <v>0</v>
      </c>
      <c r="J328" s="69">
        <v>0</v>
      </c>
      <c r="K328" s="37">
        <v>0</v>
      </c>
      <c r="L328" s="69">
        <v>0</v>
      </c>
      <c r="M328" s="37">
        <v>0</v>
      </c>
      <c r="N328" s="69">
        <v>0</v>
      </c>
      <c r="O328" s="69">
        <v>7.6242000000000001</v>
      </c>
      <c r="P328" s="69">
        <v>8.5554550000000003</v>
      </c>
      <c r="Q328" s="69">
        <f t="shared" si="99"/>
        <v>-0.93125500000000017</v>
      </c>
      <c r="R328" s="69">
        <f t="shared" si="100"/>
        <v>0.93125500000000017</v>
      </c>
      <c r="S328" s="131">
        <f t="shared" si="97"/>
        <v>0.12214461845177201</v>
      </c>
      <c r="T328" s="45" t="s">
        <v>719</v>
      </c>
      <c r="U328" s="1"/>
      <c r="W328" s="3"/>
      <c r="X328" s="3"/>
      <c r="Y328" s="3"/>
      <c r="Z328" s="3"/>
      <c r="AD328" s="1"/>
      <c r="AE328" s="1"/>
    </row>
    <row r="329" spans="1:31" ht="47.25" customHeight="1" x14ac:dyDescent="0.25">
      <c r="A329" s="56" t="s">
        <v>498</v>
      </c>
      <c r="B329" s="47" t="s">
        <v>720</v>
      </c>
      <c r="C329" s="48" t="s">
        <v>721</v>
      </c>
      <c r="D329" s="69">
        <v>2.8307999999999995</v>
      </c>
      <c r="E329" s="69">
        <v>0</v>
      </c>
      <c r="F329" s="69">
        <f t="shared" si="98"/>
        <v>2.8307999999999995</v>
      </c>
      <c r="G329" s="69">
        <f t="shared" si="101"/>
        <v>2.8308</v>
      </c>
      <c r="H329" s="69">
        <f t="shared" si="101"/>
        <v>2.8308</v>
      </c>
      <c r="I329" s="37">
        <v>0</v>
      </c>
      <c r="J329" s="69">
        <v>0</v>
      </c>
      <c r="K329" s="37">
        <v>0</v>
      </c>
      <c r="L329" s="69">
        <v>0</v>
      </c>
      <c r="M329" s="37">
        <v>2.8308</v>
      </c>
      <c r="N329" s="69">
        <v>2.8308</v>
      </c>
      <c r="O329" s="69">
        <v>0</v>
      </c>
      <c r="P329" s="69">
        <v>0</v>
      </c>
      <c r="Q329" s="69">
        <f t="shared" si="99"/>
        <v>0</v>
      </c>
      <c r="R329" s="69">
        <f t="shared" si="100"/>
        <v>0</v>
      </c>
      <c r="S329" s="131">
        <f t="shared" si="97"/>
        <v>0</v>
      </c>
      <c r="T329" s="45" t="s">
        <v>32</v>
      </c>
      <c r="U329" s="1"/>
      <c r="W329" s="3"/>
      <c r="X329" s="3"/>
      <c r="Y329" s="3"/>
      <c r="Z329" s="3"/>
      <c r="AD329" s="1"/>
      <c r="AE329" s="1"/>
    </row>
    <row r="330" spans="1:31" ht="47.25" customHeight="1" x14ac:dyDescent="0.25">
      <c r="A330" s="56" t="s">
        <v>498</v>
      </c>
      <c r="B330" s="47" t="s">
        <v>722</v>
      </c>
      <c r="C330" s="65" t="s">
        <v>723</v>
      </c>
      <c r="D330" s="69">
        <v>0.16956360000000001</v>
      </c>
      <c r="E330" s="69">
        <v>0</v>
      </c>
      <c r="F330" s="69">
        <f t="shared" si="98"/>
        <v>0.16956360000000001</v>
      </c>
      <c r="G330" s="69">
        <f t="shared" si="101"/>
        <v>0.16956360000000001</v>
      </c>
      <c r="H330" s="69">
        <f t="shared" si="101"/>
        <v>0.16956360000000001</v>
      </c>
      <c r="I330" s="37">
        <v>0.16956360000000001</v>
      </c>
      <c r="J330" s="69">
        <v>0.16956360000000001</v>
      </c>
      <c r="K330" s="37">
        <v>0</v>
      </c>
      <c r="L330" s="69">
        <v>0</v>
      </c>
      <c r="M330" s="37">
        <v>0</v>
      </c>
      <c r="N330" s="69">
        <v>0</v>
      </c>
      <c r="O330" s="69">
        <v>0</v>
      </c>
      <c r="P330" s="69">
        <v>0</v>
      </c>
      <c r="Q330" s="69">
        <f t="shared" si="99"/>
        <v>0</v>
      </c>
      <c r="R330" s="69">
        <f t="shared" si="100"/>
        <v>0</v>
      </c>
      <c r="S330" s="131">
        <f t="shared" si="97"/>
        <v>0</v>
      </c>
      <c r="T330" s="45" t="s">
        <v>32</v>
      </c>
      <c r="U330" s="1"/>
      <c r="W330" s="3"/>
      <c r="X330" s="3"/>
      <c r="Y330" s="3"/>
      <c r="Z330" s="3"/>
      <c r="AD330" s="1"/>
      <c r="AE330" s="1"/>
    </row>
    <row r="331" spans="1:31" ht="47.25" customHeight="1" x14ac:dyDescent="0.25">
      <c r="A331" s="34" t="s">
        <v>498</v>
      </c>
      <c r="B331" s="52" t="s">
        <v>724</v>
      </c>
      <c r="C331" s="48" t="s">
        <v>725</v>
      </c>
      <c r="D331" s="69">
        <v>0.40900671999999999</v>
      </c>
      <c r="E331" s="57">
        <v>0</v>
      </c>
      <c r="F331" s="69">
        <f t="shared" si="98"/>
        <v>0.40900671999999999</v>
      </c>
      <c r="G331" s="69">
        <f t="shared" si="101"/>
        <v>0.40900671999999999</v>
      </c>
      <c r="H331" s="69">
        <f t="shared" si="101"/>
        <v>0.41633999999999999</v>
      </c>
      <c r="I331" s="37">
        <v>0</v>
      </c>
      <c r="J331" s="69">
        <v>0</v>
      </c>
      <c r="K331" s="37">
        <v>0</v>
      </c>
      <c r="L331" s="69">
        <v>0</v>
      </c>
      <c r="M331" s="37">
        <v>0</v>
      </c>
      <c r="N331" s="69">
        <v>0</v>
      </c>
      <c r="O331" s="69">
        <v>0.40900671999999999</v>
      </c>
      <c r="P331" s="69">
        <v>0.41633999999999999</v>
      </c>
      <c r="Q331" s="69">
        <f t="shared" si="99"/>
        <v>-7.3332799999999976E-3</v>
      </c>
      <c r="R331" s="69">
        <f t="shared" si="100"/>
        <v>7.3332799999999976E-3</v>
      </c>
      <c r="S331" s="131">
        <f t="shared" si="97"/>
        <v>1.7929485363956849E-2</v>
      </c>
      <c r="T331" s="45" t="s">
        <v>32</v>
      </c>
      <c r="U331" s="1"/>
      <c r="W331" s="3"/>
      <c r="X331" s="3"/>
      <c r="Y331" s="3"/>
      <c r="Z331" s="3"/>
      <c r="AD331" s="1"/>
      <c r="AE331" s="1"/>
    </row>
    <row r="332" spans="1:31" ht="31.5" customHeight="1" x14ac:dyDescent="0.25">
      <c r="A332" s="34" t="s">
        <v>498</v>
      </c>
      <c r="B332" s="52" t="s">
        <v>726</v>
      </c>
      <c r="C332" s="48" t="s">
        <v>727</v>
      </c>
      <c r="D332" s="69">
        <v>1.1819999999999999</v>
      </c>
      <c r="E332" s="69">
        <v>0</v>
      </c>
      <c r="F332" s="69">
        <f t="shared" si="98"/>
        <v>1.1819999999999999</v>
      </c>
      <c r="G332" s="69">
        <f t="shared" si="101"/>
        <v>1.1819999999999999</v>
      </c>
      <c r="H332" s="69">
        <f t="shared" si="101"/>
        <v>1.1819999999999999</v>
      </c>
      <c r="I332" s="37">
        <v>0</v>
      </c>
      <c r="J332" s="69">
        <v>0</v>
      </c>
      <c r="K332" s="37">
        <v>0</v>
      </c>
      <c r="L332" s="69">
        <v>0</v>
      </c>
      <c r="M332" s="37">
        <v>1.1819999999999999</v>
      </c>
      <c r="N332" s="69">
        <v>1.1819999999999999</v>
      </c>
      <c r="O332" s="69">
        <v>0</v>
      </c>
      <c r="P332" s="69">
        <v>0</v>
      </c>
      <c r="Q332" s="69">
        <f t="shared" si="99"/>
        <v>0</v>
      </c>
      <c r="R332" s="69">
        <f t="shared" si="100"/>
        <v>0</v>
      </c>
      <c r="S332" s="131">
        <f t="shared" si="97"/>
        <v>0</v>
      </c>
      <c r="T332" s="72" t="s">
        <v>32</v>
      </c>
      <c r="U332" s="1"/>
      <c r="W332" s="3"/>
      <c r="X332" s="3"/>
      <c r="Y332" s="3"/>
      <c r="Z332" s="3"/>
      <c r="AD332" s="1"/>
      <c r="AE332" s="1"/>
    </row>
    <row r="333" spans="1:31" ht="31.5" customHeight="1" x14ac:dyDescent="0.25">
      <c r="A333" s="34" t="s">
        <v>498</v>
      </c>
      <c r="B333" s="52" t="s">
        <v>728</v>
      </c>
      <c r="C333" s="48" t="s">
        <v>729</v>
      </c>
      <c r="D333" s="69">
        <v>1.2344784</v>
      </c>
      <c r="E333" s="57">
        <v>0</v>
      </c>
      <c r="F333" s="69">
        <f t="shared" si="98"/>
        <v>1.2344784</v>
      </c>
      <c r="G333" s="69">
        <f t="shared" si="101"/>
        <v>1.2344784</v>
      </c>
      <c r="H333" s="69">
        <f t="shared" si="101"/>
        <v>1.028</v>
      </c>
      <c r="I333" s="37">
        <v>0</v>
      </c>
      <c r="J333" s="69">
        <v>0</v>
      </c>
      <c r="K333" s="37">
        <v>1.028</v>
      </c>
      <c r="L333" s="69">
        <v>1.028</v>
      </c>
      <c r="M333" s="37">
        <v>0</v>
      </c>
      <c r="N333" s="69">
        <v>0</v>
      </c>
      <c r="O333" s="69">
        <v>0.20647839999999995</v>
      </c>
      <c r="P333" s="69">
        <v>0</v>
      </c>
      <c r="Q333" s="69">
        <f t="shared" si="99"/>
        <v>0.20647839999999995</v>
      </c>
      <c r="R333" s="69">
        <f t="shared" si="100"/>
        <v>-0.20647839999999995</v>
      </c>
      <c r="S333" s="131">
        <f t="shared" si="97"/>
        <v>-0.16725962965411137</v>
      </c>
      <c r="T333" s="45" t="s">
        <v>730</v>
      </c>
      <c r="U333" s="1"/>
      <c r="W333" s="3"/>
      <c r="X333" s="3"/>
      <c r="Y333" s="3"/>
      <c r="Z333" s="3"/>
      <c r="AD333" s="1"/>
      <c r="AE333" s="1"/>
    </row>
    <row r="334" spans="1:31" ht="55.5" customHeight="1" x14ac:dyDescent="0.25">
      <c r="A334" s="34" t="s">
        <v>498</v>
      </c>
      <c r="B334" s="47" t="s">
        <v>731</v>
      </c>
      <c r="C334" s="36" t="s">
        <v>732</v>
      </c>
      <c r="D334" s="69">
        <v>2.7693977800000003</v>
      </c>
      <c r="E334" s="57">
        <v>1.5334234799999999</v>
      </c>
      <c r="F334" s="69">
        <f t="shared" si="98"/>
        <v>1.2359743000000003</v>
      </c>
      <c r="G334" s="69">
        <f t="shared" si="101"/>
        <v>1.2359743000000001</v>
      </c>
      <c r="H334" s="69">
        <f t="shared" si="101"/>
        <v>1.2359785900000002</v>
      </c>
      <c r="I334" s="37">
        <v>0</v>
      </c>
      <c r="J334" s="69">
        <v>0</v>
      </c>
      <c r="K334" s="37">
        <v>0</v>
      </c>
      <c r="L334" s="69">
        <v>0</v>
      </c>
      <c r="M334" s="37">
        <v>1.2359743000000001</v>
      </c>
      <c r="N334" s="69">
        <v>1.2359785900000002</v>
      </c>
      <c r="O334" s="69">
        <v>0</v>
      </c>
      <c r="P334" s="69">
        <v>0</v>
      </c>
      <c r="Q334" s="69">
        <f t="shared" si="99"/>
        <v>-4.2899999999068683E-6</v>
      </c>
      <c r="R334" s="69">
        <f t="shared" si="100"/>
        <v>4.2900000001289129E-6</v>
      </c>
      <c r="S334" s="131">
        <f t="shared" si="97"/>
        <v>3.4709459574757444E-6</v>
      </c>
      <c r="T334" s="45" t="s">
        <v>32</v>
      </c>
      <c r="U334" s="1"/>
      <c r="W334" s="3"/>
      <c r="X334" s="3"/>
      <c r="Y334" s="3"/>
      <c r="Z334" s="3"/>
      <c r="AD334" s="1"/>
      <c r="AE334" s="1"/>
    </row>
    <row r="335" spans="1:31" ht="55.5" customHeight="1" x14ac:dyDescent="0.25">
      <c r="A335" s="34" t="s">
        <v>498</v>
      </c>
      <c r="B335" s="47" t="s">
        <v>733</v>
      </c>
      <c r="C335" s="36" t="s">
        <v>734</v>
      </c>
      <c r="D335" s="69">
        <v>27.435393599999998</v>
      </c>
      <c r="E335" s="57">
        <v>7.7520335999999999</v>
      </c>
      <c r="F335" s="69">
        <f t="shared" si="98"/>
        <v>19.683359999999997</v>
      </c>
      <c r="G335" s="69">
        <f t="shared" si="101"/>
        <v>19.683359999999997</v>
      </c>
      <c r="H335" s="69">
        <f t="shared" si="101"/>
        <v>19.943484959999999</v>
      </c>
      <c r="I335" s="37">
        <v>0</v>
      </c>
      <c r="J335" s="69">
        <v>0</v>
      </c>
      <c r="K335" s="37">
        <v>0</v>
      </c>
      <c r="L335" s="69">
        <v>0</v>
      </c>
      <c r="M335" s="37">
        <v>0.20039999999999999</v>
      </c>
      <c r="N335" s="69">
        <v>0.20039999999999999</v>
      </c>
      <c r="O335" s="69">
        <v>19.482959999999999</v>
      </c>
      <c r="P335" s="69">
        <v>19.743084960000001</v>
      </c>
      <c r="Q335" s="69">
        <f t="shared" si="99"/>
        <v>-0.2601249600000024</v>
      </c>
      <c r="R335" s="69">
        <f t="shared" si="100"/>
        <v>0.2601249600000024</v>
      </c>
      <c r="S335" s="131">
        <f t="shared" si="97"/>
        <v>1.3215475406638016E-2</v>
      </c>
      <c r="T335" s="45" t="s">
        <v>32</v>
      </c>
      <c r="U335" s="1"/>
      <c r="W335" s="3"/>
      <c r="X335" s="3"/>
      <c r="Y335" s="3"/>
      <c r="Z335" s="3"/>
      <c r="AD335" s="1"/>
      <c r="AE335" s="1"/>
    </row>
    <row r="336" spans="1:31" ht="55.5" customHeight="1" x14ac:dyDescent="0.25">
      <c r="A336" s="34" t="s">
        <v>498</v>
      </c>
      <c r="B336" s="47" t="s">
        <v>735</v>
      </c>
      <c r="C336" s="36" t="s">
        <v>736</v>
      </c>
      <c r="D336" s="69">
        <v>11.78618399</v>
      </c>
      <c r="E336" s="57">
        <v>7.6328787499999997</v>
      </c>
      <c r="F336" s="69">
        <f t="shared" si="98"/>
        <v>4.1533052399999999</v>
      </c>
      <c r="G336" s="69">
        <f t="shared" si="101"/>
        <v>4.1533052399999999</v>
      </c>
      <c r="H336" s="69">
        <f t="shared" si="101"/>
        <v>4.153308</v>
      </c>
      <c r="I336" s="37">
        <v>0</v>
      </c>
      <c r="J336" s="69">
        <v>0</v>
      </c>
      <c r="K336" s="37">
        <v>0</v>
      </c>
      <c r="L336" s="69">
        <v>0</v>
      </c>
      <c r="M336" s="37">
        <v>4.1533052399999999</v>
      </c>
      <c r="N336" s="69">
        <v>4.153308</v>
      </c>
      <c r="O336" s="69">
        <v>0</v>
      </c>
      <c r="P336" s="69">
        <v>0</v>
      </c>
      <c r="Q336" s="69">
        <f t="shared" si="99"/>
        <v>-2.7600000001015701E-6</v>
      </c>
      <c r="R336" s="69">
        <f t="shared" si="100"/>
        <v>2.7600000001015701E-6</v>
      </c>
      <c r="S336" s="131">
        <f t="shared" si="97"/>
        <v>6.645309796930722E-7</v>
      </c>
      <c r="T336" s="45" t="s">
        <v>32</v>
      </c>
      <c r="U336" s="1"/>
      <c r="W336" s="3"/>
      <c r="X336" s="3"/>
      <c r="Y336" s="3"/>
      <c r="Z336" s="3"/>
      <c r="AD336" s="1"/>
      <c r="AE336" s="1"/>
    </row>
    <row r="337" spans="1:31" ht="55.5" customHeight="1" x14ac:dyDescent="0.25">
      <c r="A337" s="34" t="s">
        <v>498</v>
      </c>
      <c r="B337" s="47" t="s">
        <v>737</v>
      </c>
      <c r="C337" s="65" t="s">
        <v>738</v>
      </c>
      <c r="D337" s="69">
        <v>18.234000000000002</v>
      </c>
      <c r="E337" s="57">
        <v>0</v>
      </c>
      <c r="F337" s="69">
        <f t="shared" si="98"/>
        <v>18.234000000000002</v>
      </c>
      <c r="G337" s="69">
        <f t="shared" si="101"/>
        <v>18.234000000000002</v>
      </c>
      <c r="H337" s="69">
        <f t="shared" si="101"/>
        <v>18.234000000000002</v>
      </c>
      <c r="I337" s="37">
        <v>0</v>
      </c>
      <c r="J337" s="69">
        <v>0</v>
      </c>
      <c r="K337" s="37">
        <v>0</v>
      </c>
      <c r="L337" s="69">
        <v>0</v>
      </c>
      <c r="M337" s="37">
        <v>18.234000000000002</v>
      </c>
      <c r="N337" s="69">
        <v>18.234000000000002</v>
      </c>
      <c r="O337" s="69">
        <v>0</v>
      </c>
      <c r="P337" s="69">
        <v>0</v>
      </c>
      <c r="Q337" s="69">
        <f t="shared" si="99"/>
        <v>0</v>
      </c>
      <c r="R337" s="69">
        <f t="shared" si="100"/>
        <v>0</v>
      </c>
      <c r="S337" s="131">
        <f t="shared" si="97"/>
        <v>0</v>
      </c>
      <c r="T337" s="45" t="s">
        <v>32</v>
      </c>
      <c r="U337" s="1"/>
      <c r="W337" s="3"/>
      <c r="X337" s="3"/>
      <c r="Y337" s="3"/>
      <c r="Z337" s="3"/>
      <c r="AD337" s="1"/>
      <c r="AE337" s="1"/>
    </row>
    <row r="338" spans="1:31" ht="78" customHeight="1" x14ac:dyDescent="0.25">
      <c r="A338" s="34" t="s">
        <v>498</v>
      </c>
      <c r="B338" s="47" t="s">
        <v>739</v>
      </c>
      <c r="C338" s="65" t="s">
        <v>740</v>
      </c>
      <c r="D338" s="69" t="s">
        <v>32</v>
      </c>
      <c r="E338" s="57" t="s">
        <v>32</v>
      </c>
      <c r="F338" s="69" t="s">
        <v>32</v>
      </c>
      <c r="G338" s="69" t="s">
        <v>32</v>
      </c>
      <c r="H338" s="69">
        <f t="shared" si="101"/>
        <v>0</v>
      </c>
      <c r="I338" s="37" t="s">
        <v>32</v>
      </c>
      <c r="J338" s="69">
        <v>0</v>
      </c>
      <c r="K338" s="37" t="s">
        <v>32</v>
      </c>
      <c r="L338" s="69">
        <v>0</v>
      </c>
      <c r="M338" s="37" t="s">
        <v>32</v>
      </c>
      <c r="N338" s="69">
        <v>0</v>
      </c>
      <c r="O338" s="69" t="s">
        <v>32</v>
      </c>
      <c r="P338" s="69">
        <v>0</v>
      </c>
      <c r="Q338" s="69" t="s">
        <v>32</v>
      </c>
      <c r="R338" s="69" t="s">
        <v>32</v>
      </c>
      <c r="S338" s="131" t="s">
        <v>32</v>
      </c>
      <c r="T338" s="45" t="s">
        <v>741</v>
      </c>
      <c r="U338" s="1"/>
      <c r="W338" s="3"/>
      <c r="X338" s="3"/>
      <c r="Y338" s="3"/>
      <c r="Z338" s="3"/>
      <c r="AD338" s="1"/>
      <c r="AE338" s="1"/>
    </row>
    <row r="339" spans="1:31" ht="78" customHeight="1" x14ac:dyDescent="0.25">
      <c r="A339" s="34" t="s">
        <v>498</v>
      </c>
      <c r="B339" s="47" t="s">
        <v>742</v>
      </c>
      <c r="C339" s="65" t="s">
        <v>743</v>
      </c>
      <c r="D339" s="69" t="s">
        <v>32</v>
      </c>
      <c r="E339" s="57" t="s">
        <v>32</v>
      </c>
      <c r="F339" s="69" t="s">
        <v>32</v>
      </c>
      <c r="G339" s="69" t="s">
        <v>32</v>
      </c>
      <c r="H339" s="69">
        <f t="shared" si="101"/>
        <v>0.33652301000000001</v>
      </c>
      <c r="I339" s="37" t="s">
        <v>32</v>
      </c>
      <c r="J339" s="69">
        <v>0</v>
      </c>
      <c r="K339" s="37" t="s">
        <v>32</v>
      </c>
      <c r="L339" s="69">
        <v>0</v>
      </c>
      <c r="M339" s="37" t="s">
        <v>32</v>
      </c>
      <c r="N339" s="69">
        <v>0</v>
      </c>
      <c r="O339" s="69" t="s">
        <v>32</v>
      </c>
      <c r="P339" s="69">
        <v>0.33652301000000001</v>
      </c>
      <c r="Q339" s="69" t="s">
        <v>32</v>
      </c>
      <c r="R339" s="69" t="s">
        <v>32</v>
      </c>
      <c r="S339" s="131" t="s">
        <v>32</v>
      </c>
      <c r="T339" s="45" t="s">
        <v>744</v>
      </c>
      <c r="U339" s="1"/>
      <c r="W339" s="3"/>
      <c r="X339" s="3"/>
      <c r="Y339" s="3"/>
      <c r="Z339" s="3"/>
      <c r="AD339" s="1"/>
      <c r="AE339" s="1"/>
    </row>
    <row r="340" spans="1:31" ht="78" customHeight="1" x14ac:dyDescent="0.25">
      <c r="A340" s="34" t="s">
        <v>498</v>
      </c>
      <c r="B340" s="47" t="s">
        <v>745</v>
      </c>
      <c r="C340" s="65" t="s">
        <v>746</v>
      </c>
      <c r="D340" s="69" t="s">
        <v>32</v>
      </c>
      <c r="E340" s="57" t="s">
        <v>32</v>
      </c>
      <c r="F340" s="69" t="s">
        <v>32</v>
      </c>
      <c r="G340" s="69" t="s">
        <v>32</v>
      </c>
      <c r="H340" s="69">
        <f t="shared" si="101"/>
        <v>1.2196800000000001</v>
      </c>
      <c r="I340" s="37" t="s">
        <v>32</v>
      </c>
      <c r="J340" s="69">
        <v>0</v>
      </c>
      <c r="K340" s="37" t="s">
        <v>32</v>
      </c>
      <c r="L340" s="69">
        <v>0</v>
      </c>
      <c r="M340" s="37" t="s">
        <v>32</v>
      </c>
      <c r="N340" s="69">
        <v>0</v>
      </c>
      <c r="O340" s="69" t="s">
        <v>32</v>
      </c>
      <c r="P340" s="69">
        <v>1.2196800000000001</v>
      </c>
      <c r="Q340" s="69" t="s">
        <v>32</v>
      </c>
      <c r="R340" s="69" t="s">
        <v>32</v>
      </c>
      <c r="S340" s="131" t="s">
        <v>32</v>
      </c>
      <c r="T340" s="45" t="s">
        <v>747</v>
      </c>
      <c r="U340" s="1"/>
      <c r="W340" s="3"/>
      <c r="X340" s="3"/>
      <c r="Y340" s="3"/>
      <c r="Z340" s="3"/>
      <c r="AD340" s="1"/>
      <c r="AE340" s="1"/>
    </row>
    <row r="341" spans="1:31" ht="78" customHeight="1" x14ac:dyDescent="0.25">
      <c r="A341" s="34" t="s">
        <v>498</v>
      </c>
      <c r="B341" s="47" t="s">
        <v>748</v>
      </c>
      <c r="C341" s="65" t="s">
        <v>749</v>
      </c>
      <c r="D341" s="69" t="s">
        <v>32</v>
      </c>
      <c r="E341" s="57" t="s">
        <v>32</v>
      </c>
      <c r="F341" s="69" t="s">
        <v>32</v>
      </c>
      <c r="G341" s="69" t="s">
        <v>32</v>
      </c>
      <c r="H341" s="69">
        <f t="shared" si="101"/>
        <v>0</v>
      </c>
      <c r="I341" s="37" t="s">
        <v>32</v>
      </c>
      <c r="J341" s="69">
        <v>0</v>
      </c>
      <c r="K341" s="37" t="s">
        <v>32</v>
      </c>
      <c r="L341" s="69">
        <v>0</v>
      </c>
      <c r="M341" s="37" t="s">
        <v>32</v>
      </c>
      <c r="N341" s="69">
        <v>0</v>
      </c>
      <c r="O341" s="69" t="s">
        <v>32</v>
      </c>
      <c r="P341" s="69">
        <v>0</v>
      </c>
      <c r="Q341" s="69" t="s">
        <v>32</v>
      </c>
      <c r="R341" s="69" t="s">
        <v>32</v>
      </c>
      <c r="S341" s="131" t="s">
        <v>32</v>
      </c>
      <c r="T341" s="45" t="s">
        <v>741</v>
      </c>
      <c r="U341" s="1"/>
      <c r="W341" s="3"/>
      <c r="X341" s="3"/>
      <c r="Y341" s="3"/>
      <c r="Z341" s="3"/>
      <c r="AD341" s="1"/>
      <c r="AE341" s="1"/>
    </row>
    <row r="342" spans="1:31" ht="78" customHeight="1" x14ac:dyDescent="0.25">
      <c r="A342" s="34" t="s">
        <v>498</v>
      </c>
      <c r="B342" s="47" t="s">
        <v>750</v>
      </c>
      <c r="C342" s="65" t="s">
        <v>751</v>
      </c>
      <c r="D342" s="69">
        <v>0.31590719999999994</v>
      </c>
      <c r="E342" s="57">
        <f>D342-F342</f>
        <v>0</v>
      </c>
      <c r="F342" s="69">
        <v>0.31590719999999994</v>
      </c>
      <c r="G342" s="69" t="s">
        <v>32</v>
      </c>
      <c r="H342" s="69">
        <f t="shared" si="101"/>
        <v>0</v>
      </c>
      <c r="I342" s="37" t="s">
        <v>32</v>
      </c>
      <c r="J342" s="69">
        <v>0</v>
      </c>
      <c r="K342" s="37" t="s">
        <v>32</v>
      </c>
      <c r="L342" s="69">
        <v>0</v>
      </c>
      <c r="M342" s="37" t="s">
        <v>32</v>
      </c>
      <c r="N342" s="69">
        <v>0</v>
      </c>
      <c r="O342" s="69" t="s">
        <v>32</v>
      </c>
      <c r="P342" s="69">
        <v>0</v>
      </c>
      <c r="Q342" s="69">
        <f>F342-H342</f>
        <v>0.31590719999999994</v>
      </c>
      <c r="R342" s="69" t="s">
        <v>32</v>
      </c>
      <c r="S342" s="131" t="s">
        <v>32</v>
      </c>
      <c r="T342" s="45" t="s">
        <v>741</v>
      </c>
      <c r="U342" s="1"/>
      <c r="W342" s="3"/>
      <c r="X342" s="3"/>
      <c r="Y342" s="3"/>
      <c r="Z342" s="3"/>
      <c r="AD342" s="1"/>
      <c r="AE342" s="1"/>
    </row>
    <row r="343" spans="1:31" ht="78" customHeight="1" x14ac:dyDescent="0.25">
      <c r="A343" s="34" t="s">
        <v>498</v>
      </c>
      <c r="B343" s="47" t="s">
        <v>752</v>
      </c>
      <c r="C343" s="65" t="s">
        <v>753</v>
      </c>
      <c r="D343" s="69" t="s">
        <v>32</v>
      </c>
      <c r="E343" s="57" t="s">
        <v>32</v>
      </c>
      <c r="F343" s="69" t="s">
        <v>32</v>
      </c>
      <c r="G343" s="69" t="s">
        <v>32</v>
      </c>
      <c r="H343" s="69">
        <f t="shared" si="101"/>
        <v>0</v>
      </c>
      <c r="I343" s="37" t="s">
        <v>32</v>
      </c>
      <c r="J343" s="69">
        <v>0</v>
      </c>
      <c r="K343" s="37" t="s">
        <v>32</v>
      </c>
      <c r="L343" s="69">
        <v>0</v>
      </c>
      <c r="M343" s="37" t="s">
        <v>32</v>
      </c>
      <c r="N343" s="69">
        <v>0</v>
      </c>
      <c r="O343" s="69" t="s">
        <v>32</v>
      </c>
      <c r="P343" s="69">
        <v>0</v>
      </c>
      <c r="Q343" s="69" t="s">
        <v>32</v>
      </c>
      <c r="R343" s="69" t="s">
        <v>32</v>
      </c>
      <c r="S343" s="131" t="s">
        <v>32</v>
      </c>
      <c r="T343" s="45" t="s">
        <v>741</v>
      </c>
      <c r="U343" s="1"/>
      <c r="W343" s="3"/>
      <c r="X343" s="3"/>
      <c r="Y343" s="3"/>
      <c r="Z343" s="3"/>
      <c r="AD343" s="1"/>
      <c r="AE343" s="1"/>
    </row>
    <row r="344" spans="1:31" ht="78" customHeight="1" x14ac:dyDescent="0.25">
      <c r="A344" s="34" t="s">
        <v>498</v>
      </c>
      <c r="B344" s="47" t="s">
        <v>754</v>
      </c>
      <c r="C344" s="65" t="s">
        <v>755</v>
      </c>
      <c r="D344" s="69" t="s">
        <v>32</v>
      </c>
      <c r="E344" s="57" t="s">
        <v>32</v>
      </c>
      <c r="F344" s="69" t="s">
        <v>32</v>
      </c>
      <c r="G344" s="69" t="s">
        <v>32</v>
      </c>
      <c r="H344" s="69">
        <f t="shared" si="101"/>
        <v>4.76877321</v>
      </c>
      <c r="I344" s="37" t="s">
        <v>32</v>
      </c>
      <c r="J344" s="69">
        <v>0</v>
      </c>
      <c r="K344" s="37" t="s">
        <v>32</v>
      </c>
      <c r="L344" s="69">
        <v>0</v>
      </c>
      <c r="M344" s="37" t="s">
        <v>32</v>
      </c>
      <c r="N344" s="69">
        <v>0</v>
      </c>
      <c r="O344" s="69" t="s">
        <v>32</v>
      </c>
      <c r="P344" s="69">
        <v>4.76877321</v>
      </c>
      <c r="Q344" s="69" t="s">
        <v>32</v>
      </c>
      <c r="R344" s="69" t="s">
        <v>32</v>
      </c>
      <c r="S344" s="131" t="s">
        <v>32</v>
      </c>
      <c r="T344" s="45" t="s">
        <v>747</v>
      </c>
      <c r="U344" s="1"/>
      <c r="W344" s="3"/>
      <c r="X344" s="3"/>
      <c r="Y344" s="3"/>
      <c r="Z344" s="3"/>
      <c r="AD344" s="1"/>
      <c r="AE344" s="1"/>
    </row>
    <row r="345" spans="1:31" ht="78" customHeight="1" x14ac:dyDescent="0.25">
      <c r="A345" s="34" t="s">
        <v>498</v>
      </c>
      <c r="B345" s="47" t="s">
        <v>756</v>
      </c>
      <c r="C345" s="65" t="s">
        <v>757</v>
      </c>
      <c r="D345" s="69" t="s">
        <v>32</v>
      </c>
      <c r="E345" s="57" t="s">
        <v>32</v>
      </c>
      <c r="F345" s="69" t="s">
        <v>32</v>
      </c>
      <c r="G345" s="69" t="s">
        <v>32</v>
      </c>
      <c r="H345" s="69">
        <f t="shared" si="101"/>
        <v>0.14399999999999999</v>
      </c>
      <c r="I345" s="37" t="s">
        <v>32</v>
      </c>
      <c r="J345" s="69">
        <v>0</v>
      </c>
      <c r="K345" s="37" t="s">
        <v>32</v>
      </c>
      <c r="L345" s="69">
        <v>0</v>
      </c>
      <c r="M345" s="37" t="s">
        <v>32</v>
      </c>
      <c r="N345" s="69">
        <v>0</v>
      </c>
      <c r="O345" s="69" t="s">
        <v>32</v>
      </c>
      <c r="P345" s="69">
        <v>0.14399999999999999</v>
      </c>
      <c r="Q345" s="69" t="s">
        <v>32</v>
      </c>
      <c r="R345" s="69" t="s">
        <v>32</v>
      </c>
      <c r="S345" s="131" t="s">
        <v>32</v>
      </c>
      <c r="T345" s="45" t="s">
        <v>747</v>
      </c>
      <c r="U345" s="1"/>
      <c r="W345" s="3"/>
      <c r="X345" s="3"/>
      <c r="Y345" s="3"/>
      <c r="Z345" s="3"/>
      <c r="AD345" s="1"/>
      <c r="AE345" s="1"/>
    </row>
    <row r="346" spans="1:31" ht="78" customHeight="1" x14ac:dyDescent="0.25">
      <c r="A346" s="34" t="s">
        <v>498</v>
      </c>
      <c r="B346" s="47" t="s">
        <v>758</v>
      </c>
      <c r="C346" s="65" t="s">
        <v>759</v>
      </c>
      <c r="D346" s="69" t="s">
        <v>32</v>
      </c>
      <c r="E346" s="57" t="s">
        <v>32</v>
      </c>
      <c r="F346" s="69" t="s">
        <v>32</v>
      </c>
      <c r="G346" s="69" t="s">
        <v>32</v>
      </c>
      <c r="H346" s="69">
        <f t="shared" si="101"/>
        <v>0</v>
      </c>
      <c r="I346" s="37" t="s">
        <v>32</v>
      </c>
      <c r="J346" s="69">
        <v>0</v>
      </c>
      <c r="K346" s="37" t="s">
        <v>32</v>
      </c>
      <c r="L346" s="69">
        <v>0</v>
      </c>
      <c r="M346" s="37" t="s">
        <v>32</v>
      </c>
      <c r="N346" s="69">
        <v>0</v>
      </c>
      <c r="O346" s="69" t="s">
        <v>32</v>
      </c>
      <c r="P346" s="69">
        <v>0</v>
      </c>
      <c r="Q346" s="69" t="s">
        <v>32</v>
      </c>
      <c r="R346" s="69" t="s">
        <v>32</v>
      </c>
      <c r="S346" s="131" t="s">
        <v>32</v>
      </c>
      <c r="T346" s="45" t="s">
        <v>744</v>
      </c>
      <c r="U346" s="1"/>
      <c r="W346" s="3"/>
      <c r="X346" s="3"/>
      <c r="Y346" s="3"/>
      <c r="Z346" s="3"/>
      <c r="AD346" s="1"/>
      <c r="AE346" s="1"/>
    </row>
    <row r="347" spans="1:31" ht="78" customHeight="1" x14ac:dyDescent="0.25">
      <c r="A347" s="34" t="s">
        <v>498</v>
      </c>
      <c r="B347" s="47" t="s">
        <v>760</v>
      </c>
      <c r="C347" s="65" t="s">
        <v>761</v>
      </c>
      <c r="D347" s="69" t="s">
        <v>32</v>
      </c>
      <c r="E347" s="57" t="s">
        <v>32</v>
      </c>
      <c r="F347" s="69" t="s">
        <v>32</v>
      </c>
      <c r="G347" s="69" t="s">
        <v>32</v>
      </c>
      <c r="H347" s="69">
        <f t="shared" si="101"/>
        <v>0.15540000000000001</v>
      </c>
      <c r="I347" s="37" t="s">
        <v>32</v>
      </c>
      <c r="J347" s="69">
        <v>0</v>
      </c>
      <c r="K347" s="37" t="s">
        <v>32</v>
      </c>
      <c r="L347" s="69">
        <v>0</v>
      </c>
      <c r="M347" s="37" t="s">
        <v>32</v>
      </c>
      <c r="N347" s="69">
        <v>0</v>
      </c>
      <c r="O347" s="69" t="s">
        <v>32</v>
      </c>
      <c r="P347" s="69">
        <v>0.15540000000000001</v>
      </c>
      <c r="Q347" s="69" t="s">
        <v>32</v>
      </c>
      <c r="R347" s="69" t="s">
        <v>32</v>
      </c>
      <c r="S347" s="131" t="s">
        <v>32</v>
      </c>
      <c r="T347" s="45" t="s">
        <v>747</v>
      </c>
      <c r="U347" s="1"/>
      <c r="W347" s="3"/>
      <c r="X347" s="3"/>
      <c r="Y347" s="3"/>
      <c r="Z347" s="3"/>
      <c r="AD347" s="1"/>
      <c r="AE347" s="1"/>
    </row>
    <row r="348" spans="1:31" ht="78" customHeight="1" x14ac:dyDescent="0.25">
      <c r="A348" s="34" t="s">
        <v>498</v>
      </c>
      <c r="B348" s="47" t="s">
        <v>762</v>
      </c>
      <c r="C348" s="65" t="s">
        <v>763</v>
      </c>
      <c r="D348" s="69" t="s">
        <v>32</v>
      </c>
      <c r="E348" s="57" t="s">
        <v>32</v>
      </c>
      <c r="F348" s="69" t="s">
        <v>32</v>
      </c>
      <c r="G348" s="69" t="s">
        <v>32</v>
      </c>
      <c r="H348" s="69">
        <f t="shared" si="101"/>
        <v>0.47520000000000001</v>
      </c>
      <c r="I348" s="37" t="s">
        <v>32</v>
      </c>
      <c r="J348" s="69">
        <v>0</v>
      </c>
      <c r="K348" s="37" t="s">
        <v>32</v>
      </c>
      <c r="L348" s="69">
        <v>0</v>
      </c>
      <c r="M348" s="37" t="s">
        <v>32</v>
      </c>
      <c r="N348" s="69">
        <v>0</v>
      </c>
      <c r="O348" s="69" t="s">
        <v>32</v>
      </c>
      <c r="P348" s="69">
        <v>0.47520000000000001</v>
      </c>
      <c r="Q348" s="69" t="s">
        <v>32</v>
      </c>
      <c r="R348" s="69" t="s">
        <v>32</v>
      </c>
      <c r="S348" s="131" t="s">
        <v>32</v>
      </c>
      <c r="T348" s="45" t="s">
        <v>747</v>
      </c>
      <c r="U348" s="1"/>
      <c r="W348" s="3"/>
      <c r="X348" s="3"/>
      <c r="Y348" s="3"/>
      <c r="Z348" s="3"/>
      <c r="AD348" s="1"/>
      <c r="AE348" s="1"/>
    </row>
    <row r="349" spans="1:31" ht="78" customHeight="1" x14ac:dyDescent="0.25">
      <c r="A349" s="34" t="s">
        <v>498</v>
      </c>
      <c r="B349" s="47" t="s">
        <v>764</v>
      </c>
      <c r="C349" s="65" t="s">
        <v>765</v>
      </c>
      <c r="D349" s="69" t="s">
        <v>32</v>
      </c>
      <c r="E349" s="57" t="s">
        <v>32</v>
      </c>
      <c r="F349" s="69" t="s">
        <v>32</v>
      </c>
      <c r="G349" s="69" t="s">
        <v>32</v>
      </c>
      <c r="H349" s="69">
        <f t="shared" si="101"/>
        <v>0.12821639999999998</v>
      </c>
      <c r="I349" s="37" t="s">
        <v>32</v>
      </c>
      <c r="J349" s="69">
        <v>0</v>
      </c>
      <c r="K349" s="37" t="s">
        <v>32</v>
      </c>
      <c r="L349" s="69">
        <v>0</v>
      </c>
      <c r="M349" s="37" t="s">
        <v>32</v>
      </c>
      <c r="N349" s="69">
        <v>0</v>
      </c>
      <c r="O349" s="69" t="s">
        <v>32</v>
      </c>
      <c r="P349" s="69">
        <v>0.12821639999999998</v>
      </c>
      <c r="Q349" s="69" t="s">
        <v>32</v>
      </c>
      <c r="R349" s="69" t="s">
        <v>32</v>
      </c>
      <c r="S349" s="131" t="s">
        <v>32</v>
      </c>
      <c r="T349" s="45" t="s">
        <v>747</v>
      </c>
      <c r="U349" s="1"/>
      <c r="W349" s="3"/>
      <c r="X349" s="3"/>
      <c r="Y349" s="3"/>
      <c r="Z349" s="3"/>
      <c r="AD349" s="1"/>
      <c r="AE349" s="1"/>
    </row>
    <row r="350" spans="1:31" ht="78" customHeight="1" x14ac:dyDescent="0.25">
      <c r="A350" s="34" t="s">
        <v>498</v>
      </c>
      <c r="B350" s="47" t="s">
        <v>766</v>
      </c>
      <c r="C350" s="65" t="s">
        <v>767</v>
      </c>
      <c r="D350" s="69" t="s">
        <v>32</v>
      </c>
      <c r="E350" s="57" t="s">
        <v>32</v>
      </c>
      <c r="F350" s="69" t="s">
        <v>32</v>
      </c>
      <c r="G350" s="69" t="s">
        <v>32</v>
      </c>
      <c r="H350" s="69">
        <f t="shared" si="101"/>
        <v>0.12715493</v>
      </c>
      <c r="I350" s="37" t="s">
        <v>32</v>
      </c>
      <c r="J350" s="69">
        <v>0</v>
      </c>
      <c r="K350" s="37" t="s">
        <v>32</v>
      </c>
      <c r="L350" s="69">
        <v>0</v>
      </c>
      <c r="M350" s="37" t="s">
        <v>32</v>
      </c>
      <c r="N350" s="69">
        <v>0</v>
      </c>
      <c r="O350" s="69" t="s">
        <v>32</v>
      </c>
      <c r="P350" s="69">
        <v>0.12715493</v>
      </c>
      <c r="Q350" s="69" t="s">
        <v>32</v>
      </c>
      <c r="R350" s="69" t="s">
        <v>32</v>
      </c>
      <c r="S350" s="131" t="s">
        <v>32</v>
      </c>
      <c r="T350" s="45" t="s">
        <v>747</v>
      </c>
      <c r="U350" s="1"/>
      <c r="W350" s="3"/>
      <c r="X350" s="3"/>
      <c r="Y350" s="3"/>
      <c r="Z350" s="3"/>
      <c r="AD350" s="1"/>
      <c r="AE350" s="1"/>
    </row>
    <row r="351" spans="1:31" ht="78" customHeight="1" x14ac:dyDescent="0.25">
      <c r="A351" s="34" t="s">
        <v>498</v>
      </c>
      <c r="B351" s="47" t="s">
        <v>768</v>
      </c>
      <c r="C351" s="65" t="s">
        <v>769</v>
      </c>
      <c r="D351" s="69" t="s">
        <v>32</v>
      </c>
      <c r="E351" s="57" t="s">
        <v>32</v>
      </c>
      <c r="F351" s="69" t="s">
        <v>32</v>
      </c>
      <c r="G351" s="69" t="s">
        <v>32</v>
      </c>
      <c r="H351" s="69">
        <f t="shared" si="101"/>
        <v>0</v>
      </c>
      <c r="I351" s="37" t="s">
        <v>32</v>
      </c>
      <c r="J351" s="69">
        <v>0</v>
      </c>
      <c r="K351" s="37" t="s">
        <v>32</v>
      </c>
      <c r="L351" s="69">
        <v>0</v>
      </c>
      <c r="M351" s="37" t="s">
        <v>32</v>
      </c>
      <c r="N351" s="69">
        <v>0</v>
      </c>
      <c r="O351" s="69" t="s">
        <v>32</v>
      </c>
      <c r="P351" s="69">
        <v>0</v>
      </c>
      <c r="Q351" s="69" t="s">
        <v>32</v>
      </c>
      <c r="R351" s="69" t="s">
        <v>32</v>
      </c>
      <c r="S351" s="131" t="s">
        <v>32</v>
      </c>
      <c r="T351" s="45" t="s">
        <v>770</v>
      </c>
      <c r="U351" s="1"/>
      <c r="W351" s="3"/>
      <c r="X351" s="3"/>
      <c r="Y351" s="3"/>
      <c r="Z351" s="3"/>
      <c r="AD351" s="1"/>
      <c r="AE351" s="1"/>
    </row>
    <row r="352" spans="1:31" ht="78" customHeight="1" x14ac:dyDescent="0.25">
      <c r="A352" s="34" t="s">
        <v>498</v>
      </c>
      <c r="B352" s="47" t="s">
        <v>771</v>
      </c>
      <c r="C352" s="65" t="s">
        <v>772</v>
      </c>
      <c r="D352" s="69" t="s">
        <v>32</v>
      </c>
      <c r="E352" s="57" t="s">
        <v>32</v>
      </c>
      <c r="F352" s="69" t="s">
        <v>32</v>
      </c>
      <c r="G352" s="69" t="s">
        <v>32</v>
      </c>
      <c r="H352" s="69">
        <f t="shared" si="101"/>
        <v>0</v>
      </c>
      <c r="I352" s="37" t="s">
        <v>32</v>
      </c>
      <c r="J352" s="69">
        <v>0</v>
      </c>
      <c r="K352" s="37" t="s">
        <v>32</v>
      </c>
      <c r="L352" s="69">
        <v>0</v>
      </c>
      <c r="M352" s="37" t="s">
        <v>32</v>
      </c>
      <c r="N352" s="69">
        <v>0</v>
      </c>
      <c r="O352" s="69" t="s">
        <v>32</v>
      </c>
      <c r="P352" s="69">
        <v>0</v>
      </c>
      <c r="Q352" s="69" t="s">
        <v>32</v>
      </c>
      <c r="R352" s="69" t="s">
        <v>32</v>
      </c>
      <c r="S352" s="131" t="s">
        <v>32</v>
      </c>
      <c r="T352" s="45" t="s">
        <v>773</v>
      </c>
      <c r="U352" s="1"/>
      <c r="W352" s="3"/>
      <c r="X352" s="3"/>
      <c r="Y352" s="3"/>
      <c r="Z352" s="3"/>
      <c r="AD352" s="1"/>
      <c r="AE352" s="1"/>
    </row>
    <row r="353" spans="1:31" ht="138" customHeight="1" x14ac:dyDescent="0.25">
      <c r="A353" s="34" t="s">
        <v>498</v>
      </c>
      <c r="B353" s="47" t="s">
        <v>774</v>
      </c>
      <c r="C353" s="65" t="s">
        <v>775</v>
      </c>
      <c r="D353" s="69" t="s">
        <v>32</v>
      </c>
      <c r="E353" s="57" t="s">
        <v>32</v>
      </c>
      <c r="F353" s="69" t="s">
        <v>32</v>
      </c>
      <c r="G353" s="69" t="s">
        <v>32</v>
      </c>
      <c r="H353" s="69">
        <f t="shared" si="101"/>
        <v>0</v>
      </c>
      <c r="I353" s="37" t="s">
        <v>32</v>
      </c>
      <c r="J353" s="69">
        <v>0</v>
      </c>
      <c r="K353" s="37" t="s">
        <v>32</v>
      </c>
      <c r="L353" s="69">
        <v>0</v>
      </c>
      <c r="M353" s="37" t="s">
        <v>32</v>
      </c>
      <c r="N353" s="69">
        <v>0</v>
      </c>
      <c r="O353" s="69" t="s">
        <v>32</v>
      </c>
      <c r="P353" s="69">
        <v>0</v>
      </c>
      <c r="Q353" s="69" t="s">
        <v>32</v>
      </c>
      <c r="R353" s="69" t="s">
        <v>32</v>
      </c>
      <c r="S353" s="131" t="s">
        <v>32</v>
      </c>
      <c r="T353" s="45" t="s">
        <v>776</v>
      </c>
      <c r="U353" s="1"/>
      <c r="W353" s="3"/>
      <c r="X353" s="3"/>
      <c r="Y353" s="3"/>
      <c r="Z353" s="3"/>
      <c r="AD353" s="1"/>
      <c r="AE353" s="1"/>
    </row>
    <row r="354" spans="1:31" ht="138" customHeight="1" x14ac:dyDescent="0.25">
      <c r="A354" s="34" t="s">
        <v>498</v>
      </c>
      <c r="B354" s="47" t="s">
        <v>777</v>
      </c>
      <c r="C354" s="65" t="s">
        <v>778</v>
      </c>
      <c r="D354" s="69" t="s">
        <v>32</v>
      </c>
      <c r="E354" s="57" t="s">
        <v>32</v>
      </c>
      <c r="F354" s="69" t="s">
        <v>32</v>
      </c>
      <c r="G354" s="69" t="s">
        <v>32</v>
      </c>
      <c r="H354" s="69">
        <f t="shared" si="101"/>
        <v>13.2897876</v>
      </c>
      <c r="I354" s="37" t="s">
        <v>32</v>
      </c>
      <c r="J354" s="69">
        <v>0</v>
      </c>
      <c r="K354" s="37" t="s">
        <v>32</v>
      </c>
      <c r="L354" s="69">
        <v>0</v>
      </c>
      <c r="M354" s="37" t="s">
        <v>32</v>
      </c>
      <c r="N354" s="69">
        <v>0</v>
      </c>
      <c r="O354" s="69" t="s">
        <v>32</v>
      </c>
      <c r="P354" s="69">
        <v>13.2897876</v>
      </c>
      <c r="Q354" s="69" t="s">
        <v>32</v>
      </c>
      <c r="R354" s="69" t="s">
        <v>32</v>
      </c>
      <c r="S354" s="131" t="s">
        <v>32</v>
      </c>
      <c r="T354" s="45" t="s">
        <v>779</v>
      </c>
      <c r="U354" s="1"/>
      <c r="W354" s="3"/>
      <c r="X354" s="3"/>
      <c r="Y354" s="3"/>
      <c r="Z354" s="3"/>
      <c r="AD354" s="1"/>
      <c r="AE354" s="1"/>
    </row>
    <row r="355" spans="1:31" ht="138" customHeight="1" x14ac:dyDescent="0.25">
      <c r="A355" s="34" t="s">
        <v>498</v>
      </c>
      <c r="B355" s="47" t="s">
        <v>780</v>
      </c>
      <c r="C355" s="65" t="s">
        <v>781</v>
      </c>
      <c r="D355" s="69" t="s">
        <v>32</v>
      </c>
      <c r="E355" s="57" t="s">
        <v>32</v>
      </c>
      <c r="F355" s="69" t="s">
        <v>32</v>
      </c>
      <c r="G355" s="69" t="s">
        <v>32</v>
      </c>
      <c r="H355" s="69">
        <f t="shared" si="101"/>
        <v>0.14281192999999998</v>
      </c>
      <c r="I355" s="37" t="s">
        <v>32</v>
      </c>
      <c r="J355" s="69">
        <v>0</v>
      </c>
      <c r="K355" s="37" t="s">
        <v>32</v>
      </c>
      <c r="L355" s="69">
        <v>0</v>
      </c>
      <c r="M355" s="37" t="s">
        <v>32</v>
      </c>
      <c r="N355" s="69">
        <v>0</v>
      </c>
      <c r="O355" s="69" t="s">
        <v>32</v>
      </c>
      <c r="P355" s="69">
        <v>0.14281192999999998</v>
      </c>
      <c r="Q355" s="69" t="s">
        <v>32</v>
      </c>
      <c r="R355" s="69" t="s">
        <v>32</v>
      </c>
      <c r="S355" s="131" t="s">
        <v>32</v>
      </c>
      <c r="T355" s="45" t="s">
        <v>782</v>
      </c>
      <c r="U355" s="1"/>
      <c r="W355" s="3"/>
      <c r="X355" s="3"/>
      <c r="Y355" s="3"/>
      <c r="Z355" s="3"/>
      <c r="AD355" s="1"/>
      <c r="AE355" s="1"/>
    </row>
    <row r="356" spans="1:31" ht="138" customHeight="1" x14ac:dyDescent="0.25">
      <c r="A356" s="34" t="s">
        <v>498</v>
      </c>
      <c r="B356" s="47" t="s">
        <v>783</v>
      </c>
      <c r="C356" s="65" t="s">
        <v>784</v>
      </c>
      <c r="D356" s="69" t="s">
        <v>32</v>
      </c>
      <c r="E356" s="57" t="s">
        <v>32</v>
      </c>
      <c r="F356" s="69" t="s">
        <v>32</v>
      </c>
      <c r="G356" s="69" t="s">
        <v>32</v>
      </c>
      <c r="H356" s="69">
        <f t="shared" si="101"/>
        <v>0.47849999999999998</v>
      </c>
      <c r="I356" s="37" t="s">
        <v>32</v>
      </c>
      <c r="J356" s="69">
        <v>0</v>
      </c>
      <c r="K356" s="37" t="s">
        <v>32</v>
      </c>
      <c r="L356" s="69">
        <v>0</v>
      </c>
      <c r="M356" s="37" t="s">
        <v>32</v>
      </c>
      <c r="N356" s="69">
        <v>0</v>
      </c>
      <c r="O356" s="69" t="s">
        <v>32</v>
      </c>
      <c r="P356" s="69">
        <v>0.47849999999999998</v>
      </c>
      <c r="Q356" s="69" t="s">
        <v>32</v>
      </c>
      <c r="R356" s="69" t="s">
        <v>32</v>
      </c>
      <c r="S356" s="131" t="s">
        <v>32</v>
      </c>
      <c r="T356" s="45" t="s">
        <v>785</v>
      </c>
      <c r="U356" s="1"/>
      <c r="W356" s="3"/>
      <c r="X356" s="3"/>
      <c r="Y356" s="3"/>
      <c r="Z356" s="3"/>
      <c r="AD356" s="1"/>
      <c r="AE356" s="1"/>
    </row>
    <row r="357" spans="1:31" ht="75" customHeight="1" x14ac:dyDescent="0.25">
      <c r="A357" s="34" t="s">
        <v>498</v>
      </c>
      <c r="B357" s="47" t="s">
        <v>786</v>
      </c>
      <c r="C357" s="65" t="s">
        <v>787</v>
      </c>
      <c r="D357" s="69" t="s">
        <v>32</v>
      </c>
      <c r="E357" s="57" t="s">
        <v>32</v>
      </c>
      <c r="F357" s="69" t="s">
        <v>32</v>
      </c>
      <c r="G357" s="69" t="s">
        <v>32</v>
      </c>
      <c r="H357" s="69">
        <f t="shared" si="101"/>
        <v>6.3103607999999998</v>
      </c>
      <c r="I357" s="37" t="s">
        <v>32</v>
      </c>
      <c r="J357" s="69">
        <v>0</v>
      </c>
      <c r="K357" s="37" t="s">
        <v>32</v>
      </c>
      <c r="L357" s="69">
        <v>0</v>
      </c>
      <c r="M357" s="37" t="s">
        <v>32</v>
      </c>
      <c r="N357" s="69">
        <v>0</v>
      </c>
      <c r="O357" s="69" t="s">
        <v>32</v>
      </c>
      <c r="P357" s="69">
        <v>6.3103607999999998</v>
      </c>
      <c r="Q357" s="69" t="s">
        <v>32</v>
      </c>
      <c r="R357" s="69" t="s">
        <v>32</v>
      </c>
      <c r="S357" s="131" t="s">
        <v>32</v>
      </c>
      <c r="T357" s="45" t="s">
        <v>517</v>
      </c>
      <c r="U357" s="1"/>
      <c r="W357" s="3"/>
      <c r="X357" s="3"/>
      <c r="Y357" s="3"/>
      <c r="Z357" s="3"/>
      <c r="AD357" s="1"/>
      <c r="AE357" s="1"/>
    </row>
    <row r="358" spans="1:31" ht="75" customHeight="1" x14ac:dyDescent="0.25">
      <c r="A358" s="34" t="s">
        <v>498</v>
      </c>
      <c r="B358" s="47" t="s">
        <v>788</v>
      </c>
      <c r="C358" s="65" t="s">
        <v>789</v>
      </c>
      <c r="D358" s="69" t="s">
        <v>32</v>
      </c>
      <c r="E358" s="57" t="s">
        <v>32</v>
      </c>
      <c r="F358" s="69" t="s">
        <v>32</v>
      </c>
      <c r="G358" s="69" t="s">
        <v>32</v>
      </c>
      <c r="H358" s="69">
        <f t="shared" si="101"/>
        <v>7.4638680000000006</v>
      </c>
      <c r="I358" s="37" t="s">
        <v>32</v>
      </c>
      <c r="J358" s="69">
        <v>0</v>
      </c>
      <c r="K358" s="37" t="s">
        <v>32</v>
      </c>
      <c r="L358" s="69">
        <v>0</v>
      </c>
      <c r="M358" s="37" t="s">
        <v>32</v>
      </c>
      <c r="N358" s="69">
        <v>0</v>
      </c>
      <c r="O358" s="69" t="s">
        <v>32</v>
      </c>
      <c r="P358" s="69">
        <v>7.4638680000000006</v>
      </c>
      <c r="Q358" s="69" t="s">
        <v>32</v>
      </c>
      <c r="R358" s="69" t="s">
        <v>32</v>
      </c>
      <c r="S358" s="131" t="s">
        <v>32</v>
      </c>
      <c r="T358" s="45" t="s">
        <v>517</v>
      </c>
      <c r="U358" s="1"/>
      <c r="W358" s="3"/>
      <c r="X358" s="3"/>
      <c r="Y358" s="3"/>
      <c r="Z358" s="3"/>
      <c r="AD358" s="1"/>
      <c r="AE358" s="1"/>
    </row>
    <row r="359" spans="1:31" ht="75" customHeight="1" x14ac:dyDescent="0.25">
      <c r="A359" s="34" t="s">
        <v>498</v>
      </c>
      <c r="B359" s="47" t="s">
        <v>790</v>
      </c>
      <c r="C359" s="65" t="s">
        <v>791</v>
      </c>
      <c r="D359" s="69" t="s">
        <v>32</v>
      </c>
      <c r="E359" s="57" t="s">
        <v>32</v>
      </c>
      <c r="F359" s="69" t="s">
        <v>32</v>
      </c>
      <c r="G359" s="69" t="s">
        <v>32</v>
      </c>
      <c r="H359" s="69">
        <f t="shared" si="101"/>
        <v>0.16826150000000001</v>
      </c>
      <c r="I359" s="37" t="s">
        <v>32</v>
      </c>
      <c r="J359" s="69">
        <v>0</v>
      </c>
      <c r="K359" s="37" t="s">
        <v>32</v>
      </c>
      <c r="L359" s="69">
        <v>0</v>
      </c>
      <c r="M359" s="37" t="s">
        <v>32</v>
      </c>
      <c r="N359" s="69">
        <v>0</v>
      </c>
      <c r="O359" s="69" t="s">
        <v>32</v>
      </c>
      <c r="P359" s="69">
        <v>0.16826150000000001</v>
      </c>
      <c r="Q359" s="69" t="s">
        <v>32</v>
      </c>
      <c r="R359" s="69" t="s">
        <v>32</v>
      </c>
      <c r="S359" s="131" t="s">
        <v>32</v>
      </c>
      <c r="T359" s="45" t="s">
        <v>517</v>
      </c>
      <c r="U359" s="1"/>
      <c r="W359" s="3"/>
      <c r="X359" s="3"/>
      <c r="Y359" s="3"/>
      <c r="Z359" s="3"/>
      <c r="AD359" s="1"/>
      <c r="AE359" s="1"/>
    </row>
    <row r="360" spans="1:31" ht="75" customHeight="1" x14ac:dyDescent="0.25">
      <c r="A360" s="34" t="s">
        <v>498</v>
      </c>
      <c r="B360" s="47" t="s">
        <v>792</v>
      </c>
      <c r="C360" s="65" t="s">
        <v>793</v>
      </c>
      <c r="D360" s="69" t="s">
        <v>32</v>
      </c>
      <c r="E360" s="57" t="s">
        <v>32</v>
      </c>
      <c r="F360" s="69" t="s">
        <v>32</v>
      </c>
      <c r="G360" s="69" t="s">
        <v>32</v>
      </c>
      <c r="H360" s="69">
        <f t="shared" si="101"/>
        <v>0.13569660000000003</v>
      </c>
      <c r="I360" s="37" t="s">
        <v>32</v>
      </c>
      <c r="J360" s="69">
        <v>0</v>
      </c>
      <c r="K360" s="37" t="s">
        <v>32</v>
      </c>
      <c r="L360" s="69">
        <v>0</v>
      </c>
      <c r="M360" s="37" t="s">
        <v>32</v>
      </c>
      <c r="N360" s="69">
        <v>0</v>
      </c>
      <c r="O360" s="69" t="s">
        <v>32</v>
      </c>
      <c r="P360" s="69">
        <v>0.13569660000000003</v>
      </c>
      <c r="Q360" s="69" t="s">
        <v>32</v>
      </c>
      <c r="R360" s="69" t="s">
        <v>32</v>
      </c>
      <c r="S360" s="131" t="s">
        <v>32</v>
      </c>
      <c r="T360" s="45" t="s">
        <v>517</v>
      </c>
      <c r="U360" s="1"/>
      <c r="W360" s="3"/>
      <c r="X360" s="3"/>
      <c r="Y360" s="3"/>
      <c r="Z360" s="3"/>
      <c r="AD360" s="1"/>
      <c r="AE360" s="1"/>
    </row>
    <row r="361" spans="1:31" ht="75" customHeight="1" x14ac:dyDescent="0.25">
      <c r="A361" s="34" t="s">
        <v>498</v>
      </c>
      <c r="B361" s="47" t="s">
        <v>794</v>
      </c>
      <c r="C361" s="65" t="s">
        <v>795</v>
      </c>
      <c r="D361" s="69" t="s">
        <v>32</v>
      </c>
      <c r="E361" s="57" t="s">
        <v>32</v>
      </c>
      <c r="F361" s="69" t="s">
        <v>32</v>
      </c>
      <c r="G361" s="69" t="s">
        <v>32</v>
      </c>
      <c r="H361" s="69">
        <f t="shared" si="101"/>
        <v>0</v>
      </c>
      <c r="I361" s="37" t="s">
        <v>32</v>
      </c>
      <c r="J361" s="69">
        <v>0</v>
      </c>
      <c r="K361" s="37" t="s">
        <v>32</v>
      </c>
      <c r="L361" s="69">
        <v>0</v>
      </c>
      <c r="M361" s="37" t="s">
        <v>32</v>
      </c>
      <c r="N361" s="69">
        <v>0</v>
      </c>
      <c r="O361" s="69" t="s">
        <v>32</v>
      </c>
      <c r="P361" s="69">
        <v>0</v>
      </c>
      <c r="Q361" s="69" t="s">
        <v>32</v>
      </c>
      <c r="R361" s="69" t="s">
        <v>32</v>
      </c>
      <c r="S361" s="131" t="s">
        <v>32</v>
      </c>
      <c r="T361" s="45" t="s">
        <v>517</v>
      </c>
      <c r="U361" s="1"/>
      <c r="W361" s="3"/>
      <c r="X361" s="3"/>
      <c r="Y361" s="3"/>
      <c r="Z361" s="3"/>
      <c r="AD361" s="1"/>
      <c r="AE361" s="1"/>
    </row>
    <row r="362" spans="1:31" ht="75" customHeight="1" x14ac:dyDescent="0.25">
      <c r="A362" s="34" t="s">
        <v>498</v>
      </c>
      <c r="B362" s="47" t="s">
        <v>796</v>
      </c>
      <c r="C362" s="65" t="s">
        <v>797</v>
      </c>
      <c r="D362" s="69" t="s">
        <v>32</v>
      </c>
      <c r="E362" s="57" t="s">
        <v>32</v>
      </c>
      <c r="F362" s="69" t="s">
        <v>32</v>
      </c>
      <c r="G362" s="69" t="s">
        <v>32</v>
      </c>
      <c r="H362" s="69">
        <f t="shared" si="101"/>
        <v>3.15E-2</v>
      </c>
      <c r="I362" s="37" t="s">
        <v>32</v>
      </c>
      <c r="J362" s="69">
        <v>0</v>
      </c>
      <c r="K362" s="37" t="s">
        <v>32</v>
      </c>
      <c r="L362" s="69">
        <v>0</v>
      </c>
      <c r="M362" s="37" t="s">
        <v>32</v>
      </c>
      <c r="N362" s="69">
        <v>0</v>
      </c>
      <c r="O362" s="69" t="s">
        <v>32</v>
      </c>
      <c r="P362" s="69">
        <v>3.15E-2</v>
      </c>
      <c r="Q362" s="69" t="s">
        <v>32</v>
      </c>
      <c r="R362" s="69" t="s">
        <v>32</v>
      </c>
      <c r="S362" s="131" t="s">
        <v>32</v>
      </c>
      <c r="T362" s="45" t="s">
        <v>517</v>
      </c>
      <c r="U362" s="1"/>
      <c r="W362" s="3"/>
      <c r="X362" s="3"/>
      <c r="Y362" s="3"/>
      <c r="Z362" s="3"/>
      <c r="AD362" s="1"/>
      <c r="AE362" s="1"/>
    </row>
    <row r="363" spans="1:31" ht="106.5" customHeight="1" x14ac:dyDescent="0.25">
      <c r="A363" s="34" t="s">
        <v>498</v>
      </c>
      <c r="B363" s="52" t="s">
        <v>798</v>
      </c>
      <c r="C363" s="36" t="s">
        <v>799</v>
      </c>
      <c r="D363" s="69">
        <v>299.94468528999994</v>
      </c>
      <c r="E363" s="57">
        <v>117.92144443000001</v>
      </c>
      <c r="F363" s="69">
        <f t="shared" si="98"/>
        <v>182.02324085999993</v>
      </c>
      <c r="G363" s="69">
        <f t="shared" si="101"/>
        <v>180.40324085999998</v>
      </c>
      <c r="H363" s="69">
        <f t="shared" si="101"/>
        <v>180.40324086000001</v>
      </c>
      <c r="I363" s="37">
        <v>111.34248606</v>
      </c>
      <c r="J363" s="69">
        <v>111.34248606</v>
      </c>
      <c r="K363" s="37">
        <v>22.516875480000003</v>
      </c>
      <c r="L363" s="69">
        <v>22.516875480000003</v>
      </c>
      <c r="M363" s="37">
        <v>31.503079320000001</v>
      </c>
      <c r="N363" s="69">
        <v>31.503079320000001</v>
      </c>
      <c r="O363" s="69">
        <v>15.040799999999951</v>
      </c>
      <c r="P363" s="69">
        <v>15.040799999999999</v>
      </c>
      <c r="Q363" s="69">
        <f t="shared" si="99"/>
        <v>1.6199999999999193</v>
      </c>
      <c r="R363" s="69">
        <f t="shared" si="100"/>
        <v>0</v>
      </c>
      <c r="S363" s="131">
        <f t="shared" ref="S363:S368" si="102">R363/(I363+K363+M363+O363)</f>
        <v>0</v>
      </c>
      <c r="T363" s="45" t="s">
        <v>32</v>
      </c>
      <c r="U363" s="1"/>
      <c r="W363" s="3"/>
      <c r="X363" s="3"/>
      <c r="Y363" s="3"/>
      <c r="Z363" s="3"/>
      <c r="AD363" s="1"/>
      <c r="AE363" s="1"/>
    </row>
    <row r="364" spans="1:31" ht="106.5" customHeight="1" x14ac:dyDescent="0.25">
      <c r="A364" s="34" t="s">
        <v>498</v>
      </c>
      <c r="B364" s="52" t="s">
        <v>800</v>
      </c>
      <c r="C364" s="48" t="s">
        <v>801</v>
      </c>
      <c r="D364" s="69">
        <v>72.599999999999994</v>
      </c>
      <c r="E364" s="57">
        <v>0</v>
      </c>
      <c r="F364" s="69">
        <f t="shared" si="98"/>
        <v>72.599999999999994</v>
      </c>
      <c r="G364" s="69">
        <f t="shared" si="101"/>
        <v>37.68</v>
      </c>
      <c r="H364" s="69">
        <f t="shared" si="101"/>
        <v>22.169999999999998</v>
      </c>
      <c r="I364" s="37">
        <v>0</v>
      </c>
      <c r="J364" s="69">
        <v>0</v>
      </c>
      <c r="K364" s="37">
        <v>0</v>
      </c>
      <c r="L364" s="69">
        <v>0</v>
      </c>
      <c r="M364" s="37">
        <v>0.45</v>
      </c>
      <c r="N364" s="69">
        <v>0.45</v>
      </c>
      <c r="O364" s="69">
        <v>37.229999999999997</v>
      </c>
      <c r="P364" s="69">
        <v>21.72</v>
      </c>
      <c r="Q364" s="69">
        <f t="shared" si="99"/>
        <v>50.429999999999993</v>
      </c>
      <c r="R364" s="69">
        <f t="shared" si="100"/>
        <v>-15.510000000000002</v>
      </c>
      <c r="S364" s="131">
        <f t="shared" si="102"/>
        <v>-0.4116242038216561</v>
      </c>
      <c r="T364" s="45" t="s">
        <v>802</v>
      </c>
      <c r="U364" s="1"/>
      <c r="W364" s="3"/>
      <c r="X364" s="3"/>
      <c r="Y364" s="3"/>
      <c r="Z364" s="3"/>
      <c r="AD364" s="1"/>
      <c r="AE364" s="1"/>
    </row>
    <row r="365" spans="1:31" ht="106.5" customHeight="1" x14ac:dyDescent="0.25">
      <c r="A365" s="34" t="s">
        <v>498</v>
      </c>
      <c r="B365" s="52" t="s">
        <v>803</v>
      </c>
      <c r="C365" s="48" t="s">
        <v>804</v>
      </c>
      <c r="D365" s="69">
        <v>90.224999999999994</v>
      </c>
      <c r="E365" s="57">
        <v>88.326119999999989</v>
      </c>
      <c r="F365" s="69">
        <f t="shared" si="98"/>
        <v>1.8988800000000055</v>
      </c>
      <c r="G365" s="69">
        <f t="shared" si="101"/>
        <v>1.8988800000000001</v>
      </c>
      <c r="H365" s="69">
        <f t="shared" si="101"/>
        <v>1.9347800000000002</v>
      </c>
      <c r="I365" s="37">
        <v>1.8988800000000001</v>
      </c>
      <c r="J365" s="69">
        <v>1.8988800000000001</v>
      </c>
      <c r="K365" s="37">
        <v>0</v>
      </c>
      <c r="L365" s="69">
        <v>0</v>
      </c>
      <c r="M365" s="37">
        <v>0</v>
      </c>
      <c r="N365" s="69">
        <v>0</v>
      </c>
      <c r="O365" s="69">
        <v>0</v>
      </c>
      <c r="P365" s="69">
        <v>3.5900000000000001E-2</v>
      </c>
      <c r="Q365" s="69">
        <f t="shared" si="99"/>
        <v>-3.5899999999994714E-2</v>
      </c>
      <c r="R365" s="69">
        <f t="shared" si="100"/>
        <v>3.5900000000000043E-2</v>
      </c>
      <c r="S365" s="131">
        <f t="shared" si="102"/>
        <v>1.8905881361644779E-2</v>
      </c>
      <c r="T365" s="45" t="s">
        <v>32</v>
      </c>
      <c r="U365" s="1"/>
      <c r="W365" s="3"/>
      <c r="X365" s="3"/>
      <c r="Y365" s="3"/>
      <c r="Z365" s="3"/>
      <c r="AD365" s="1"/>
      <c r="AE365" s="1"/>
    </row>
    <row r="366" spans="1:31" ht="75" customHeight="1" x14ac:dyDescent="0.25">
      <c r="A366" s="34" t="s">
        <v>498</v>
      </c>
      <c r="B366" s="52" t="s">
        <v>805</v>
      </c>
      <c r="C366" s="48" t="s">
        <v>806</v>
      </c>
      <c r="D366" s="69">
        <v>31.683599999999998</v>
      </c>
      <c r="E366" s="57">
        <v>30.695999999999998</v>
      </c>
      <c r="F366" s="69">
        <f t="shared" si="98"/>
        <v>0.98760000000000048</v>
      </c>
      <c r="G366" s="69">
        <f t="shared" si="101"/>
        <v>0.98760000000000003</v>
      </c>
      <c r="H366" s="69">
        <f t="shared" si="101"/>
        <v>1.0256000000000001</v>
      </c>
      <c r="I366" s="37">
        <v>0.98760000000000003</v>
      </c>
      <c r="J366" s="69">
        <v>0.98399999999999999</v>
      </c>
      <c r="K366" s="37">
        <v>0</v>
      </c>
      <c r="L366" s="69">
        <v>0</v>
      </c>
      <c r="M366" s="37">
        <v>0</v>
      </c>
      <c r="N366" s="69">
        <v>4.1599999999999998E-2</v>
      </c>
      <c r="O366" s="69">
        <v>0</v>
      </c>
      <c r="P366" s="69">
        <v>0</v>
      </c>
      <c r="Q366" s="69">
        <f t="shared" si="99"/>
        <v>-3.799999999999959E-2</v>
      </c>
      <c r="R366" s="69">
        <f t="shared" si="100"/>
        <v>3.8000000000000034E-2</v>
      </c>
      <c r="S366" s="131">
        <f t="shared" si="102"/>
        <v>3.8477116241393307E-2</v>
      </c>
      <c r="T366" s="45" t="s">
        <v>807</v>
      </c>
      <c r="U366" s="1"/>
      <c r="W366" s="3"/>
      <c r="X366" s="3"/>
      <c r="Y366" s="3"/>
      <c r="Z366" s="3"/>
      <c r="AD366" s="1"/>
      <c r="AE366" s="1"/>
    </row>
    <row r="367" spans="1:31" ht="75" customHeight="1" x14ac:dyDescent="0.25">
      <c r="A367" s="34" t="s">
        <v>498</v>
      </c>
      <c r="B367" s="52" t="s">
        <v>808</v>
      </c>
      <c r="C367" s="48" t="s">
        <v>809</v>
      </c>
      <c r="D367" s="69" t="s">
        <v>32</v>
      </c>
      <c r="E367" s="57" t="s">
        <v>32</v>
      </c>
      <c r="F367" s="69" t="s">
        <v>32</v>
      </c>
      <c r="G367" s="69" t="s">
        <v>32</v>
      </c>
      <c r="H367" s="69">
        <f t="shared" si="101"/>
        <v>0</v>
      </c>
      <c r="I367" s="37" t="s">
        <v>32</v>
      </c>
      <c r="J367" s="69">
        <v>0</v>
      </c>
      <c r="K367" s="37" t="s">
        <v>32</v>
      </c>
      <c r="L367" s="69">
        <v>0</v>
      </c>
      <c r="M367" s="37" t="s">
        <v>32</v>
      </c>
      <c r="N367" s="69">
        <v>0</v>
      </c>
      <c r="O367" s="69" t="s">
        <v>32</v>
      </c>
      <c r="P367" s="69">
        <v>0</v>
      </c>
      <c r="Q367" s="69" t="s">
        <v>32</v>
      </c>
      <c r="R367" s="69" t="s">
        <v>32</v>
      </c>
      <c r="S367" s="131" t="s">
        <v>32</v>
      </c>
      <c r="T367" s="45" t="s">
        <v>32</v>
      </c>
      <c r="U367" s="1"/>
      <c r="W367" s="3"/>
      <c r="X367" s="3"/>
      <c r="Y367" s="3"/>
      <c r="Z367" s="3"/>
      <c r="AD367" s="1"/>
      <c r="AE367" s="1"/>
    </row>
    <row r="368" spans="1:31" ht="75" customHeight="1" x14ac:dyDescent="0.25">
      <c r="A368" s="34" t="s">
        <v>498</v>
      </c>
      <c r="B368" s="52" t="s">
        <v>810</v>
      </c>
      <c r="C368" s="48" t="s">
        <v>811</v>
      </c>
      <c r="D368" s="69">
        <v>1638.5108999400002</v>
      </c>
      <c r="E368" s="57">
        <v>371.02805866999995</v>
      </c>
      <c r="F368" s="69">
        <f t="shared" si="98"/>
        <v>1267.4828412700003</v>
      </c>
      <c r="G368" s="69">
        <f t="shared" si="101"/>
        <v>132.30769232</v>
      </c>
      <c r="H368" s="69">
        <f t="shared" si="101"/>
        <v>132.30769232</v>
      </c>
      <c r="I368" s="37">
        <v>33.07692308</v>
      </c>
      <c r="J368" s="69">
        <v>33.07692308</v>
      </c>
      <c r="K368" s="37">
        <v>33.07692308</v>
      </c>
      <c r="L368" s="69">
        <v>33.07692308</v>
      </c>
      <c r="M368" s="37">
        <v>33.07692308</v>
      </c>
      <c r="N368" s="69">
        <v>33.07692308</v>
      </c>
      <c r="O368" s="69">
        <v>33.07692308</v>
      </c>
      <c r="P368" s="69">
        <v>33.07692308</v>
      </c>
      <c r="Q368" s="69">
        <f t="shared" si="99"/>
        <v>1135.1751489500002</v>
      </c>
      <c r="R368" s="69">
        <f t="shared" si="100"/>
        <v>0</v>
      </c>
      <c r="S368" s="131">
        <f t="shared" si="102"/>
        <v>0</v>
      </c>
      <c r="T368" s="45" t="s">
        <v>32</v>
      </c>
      <c r="U368" s="1"/>
      <c r="W368" s="3"/>
      <c r="X368" s="3"/>
      <c r="Y368" s="3"/>
      <c r="Z368" s="3"/>
      <c r="AD368" s="1"/>
      <c r="AE368" s="1"/>
    </row>
    <row r="369" spans="1:31" ht="75" customHeight="1" x14ac:dyDescent="0.25">
      <c r="A369" s="34" t="s">
        <v>498</v>
      </c>
      <c r="B369" s="52" t="s">
        <v>812</v>
      </c>
      <c r="C369" s="48" t="s">
        <v>813</v>
      </c>
      <c r="D369" s="69">
        <v>4.1741999999999999</v>
      </c>
      <c r="E369" s="57">
        <v>4.1741999999999999</v>
      </c>
      <c r="F369" s="69">
        <f t="shared" si="98"/>
        <v>0</v>
      </c>
      <c r="G369" s="69">
        <f t="shared" ref="G369:H371" si="103">I369+K369+M369+O369</f>
        <v>0</v>
      </c>
      <c r="H369" s="69">
        <f t="shared" si="103"/>
        <v>0</v>
      </c>
      <c r="I369" s="37">
        <v>0</v>
      </c>
      <c r="J369" s="69">
        <v>0</v>
      </c>
      <c r="K369" s="37">
        <v>0</v>
      </c>
      <c r="L369" s="69">
        <v>0</v>
      </c>
      <c r="M369" s="37">
        <v>0</v>
      </c>
      <c r="N369" s="69">
        <v>0</v>
      </c>
      <c r="O369" s="69">
        <v>0</v>
      </c>
      <c r="P369" s="69">
        <v>0</v>
      </c>
      <c r="Q369" s="69">
        <f t="shared" si="99"/>
        <v>0</v>
      </c>
      <c r="R369" s="69">
        <f t="shared" si="100"/>
        <v>0</v>
      </c>
      <c r="S369" s="131">
        <v>0</v>
      </c>
      <c r="T369" s="45" t="s">
        <v>32</v>
      </c>
      <c r="U369" s="1"/>
      <c r="W369" s="3"/>
      <c r="X369" s="3"/>
      <c r="Y369" s="3"/>
      <c r="Z369" s="3"/>
      <c r="AD369" s="1"/>
      <c r="AE369" s="1"/>
    </row>
    <row r="370" spans="1:31" ht="75" customHeight="1" x14ac:dyDescent="0.25">
      <c r="A370" s="34" t="s">
        <v>498</v>
      </c>
      <c r="B370" s="52" t="s">
        <v>814</v>
      </c>
      <c r="C370" s="48" t="s">
        <v>815</v>
      </c>
      <c r="D370" s="69" t="s">
        <v>32</v>
      </c>
      <c r="E370" s="57" t="s">
        <v>32</v>
      </c>
      <c r="F370" s="69" t="s">
        <v>32</v>
      </c>
      <c r="G370" s="69" t="s">
        <v>32</v>
      </c>
      <c r="H370" s="69">
        <f t="shared" si="103"/>
        <v>9.5174999999999996E-2</v>
      </c>
      <c r="I370" s="37" t="s">
        <v>32</v>
      </c>
      <c r="J370" s="69">
        <v>0</v>
      </c>
      <c r="K370" s="37" t="s">
        <v>32</v>
      </c>
      <c r="L370" s="69">
        <v>9.5174999999999996E-2</v>
      </c>
      <c r="M370" s="37" t="s">
        <v>32</v>
      </c>
      <c r="N370" s="69">
        <v>0</v>
      </c>
      <c r="O370" s="69" t="s">
        <v>32</v>
      </c>
      <c r="P370" s="69">
        <v>0</v>
      </c>
      <c r="Q370" s="69" t="s">
        <v>32</v>
      </c>
      <c r="R370" s="69" t="s">
        <v>32</v>
      </c>
      <c r="S370" s="131" t="s">
        <v>32</v>
      </c>
      <c r="T370" s="45" t="s">
        <v>1898</v>
      </c>
      <c r="U370" s="1"/>
      <c r="W370" s="3"/>
      <c r="X370" s="3"/>
      <c r="Y370" s="3"/>
      <c r="Z370" s="3"/>
      <c r="AD370" s="1"/>
      <c r="AE370" s="1"/>
    </row>
    <row r="371" spans="1:31" ht="31.5" customHeight="1" x14ac:dyDescent="0.25">
      <c r="A371" s="34" t="s">
        <v>498</v>
      </c>
      <c r="B371" s="52" t="s">
        <v>816</v>
      </c>
      <c r="C371" s="48" t="s">
        <v>817</v>
      </c>
      <c r="D371" s="69" t="s">
        <v>32</v>
      </c>
      <c r="E371" s="57" t="s">
        <v>32</v>
      </c>
      <c r="F371" s="69" t="s">
        <v>32</v>
      </c>
      <c r="G371" s="69" t="s">
        <v>32</v>
      </c>
      <c r="H371" s="69">
        <f t="shared" si="103"/>
        <v>0.11024341999999998</v>
      </c>
      <c r="I371" s="37" t="s">
        <v>32</v>
      </c>
      <c r="J371" s="69">
        <v>0</v>
      </c>
      <c r="K371" s="37" t="s">
        <v>32</v>
      </c>
      <c r="L371" s="69">
        <v>0.11024341999999998</v>
      </c>
      <c r="M371" s="37" t="s">
        <v>32</v>
      </c>
      <c r="N371" s="69">
        <v>0</v>
      </c>
      <c r="O371" s="69" t="s">
        <v>32</v>
      </c>
      <c r="P371" s="69">
        <v>0</v>
      </c>
      <c r="Q371" s="69" t="s">
        <v>32</v>
      </c>
      <c r="R371" s="69" t="s">
        <v>32</v>
      </c>
      <c r="S371" s="131" t="s">
        <v>32</v>
      </c>
      <c r="T371" s="45" t="s">
        <v>517</v>
      </c>
      <c r="U371" s="1"/>
      <c r="W371" s="3"/>
      <c r="X371" s="3"/>
      <c r="Y371" s="3"/>
      <c r="Z371" s="3"/>
      <c r="AD371" s="1"/>
      <c r="AE371" s="1"/>
    </row>
    <row r="372" spans="1:31" ht="31.5" customHeight="1" x14ac:dyDescent="0.25">
      <c r="A372" s="30" t="s">
        <v>818</v>
      </c>
      <c r="B372" s="31" t="s">
        <v>819</v>
      </c>
      <c r="C372" s="32" t="s">
        <v>31</v>
      </c>
      <c r="D372" s="67">
        <f t="shared" ref="D372:R372" si="104">SUM(D373,D400,D416,D450,D463,D470,D471)</f>
        <v>10314.519070190199</v>
      </c>
      <c r="E372" s="135">
        <f t="shared" si="104"/>
        <v>632.71761933799996</v>
      </c>
      <c r="F372" s="67">
        <f t="shared" si="104"/>
        <v>9681.8014508521992</v>
      </c>
      <c r="G372" s="67">
        <f t="shared" si="104"/>
        <v>1217.480740041</v>
      </c>
      <c r="H372" s="67">
        <f t="shared" si="104"/>
        <v>934.49131399999999</v>
      </c>
      <c r="I372" s="33">
        <f t="shared" si="104"/>
        <v>93.507417296000014</v>
      </c>
      <c r="J372" s="67">
        <f t="shared" si="104"/>
        <v>97.785712810000007</v>
      </c>
      <c r="K372" s="33">
        <f t="shared" si="104"/>
        <v>112.51325043</v>
      </c>
      <c r="L372" s="67">
        <f t="shared" si="104"/>
        <v>116.38037882</v>
      </c>
      <c r="M372" s="33">
        <f t="shared" si="104"/>
        <v>186.96258139</v>
      </c>
      <c r="N372" s="67">
        <f t="shared" si="104"/>
        <v>246.69222044000003</v>
      </c>
      <c r="O372" s="67">
        <f t="shared" si="104"/>
        <v>824.49749092499974</v>
      </c>
      <c r="P372" s="67">
        <f t="shared" si="104"/>
        <v>473.63300192999998</v>
      </c>
      <c r="Q372" s="67">
        <f t="shared" si="104"/>
        <v>8886.1657354221988</v>
      </c>
      <c r="R372" s="67">
        <f t="shared" si="104"/>
        <v>-421.84502461099987</v>
      </c>
      <c r="S372" s="129">
        <f t="shared" ref="S372:S398" si="105">R372/(I372+K372+M372+O372)</f>
        <v>-0.34649010102352329</v>
      </c>
      <c r="T372" s="46" t="s">
        <v>32</v>
      </c>
      <c r="U372" s="1"/>
      <c r="V372" s="24"/>
      <c r="W372" s="3"/>
      <c r="X372" s="3"/>
      <c r="Y372" s="3"/>
      <c r="Z372" s="3"/>
      <c r="AD372" s="1"/>
      <c r="AE372" s="1"/>
    </row>
    <row r="373" spans="1:31" ht="31.5" customHeight="1" x14ac:dyDescent="0.25">
      <c r="A373" s="30" t="s">
        <v>820</v>
      </c>
      <c r="B373" s="31" t="s">
        <v>50</v>
      </c>
      <c r="C373" s="66" t="s">
        <v>31</v>
      </c>
      <c r="D373" s="67">
        <f t="shared" ref="D373:R373" si="106">SUM(D374,D377,D380,D399)</f>
        <v>163.67790845999997</v>
      </c>
      <c r="E373" s="135">
        <f t="shared" si="106"/>
        <v>7.3962633599999998</v>
      </c>
      <c r="F373" s="67">
        <f t="shared" si="106"/>
        <v>156.28164509999999</v>
      </c>
      <c r="G373" s="67">
        <f t="shared" si="106"/>
        <v>124.63612108799998</v>
      </c>
      <c r="H373" s="67">
        <f t="shared" si="106"/>
        <v>124.15615254999999</v>
      </c>
      <c r="I373" s="33">
        <f t="shared" si="106"/>
        <v>2.1315259200000014</v>
      </c>
      <c r="J373" s="67">
        <f t="shared" si="106"/>
        <v>2.1315259200000001</v>
      </c>
      <c r="K373" s="33">
        <f t="shared" si="106"/>
        <v>6.79519495</v>
      </c>
      <c r="L373" s="67">
        <f t="shared" si="106"/>
        <v>6.79519495</v>
      </c>
      <c r="M373" s="33">
        <f t="shared" si="106"/>
        <v>0</v>
      </c>
      <c r="N373" s="67">
        <f t="shared" si="106"/>
        <v>0</v>
      </c>
      <c r="O373" s="67">
        <f t="shared" si="106"/>
        <v>115.70940021799998</v>
      </c>
      <c r="P373" s="67">
        <f t="shared" si="106"/>
        <v>115.22943167999999</v>
      </c>
      <c r="Q373" s="67">
        <f t="shared" si="106"/>
        <v>79.44539159</v>
      </c>
      <c r="R373" s="67">
        <f t="shared" si="106"/>
        <v>-47.799867577999997</v>
      </c>
      <c r="S373" s="129">
        <f t="shared" si="105"/>
        <v>-0.3835153658565052</v>
      </c>
      <c r="T373" s="46" t="s">
        <v>32</v>
      </c>
      <c r="U373" s="1"/>
      <c r="V373" s="24"/>
      <c r="W373" s="3"/>
      <c r="X373" s="3"/>
      <c r="Y373" s="3"/>
      <c r="Z373" s="3"/>
      <c r="AD373" s="1"/>
      <c r="AE373" s="1"/>
    </row>
    <row r="374" spans="1:31" ht="31.5" customHeight="1" x14ac:dyDescent="0.25">
      <c r="A374" s="30" t="s">
        <v>821</v>
      </c>
      <c r="B374" s="31" t="s">
        <v>52</v>
      </c>
      <c r="C374" s="66" t="s">
        <v>31</v>
      </c>
      <c r="D374" s="67">
        <f t="shared" ref="D374:I374" si="107">SUM(D375:D376)</f>
        <v>0</v>
      </c>
      <c r="E374" s="135">
        <f t="shared" si="107"/>
        <v>0</v>
      </c>
      <c r="F374" s="67">
        <f t="shared" si="107"/>
        <v>0</v>
      </c>
      <c r="G374" s="67">
        <f t="shared" si="107"/>
        <v>0</v>
      </c>
      <c r="H374" s="67">
        <f t="shared" si="107"/>
        <v>0</v>
      </c>
      <c r="I374" s="33">
        <f t="shared" si="107"/>
        <v>0</v>
      </c>
      <c r="J374" s="67">
        <f t="shared" ref="J374" si="108">SUM(J375:J376)</f>
        <v>0</v>
      </c>
      <c r="K374" s="33">
        <f>SUM(K375:K376)</f>
        <v>0</v>
      </c>
      <c r="L374" s="67">
        <f t="shared" ref="L374:P374" si="109">SUM(L375:L376)</f>
        <v>0</v>
      </c>
      <c r="M374" s="33">
        <f t="shared" si="109"/>
        <v>0</v>
      </c>
      <c r="N374" s="67">
        <f t="shared" si="109"/>
        <v>0</v>
      </c>
      <c r="O374" s="67">
        <f t="shared" si="109"/>
        <v>0</v>
      </c>
      <c r="P374" s="67">
        <f t="shared" si="109"/>
        <v>0</v>
      </c>
      <c r="Q374" s="67">
        <f>SUM(Q375:Q376)</f>
        <v>0</v>
      </c>
      <c r="R374" s="67">
        <f>SUM(R375:R376)</f>
        <v>0</v>
      </c>
      <c r="S374" s="129">
        <v>0</v>
      </c>
      <c r="T374" s="46" t="s">
        <v>32</v>
      </c>
      <c r="U374" s="1"/>
      <c r="V374" s="24"/>
      <c r="W374" s="3"/>
      <c r="X374" s="3"/>
      <c r="Y374" s="3"/>
      <c r="Z374" s="3"/>
      <c r="AD374" s="1"/>
      <c r="AE374" s="1"/>
    </row>
    <row r="375" spans="1:31" ht="31.5" customHeight="1" x14ac:dyDescent="0.25">
      <c r="A375" s="30" t="s">
        <v>822</v>
      </c>
      <c r="B375" s="31" t="s">
        <v>59</v>
      </c>
      <c r="C375" s="66" t="s">
        <v>31</v>
      </c>
      <c r="D375" s="67">
        <v>0</v>
      </c>
      <c r="E375" s="135">
        <v>0</v>
      </c>
      <c r="F375" s="67">
        <v>0</v>
      </c>
      <c r="G375" s="67">
        <v>0</v>
      </c>
      <c r="H375" s="67">
        <v>0</v>
      </c>
      <c r="I375" s="33">
        <v>0</v>
      </c>
      <c r="J375" s="67">
        <v>0</v>
      </c>
      <c r="K375" s="33">
        <v>0</v>
      </c>
      <c r="L375" s="67">
        <v>0</v>
      </c>
      <c r="M375" s="33">
        <v>0</v>
      </c>
      <c r="N375" s="67">
        <v>0</v>
      </c>
      <c r="O375" s="67">
        <v>0</v>
      </c>
      <c r="P375" s="67">
        <v>0</v>
      </c>
      <c r="Q375" s="67">
        <v>0</v>
      </c>
      <c r="R375" s="67">
        <v>0</v>
      </c>
      <c r="S375" s="129">
        <v>0</v>
      </c>
      <c r="T375" s="46" t="s">
        <v>32</v>
      </c>
      <c r="U375" s="1"/>
      <c r="V375" s="24"/>
      <c r="W375" s="3"/>
      <c r="X375" s="3"/>
      <c r="Y375" s="3"/>
      <c r="Z375" s="3"/>
      <c r="AD375" s="1"/>
      <c r="AE375" s="1"/>
    </row>
    <row r="376" spans="1:31" ht="31.5" customHeight="1" x14ac:dyDescent="0.25">
      <c r="A376" s="30" t="s">
        <v>823</v>
      </c>
      <c r="B376" s="31" t="s">
        <v>59</v>
      </c>
      <c r="C376" s="66" t="s">
        <v>31</v>
      </c>
      <c r="D376" s="67">
        <v>0</v>
      </c>
      <c r="E376" s="135">
        <v>0</v>
      </c>
      <c r="F376" s="67">
        <v>0</v>
      </c>
      <c r="G376" s="67">
        <v>0</v>
      </c>
      <c r="H376" s="67">
        <v>0</v>
      </c>
      <c r="I376" s="33">
        <v>0</v>
      </c>
      <c r="J376" s="67">
        <v>0</v>
      </c>
      <c r="K376" s="33">
        <v>0</v>
      </c>
      <c r="L376" s="67">
        <v>0</v>
      </c>
      <c r="M376" s="33">
        <v>0</v>
      </c>
      <c r="N376" s="67">
        <v>0</v>
      </c>
      <c r="O376" s="67">
        <v>0</v>
      </c>
      <c r="P376" s="67">
        <v>0</v>
      </c>
      <c r="Q376" s="67">
        <v>0</v>
      </c>
      <c r="R376" s="67">
        <v>0</v>
      </c>
      <c r="S376" s="129">
        <v>0</v>
      </c>
      <c r="T376" s="46" t="s">
        <v>32</v>
      </c>
      <c r="U376" s="1"/>
      <c r="V376" s="24"/>
      <c r="W376" s="3"/>
      <c r="X376" s="3"/>
      <c r="Y376" s="3"/>
      <c r="Z376" s="3"/>
      <c r="AD376" s="1"/>
      <c r="AE376" s="1"/>
    </row>
    <row r="377" spans="1:31" ht="116.25" customHeight="1" x14ac:dyDescent="0.25">
      <c r="A377" s="30" t="s">
        <v>824</v>
      </c>
      <c r="B377" s="31" t="s">
        <v>61</v>
      </c>
      <c r="C377" s="66" t="s">
        <v>31</v>
      </c>
      <c r="D377" s="67">
        <f t="shared" ref="D377:F377" si="110">SUM(D378)</f>
        <v>0</v>
      </c>
      <c r="E377" s="135">
        <f t="shared" si="110"/>
        <v>0</v>
      </c>
      <c r="F377" s="67">
        <f t="shared" si="110"/>
        <v>0</v>
      </c>
      <c r="G377" s="67">
        <f t="shared" ref="G377:R377" si="111">SUM(G378)</f>
        <v>0</v>
      </c>
      <c r="H377" s="67">
        <f t="shared" si="111"/>
        <v>0</v>
      </c>
      <c r="I377" s="33">
        <f t="shared" si="111"/>
        <v>0</v>
      </c>
      <c r="J377" s="67">
        <f t="shared" si="111"/>
        <v>0</v>
      </c>
      <c r="K377" s="33">
        <f t="shared" si="111"/>
        <v>0</v>
      </c>
      <c r="L377" s="67">
        <f t="shared" si="111"/>
        <v>0</v>
      </c>
      <c r="M377" s="33">
        <f t="shared" si="111"/>
        <v>0</v>
      </c>
      <c r="N377" s="67">
        <f t="shared" si="111"/>
        <v>0</v>
      </c>
      <c r="O377" s="67">
        <f t="shared" si="111"/>
        <v>0</v>
      </c>
      <c r="P377" s="67">
        <f t="shared" si="111"/>
        <v>0</v>
      </c>
      <c r="Q377" s="67">
        <f t="shared" si="111"/>
        <v>0</v>
      </c>
      <c r="R377" s="67">
        <f t="shared" si="111"/>
        <v>0</v>
      </c>
      <c r="S377" s="129">
        <v>0</v>
      </c>
      <c r="T377" s="46" t="s">
        <v>32</v>
      </c>
      <c r="U377" s="1"/>
      <c r="V377" s="24"/>
      <c r="W377" s="3"/>
      <c r="X377" s="3"/>
      <c r="Y377" s="3"/>
      <c r="Z377" s="3"/>
      <c r="AD377" s="1"/>
      <c r="AE377" s="1"/>
    </row>
    <row r="378" spans="1:31" ht="116.25" customHeight="1" x14ac:dyDescent="0.25">
      <c r="A378" s="30" t="s">
        <v>825</v>
      </c>
      <c r="B378" s="31" t="s">
        <v>59</v>
      </c>
      <c r="C378" s="66" t="s">
        <v>31</v>
      </c>
      <c r="D378" s="67">
        <v>0</v>
      </c>
      <c r="E378" s="135">
        <v>0</v>
      </c>
      <c r="F378" s="67">
        <v>0</v>
      </c>
      <c r="G378" s="67">
        <v>0</v>
      </c>
      <c r="H378" s="67">
        <v>0</v>
      </c>
      <c r="I378" s="33">
        <v>0</v>
      </c>
      <c r="J378" s="67">
        <v>0</v>
      </c>
      <c r="K378" s="33">
        <v>0</v>
      </c>
      <c r="L378" s="67">
        <v>0</v>
      </c>
      <c r="M378" s="33">
        <v>0</v>
      </c>
      <c r="N378" s="67">
        <v>0</v>
      </c>
      <c r="O378" s="67">
        <v>0</v>
      </c>
      <c r="P378" s="67">
        <v>0</v>
      </c>
      <c r="Q378" s="67">
        <v>0</v>
      </c>
      <c r="R378" s="67">
        <v>0</v>
      </c>
      <c r="S378" s="129">
        <v>0</v>
      </c>
      <c r="T378" s="46" t="s">
        <v>32</v>
      </c>
      <c r="U378" s="1"/>
      <c r="V378" s="24"/>
      <c r="W378" s="3"/>
      <c r="X378" s="3"/>
      <c r="Y378" s="3"/>
      <c r="Z378" s="3"/>
      <c r="AD378" s="1"/>
      <c r="AE378" s="1"/>
    </row>
    <row r="379" spans="1:31" ht="116.25" customHeight="1" x14ac:dyDescent="0.25">
      <c r="A379" s="30" t="s">
        <v>826</v>
      </c>
      <c r="B379" s="31" t="s">
        <v>59</v>
      </c>
      <c r="C379" s="66" t="s">
        <v>31</v>
      </c>
      <c r="D379" s="67">
        <v>0</v>
      </c>
      <c r="E379" s="135">
        <v>0</v>
      </c>
      <c r="F379" s="67">
        <v>0</v>
      </c>
      <c r="G379" s="67">
        <v>0</v>
      </c>
      <c r="H379" s="67">
        <v>0</v>
      </c>
      <c r="I379" s="33">
        <v>0</v>
      </c>
      <c r="J379" s="67">
        <v>0</v>
      </c>
      <c r="K379" s="33">
        <v>0</v>
      </c>
      <c r="L379" s="67">
        <v>0</v>
      </c>
      <c r="M379" s="33">
        <v>0</v>
      </c>
      <c r="N379" s="67">
        <v>0</v>
      </c>
      <c r="O379" s="67">
        <v>0</v>
      </c>
      <c r="P379" s="67">
        <v>0</v>
      </c>
      <c r="Q379" s="67">
        <v>0</v>
      </c>
      <c r="R379" s="67">
        <v>0</v>
      </c>
      <c r="S379" s="129">
        <v>0</v>
      </c>
      <c r="T379" s="99" t="s">
        <v>32</v>
      </c>
      <c r="U379" s="1"/>
      <c r="V379" s="24"/>
      <c r="W379" s="3"/>
      <c r="X379" s="3"/>
      <c r="Y379" s="3"/>
      <c r="Z379" s="3"/>
      <c r="AD379" s="1"/>
      <c r="AE379" s="1"/>
    </row>
    <row r="380" spans="1:31" ht="116.25" customHeight="1" x14ac:dyDescent="0.25">
      <c r="A380" s="30" t="s">
        <v>827</v>
      </c>
      <c r="B380" s="31" t="s">
        <v>65</v>
      </c>
      <c r="C380" s="66" t="s">
        <v>31</v>
      </c>
      <c r="D380" s="67">
        <f t="shared" ref="D380:I380" si="112">SUM(D381:D385)</f>
        <v>163.67790845999997</v>
      </c>
      <c r="E380" s="135">
        <f t="shared" si="112"/>
        <v>7.3962633599999998</v>
      </c>
      <c r="F380" s="67">
        <f t="shared" si="112"/>
        <v>156.28164509999999</v>
      </c>
      <c r="G380" s="67">
        <f t="shared" si="112"/>
        <v>124.63612108799998</v>
      </c>
      <c r="H380" s="67">
        <f t="shared" si="112"/>
        <v>124.15615254999999</v>
      </c>
      <c r="I380" s="33">
        <f t="shared" si="112"/>
        <v>2.1315259200000014</v>
      </c>
      <c r="J380" s="67">
        <f t="shared" ref="J380" si="113">SUM(J381:J385)</f>
        <v>2.1315259200000001</v>
      </c>
      <c r="K380" s="33">
        <f>SUM(K381:K385)</f>
        <v>6.79519495</v>
      </c>
      <c r="L380" s="67">
        <f t="shared" ref="L380:P380" si="114">SUM(L381:L385)</f>
        <v>6.79519495</v>
      </c>
      <c r="M380" s="33">
        <f t="shared" si="114"/>
        <v>0</v>
      </c>
      <c r="N380" s="67">
        <f t="shared" si="114"/>
        <v>0</v>
      </c>
      <c r="O380" s="67">
        <f t="shared" si="114"/>
        <v>115.70940021799998</v>
      </c>
      <c r="P380" s="67">
        <f t="shared" si="114"/>
        <v>115.22943167999999</v>
      </c>
      <c r="Q380" s="67">
        <f>SUM(Q381:Q385)</f>
        <v>79.44539159</v>
      </c>
      <c r="R380" s="67">
        <f>SUM(R381:R385)</f>
        <v>-47.799867577999997</v>
      </c>
      <c r="S380" s="129">
        <f t="shared" si="105"/>
        <v>-0.3835153658565052</v>
      </c>
      <c r="T380" s="46" t="s">
        <v>32</v>
      </c>
      <c r="U380" s="1"/>
      <c r="V380" s="24"/>
      <c r="W380" s="3"/>
      <c r="X380" s="3"/>
      <c r="Y380" s="3"/>
      <c r="Z380" s="3"/>
      <c r="AD380" s="1"/>
      <c r="AE380" s="1"/>
    </row>
    <row r="381" spans="1:31" ht="116.25" customHeight="1" x14ac:dyDescent="0.25">
      <c r="A381" s="30" t="s">
        <v>828</v>
      </c>
      <c r="B381" s="31" t="s">
        <v>67</v>
      </c>
      <c r="C381" s="66" t="s">
        <v>31</v>
      </c>
      <c r="D381" s="67">
        <v>0</v>
      </c>
      <c r="E381" s="135">
        <v>0</v>
      </c>
      <c r="F381" s="67">
        <v>0</v>
      </c>
      <c r="G381" s="67">
        <v>0</v>
      </c>
      <c r="H381" s="67">
        <v>0</v>
      </c>
      <c r="I381" s="33">
        <v>0</v>
      </c>
      <c r="J381" s="67">
        <v>0</v>
      </c>
      <c r="K381" s="33">
        <v>0</v>
      </c>
      <c r="L381" s="67">
        <v>0</v>
      </c>
      <c r="M381" s="33">
        <v>0</v>
      </c>
      <c r="N381" s="67">
        <v>0</v>
      </c>
      <c r="O381" s="67">
        <v>0</v>
      </c>
      <c r="P381" s="67">
        <v>0</v>
      </c>
      <c r="Q381" s="67">
        <v>0</v>
      </c>
      <c r="R381" s="67">
        <v>0</v>
      </c>
      <c r="S381" s="129">
        <v>0</v>
      </c>
      <c r="T381" s="46" t="s">
        <v>32</v>
      </c>
      <c r="U381" s="1"/>
      <c r="V381" s="24"/>
      <c r="W381" s="3"/>
      <c r="X381" s="3"/>
      <c r="Y381" s="3"/>
      <c r="Z381" s="3"/>
      <c r="AD381" s="1"/>
      <c r="AE381" s="1"/>
    </row>
    <row r="382" spans="1:31" ht="116.25" customHeight="1" x14ac:dyDescent="0.25">
      <c r="A382" s="30" t="s">
        <v>829</v>
      </c>
      <c r="B382" s="31" t="s">
        <v>69</v>
      </c>
      <c r="C382" s="66" t="s">
        <v>31</v>
      </c>
      <c r="D382" s="67">
        <v>0</v>
      </c>
      <c r="E382" s="135">
        <v>0</v>
      </c>
      <c r="F382" s="67">
        <v>0</v>
      </c>
      <c r="G382" s="67">
        <v>0</v>
      </c>
      <c r="H382" s="67">
        <v>0</v>
      </c>
      <c r="I382" s="33">
        <v>0</v>
      </c>
      <c r="J382" s="67">
        <v>0</v>
      </c>
      <c r="K382" s="33">
        <v>0</v>
      </c>
      <c r="L382" s="67">
        <v>0</v>
      </c>
      <c r="M382" s="33">
        <v>0</v>
      </c>
      <c r="N382" s="67">
        <v>0</v>
      </c>
      <c r="O382" s="67">
        <v>0</v>
      </c>
      <c r="P382" s="67">
        <v>0</v>
      </c>
      <c r="Q382" s="67">
        <v>0</v>
      </c>
      <c r="R382" s="67">
        <v>0</v>
      </c>
      <c r="S382" s="129">
        <v>0</v>
      </c>
      <c r="T382" s="46" t="s">
        <v>32</v>
      </c>
      <c r="U382" s="1"/>
      <c r="V382" s="24"/>
      <c r="W382" s="3"/>
      <c r="X382" s="3"/>
      <c r="Y382" s="3"/>
      <c r="Z382" s="3"/>
      <c r="AD382" s="1"/>
      <c r="AE382" s="1"/>
    </row>
    <row r="383" spans="1:31" ht="116.25" customHeight="1" x14ac:dyDescent="0.25">
      <c r="A383" s="30" t="s">
        <v>830</v>
      </c>
      <c r="B383" s="31" t="s">
        <v>71</v>
      </c>
      <c r="C383" s="66" t="s">
        <v>31</v>
      </c>
      <c r="D383" s="67">
        <v>0</v>
      </c>
      <c r="E383" s="135">
        <v>0</v>
      </c>
      <c r="F383" s="67">
        <v>0</v>
      </c>
      <c r="G383" s="67">
        <v>0</v>
      </c>
      <c r="H383" s="67">
        <v>0</v>
      </c>
      <c r="I383" s="33">
        <v>0</v>
      </c>
      <c r="J383" s="67">
        <v>0</v>
      </c>
      <c r="K383" s="33">
        <v>0</v>
      </c>
      <c r="L383" s="67">
        <v>0</v>
      </c>
      <c r="M383" s="33">
        <v>0</v>
      </c>
      <c r="N383" s="67">
        <v>0</v>
      </c>
      <c r="O383" s="67">
        <v>0</v>
      </c>
      <c r="P383" s="67">
        <v>0</v>
      </c>
      <c r="Q383" s="67">
        <v>0</v>
      </c>
      <c r="R383" s="67">
        <v>0</v>
      </c>
      <c r="S383" s="129">
        <v>0</v>
      </c>
      <c r="T383" s="46" t="s">
        <v>32</v>
      </c>
      <c r="U383" s="1"/>
      <c r="V383" s="24"/>
      <c r="W383" s="3"/>
      <c r="X383" s="3"/>
      <c r="Y383" s="3"/>
      <c r="Z383" s="3"/>
      <c r="AD383" s="1"/>
      <c r="AE383" s="1"/>
    </row>
    <row r="384" spans="1:31" ht="116.25" customHeight="1" x14ac:dyDescent="0.25">
      <c r="A384" s="30" t="s">
        <v>831</v>
      </c>
      <c r="B384" s="31" t="s">
        <v>73</v>
      </c>
      <c r="C384" s="66" t="s">
        <v>31</v>
      </c>
      <c r="D384" s="67">
        <v>0</v>
      </c>
      <c r="E384" s="135">
        <v>0</v>
      </c>
      <c r="F384" s="67">
        <v>0</v>
      </c>
      <c r="G384" s="67">
        <v>0</v>
      </c>
      <c r="H384" s="67">
        <v>0</v>
      </c>
      <c r="I384" s="33">
        <v>0</v>
      </c>
      <c r="J384" s="67">
        <v>0</v>
      </c>
      <c r="K384" s="33">
        <v>0</v>
      </c>
      <c r="L384" s="67">
        <v>0</v>
      </c>
      <c r="M384" s="33">
        <v>0</v>
      </c>
      <c r="N384" s="67">
        <v>0</v>
      </c>
      <c r="O384" s="67">
        <v>0</v>
      </c>
      <c r="P384" s="67">
        <v>0</v>
      </c>
      <c r="Q384" s="67">
        <v>0</v>
      </c>
      <c r="R384" s="67">
        <v>0</v>
      </c>
      <c r="S384" s="129">
        <v>0</v>
      </c>
      <c r="T384" s="46" t="s">
        <v>32</v>
      </c>
      <c r="U384" s="1"/>
      <c r="V384" s="24"/>
      <c r="W384" s="3"/>
      <c r="X384" s="3"/>
      <c r="Y384" s="3"/>
      <c r="Z384" s="3"/>
      <c r="AD384" s="1"/>
      <c r="AE384" s="1"/>
    </row>
    <row r="385" spans="1:31" ht="116.25" customHeight="1" x14ac:dyDescent="0.25">
      <c r="A385" s="30" t="s">
        <v>832</v>
      </c>
      <c r="B385" s="31" t="s">
        <v>79</v>
      </c>
      <c r="C385" s="66" t="s">
        <v>31</v>
      </c>
      <c r="D385" s="67">
        <f t="shared" ref="D385:F385" si="115">SUM(D386:D398)</f>
        <v>163.67790845999997</v>
      </c>
      <c r="E385" s="135">
        <f t="shared" si="115"/>
        <v>7.3962633599999998</v>
      </c>
      <c r="F385" s="67">
        <f t="shared" si="115"/>
        <v>156.28164509999999</v>
      </c>
      <c r="G385" s="67">
        <f t="shared" ref="G385:Q385" si="116">SUM(G386:G398)</f>
        <v>124.63612108799998</v>
      </c>
      <c r="H385" s="67">
        <f t="shared" si="116"/>
        <v>124.15615254999999</v>
      </c>
      <c r="I385" s="67">
        <f t="shared" si="116"/>
        <v>2.1315259200000014</v>
      </c>
      <c r="J385" s="67">
        <f t="shared" si="116"/>
        <v>2.1315259200000001</v>
      </c>
      <c r="K385" s="67">
        <f t="shared" si="116"/>
        <v>6.79519495</v>
      </c>
      <c r="L385" s="67">
        <f t="shared" si="116"/>
        <v>6.79519495</v>
      </c>
      <c r="M385" s="67">
        <f t="shared" si="116"/>
        <v>0</v>
      </c>
      <c r="N385" s="67">
        <f t="shared" si="116"/>
        <v>0</v>
      </c>
      <c r="O385" s="136">
        <f t="shared" si="116"/>
        <v>115.70940021799998</v>
      </c>
      <c r="P385" s="67">
        <f t="shared" si="116"/>
        <v>115.22943167999999</v>
      </c>
      <c r="Q385" s="67">
        <f t="shared" si="116"/>
        <v>79.44539159</v>
      </c>
      <c r="R385" s="67">
        <f>SUM(R386:R398)</f>
        <v>-47.799867577999997</v>
      </c>
      <c r="S385" s="129">
        <f t="shared" si="105"/>
        <v>-0.3835153658565052</v>
      </c>
      <c r="T385" s="46" t="s">
        <v>32</v>
      </c>
      <c r="U385" s="1"/>
      <c r="V385" s="24"/>
      <c r="W385" s="3"/>
      <c r="X385" s="3"/>
      <c r="Y385" s="3"/>
      <c r="Z385" s="3"/>
      <c r="AD385" s="1"/>
      <c r="AE385" s="1"/>
    </row>
    <row r="386" spans="1:31" ht="87.75" customHeight="1" x14ac:dyDescent="0.25">
      <c r="A386" s="34" t="s">
        <v>832</v>
      </c>
      <c r="B386" s="68" t="s">
        <v>833</v>
      </c>
      <c r="C386" s="69" t="s">
        <v>834</v>
      </c>
      <c r="D386" s="69">
        <v>61.476376739999992</v>
      </c>
      <c r="E386" s="69">
        <v>0</v>
      </c>
      <c r="F386" s="69">
        <f t="shared" ref="F386:F398" si="117">D386-E386</f>
        <v>61.476376739999992</v>
      </c>
      <c r="G386" s="69">
        <f t="shared" ref="G386:H398" si="118">I386+K386+M386+O386</f>
        <v>29.830852727999996</v>
      </c>
      <c r="H386" s="69">
        <f t="shared" si="118"/>
        <v>7.64707092</v>
      </c>
      <c r="I386" s="37">
        <v>0</v>
      </c>
      <c r="J386" s="69">
        <v>0</v>
      </c>
      <c r="K386" s="37">
        <v>6.79519495</v>
      </c>
      <c r="L386" s="69">
        <v>6.79519495</v>
      </c>
      <c r="M386" s="37">
        <v>0</v>
      </c>
      <c r="N386" s="69">
        <v>0</v>
      </c>
      <c r="O386" s="69">
        <v>23.035657777999997</v>
      </c>
      <c r="P386" s="69">
        <v>0.85187596999999993</v>
      </c>
      <c r="Q386" s="69">
        <f t="shared" ref="Q386:Q398" si="119">F386-H386</f>
        <v>53.829305819999995</v>
      </c>
      <c r="R386" s="69">
        <f t="shared" ref="R386:R398" si="120">H386-(I386+K386+M386+O386)</f>
        <v>-22.183781807999996</v>
      </c>
      <c r="S386" s="131">
        <f t="shared" si="105"/>
        <v>-0.74365228544666218</v>
      </c>
      <c r="T386" s="45" t="s">
        <v>835</v>
      </c>
      <c r="U386" s="1"/>
      <c r="W386" s="3"/>
      <c r="X386" s="3"/>
      <c r="Y386" s="3"/>
      <c r="Z386" s="3"/>
      <c r="AD386" s="1"/>
      <c r="AE386" s="1"/>
    </row>
    <row r="387" spans="1:31" ht="87.75" customHeight="1" x14ac:dyDescent="0.25">
      <c r="A387" s="34" t="s">
        <v>832</v>
      </c>
      <c r="B387" s="68" t="s">
        <v>836</v>
      </c>
      <c r="C387" s="69" t="s">
        <v>837</v>
      </c>
      <c r="D387" s="69">
        <v>1.3097188799999999</v>
      </c>
      <c r="E387" s="69">
        <v>0</v>
      </c>
      <c r="F387" s="69">
        <f t="shared" si="117"/>
        <v>1.3097188799999999</v>
      </c>
      <c r="G387" s="69">
        <f t="shared" si="118"/>
        <v>1.3097188800000001</v>
      </c>
      <c r="H387" s="69">
        <f t="shared" si="118"/>
        <v>1.3097188800000001</v>
      </c>
      <c r="I387" s="37">
        <v>1.3097188800000001</v>
      </c>
      <c r="J387" s="69">
        <v>1.3097188800000001</v>
      </c>
      <c r="K387" s="37">
        <v>0</v>
      </c>
      <c r="L387" s="69">
        <v>0</v>
      </c>
      <c r="M387" s="37">
        <v>0</v>
      </c>
      <c r="N387" s="69">
        <v>0</v>
      </c>
      <c r="O387" s="69">
        <v>0</v>
      </c>
      <c r="P387" s="69">
        <v>0</v>
      </c>
      <c r="Q387" s="69">
        <f t="shared" si="119"/>
        <v>0</v>
      </c>
      <c r="R387" s="69">
        <f t="shared" si="120"/>
        <v>0</v>
      </c>
      <c r="S387" s="131">
        <f t="shared" si="105"/>
        <v>0</v>
      </c>
      <c r="T387" s="45" t="s">
        <v>32</v>
      </c>
      <c r="U387" s="1"/>
      <c r="W387" s="3"/>
      <c r="X387" s="3"/>
      <c r="Y387" s="3"/>
      <c r="Z387" s="3"/>
      <c r="AD387" s="1"/>
      <c r="AE387" s="1"/>
    </row>
    <row r="388" spans="1:31" ht="87.75" customHeight="1" x14ac:dyDescent="0.25">
      <c r="A388" s="34" t="s">
        <v>832</v>
      </c>
      <c r="B388" s="68" t="s">
        <v>838</v>
      </c>
      <c r="C388" s="69" t="s">
        <v>839</v>
      </c>
      <c r="D388" s="69">
        <v>3.3418126320000008</v>
      </c>
      <c r="E388" s="57">
        <v>0</v>
      </c>
      <c r="F388" s="69">
        <f t="shared" si="117"/>
        <v>3.3418126320000008</v>
      </c>
      <c r="G388" s="69">
        <f t="shared" si="118"/>
        <v>3.3418126320000008</v>
      </c>
      <c r="H388" s="69">
        <f t="shared" si="118"/>
        <v>2.0791236</v>
      </c>
      <c r="I388" s="37">
        <v>0</v>
      </c>
      <c r="J388" s="69">
        <v>0</v>
      </c>
      <c r="K388" s="37">
        <v>0</v>
      </c>
      <c r="L388" s="69">
        <v>0</v>
      </c>
      <c r="M388" s="37">
        <v>0</v>
      </c>
      <c r="N388" s="69">
        <v>0</v>
      </c>
      <c r="O388" s="130">
        <v>3.3418126320000008</v>
      </c>
      <c r="P388" s="69">
        <v>2.0791236</v>
      </c>
      <c r="Q388" s="69">
        <f t="shared" si="119"/>
        <v>1.2626890320000008</v>
      </c>
      <c r="R388" s="69">
        <f t="shared" si="120"/>
        <v>-1.2626890320000008</v>
      </c>
      <c r="S388" s="131">
        <f t="shared" si="105"/>
        <v>-0.37784555001945441</v>
      </c>
      <c r="T388" s="45" t="s">
        <v>840</v>
      </c>
      <c r="U388" s="1"/>
      <c r="W388" s="3"/>
      <c r="X388" s="3"/>
      <c r="Y388" s="3"/>
      <c r="Z388" s="3"/>
      <c r="AD388" s="1"/>
      <c r="AE388" s="1"/>
    </row>
    <row r="389" spans="1:31" ht="69.75" customHeight="1" x14ac:dyDescent="0.25">
      <c r="A389" s="34" t="s">
        <v>832</v>
      </c>
      <c r="B389" s="68" t="s">
        <v>841</v>
      </c>
      <c r="C389" s="69" t="s">
        <v>842</v>
      </c>
      <c r="D389" s="137">
        <v>5.1968392919999999</v>
      </c>
      <c r="E389" s="138">
        <v>0</v>
      </c>
      <c r="F389" s="69">
        <f t="shared" si="117"/>
        <v>5.1968392919999999</v>
      </c>
      <c r="G389" s="69">
        <f t="shared" si="118"/>
        <v>5.1968392919999999</v>
      </c>
      <c r="H389" s="69">
        <f t="shared" si="118"/>
        <v>0</v>
      </c>
      <c r="I389" s="37">
        <v>0</v>
      </c>
      <c r="J389" s="137">
        <v>0</v>
      </c>
      <c r="K389" s="37">
        <v>0</v>
      </c>
      <c r="L389" s="137">
        <v>0</v>
      </c>
      <c r="M389" s="37">
        <v>0</v>
      </c>
      <c r="N389" s="137">
        <v>0</v>
      </c>
      <c r="O389" s="143">
        <v>5.1968392919999999</v>
      </c>
      <c r="P389" s="137">
        <v>0</v>
      </c>
      <c r="Q389" s="69">
        <f t="shared" si="119"/>
        <v>5.1968392919999999</v>
      </c>
      <c r="R389" s="69">
        <f t="shared" si="120"/>
        <v>-5.1968392919999999</v>
      </c>
      <c r="S389" s="131">
        <f t="shared" si="105"/>
        <v>-1</v>
      </c>
      <c r="T389" s="84" t="s">
        <v>843</v>
      </c>
      <c r="U389" s="1"/>
      <c r="W389" s="3"/>
      <c r="X389" s="3"/>
      <c r="Y389" s="3"/>
      <c r="Z389" s="3"/>
      <c r="AD389" s="1"/>
      <c r="AE389" s="1"/>
    </row>
    <row r="390" spans="1:31" ht="69.75" customHeight="1" x14ac:dyDescent="0.25">
      <c r="A390" s="34" t="s">
        <v>832</v>
      </c>
      <c r="B390" s="68" t="s">
        <v>844</v>
      </c>
      <c r="C390" s="69" t="s">
        <v>845</v>
      </c>
      <c r="D390" s="137">
        <v>59.438496000000001</v>
      </c>
      <c r="E390" s="138">
        <v>0</v>
      </c>
      <c r="F390" s="69">
        <f t="shared" si="117"/>
        <v>59.438496000000001</v>
      </c>
      <c r="G390" s="69">
        <f t="shared" si="118"/>
        <v>59.438496000000001</v>
      </c>
      <c r="H390" s="69">
        <f t="shared" si="118"/>
        <v>59.438496000000001</v>
      </c>
      <c r="I390" s="37">
        <v>0</v>
      </c>
      <c r="J390" s="137">
        <v>0</v>
      </c>
      <c r="K390" s="37">
        <v>0</v>
      </c>
      <c r="L390" s="137">
        <v>0</v>
      </c>
      <c r="M390" s="37">
        <v>0</v>
      </c>
      <c r="N390" s="137">
        <v>0</v>
      </c>
      <c r="O390" s="143">
        <v>59.438496000000001</v>
      </c>
      <c r="P390" s="137">
        <v>59.438496000000001</v>
      </c>
      <c r="Q390" s="69">
        <f t="shared" si="119"/>
        <v>0</v>
      </c>
      <c r="R390" s="69">
        <f t="shared" si="120"/>
        <v>0</v>
      </c>
      <c r="S390" s="131">
        <f t="shared" si="105"/>
        <v>0</v>
      </c>
      <c r="T390" s="84" t="s">
        <v>32</v>
      </c>
      <c r="U390" s="1"/>
      <c r="W390" s="3"/>
      <c r="X390" s="3"/>
      <c r="Y390" s="3"/>
      <c r="Z390" s="3"/>
      <c r="AD390" s="1"/>
      <c r="AE390" s="1"/>
    </row>
    <row r="391" spans="1:31" ht="69.75" customHeight="1" x14ac:dyDescent="0.25">
      <c r="A391" s="34" t="s">
        <v>832</v>
      </c>
      <c r="B391" s="68" t="s">
        <v>846</v>
      </c>
      <c r="C391" s="69" t="s">
        <v>847</v>
      </c>
      <c r="D391" s="137">
        <v>2.6186196000000002</v>
      </c>
      <c r="E391" s="137">
        <v>0</v>
      </c>
      <c r="F391" s="69">
        <f t="shared" si="117"/>
        <v>2.6186196000000002</v>
      </c>
      <c r="G391" s="69">
        <f t="shared" si="118"/>
        <v>2.6186196000000002</v>
      </c>
      <c r="H391" s="69">
        <f t="shared" si="118"/>
        <v>0</v>
      </c>
      <c r="I391" s="37">
        <v>0</v>
      </c>
      <c r="J391" s="137">
        <v>0</v>
      </c>
      <c r="K391" s="37">
        <v>0</v>
      </c>
      <c r="L391" s="137">
        <v>0</v>
      </c>
      <c r="M391" s="37">
        <v>0</v>
      </c>
      <c r="N391" s="137">
        <v>0</v>
      </c>
      <c r="O391" s="137">
        <v>2.6186196000000002</v>
      </c>
      <c r="P391" s="137">
        <v>0</v>
      </c>
      <c r="Q391" s="69">
        <f t="shared" si="119"/>
        <v>2.6186196000000002</v>
      </c>
      <c r="R391" s="69">
        <f t="shared" si="120"/>
        <v>-2.6186196000000002</v>
      </c>
      <c r="S391" s="131">
        <f t="shared" si="105"/>
        <v>-1</v>
      </c>
      <c r="T391" s="84" t="s">
        <v>848</v>
      </c>
      <c r="U391" s="1"/>
      <c r="W391" s="3"/>
      <c r="X391" s="3"/>
      <c r="Y391" s="3"/>
      <c r="Z391" s="3"/>
      <c r="AD391" s="1"/>
      <c r="AE391" s="1"/>
    </row>
    <row r="392" spans="1:31" ht="72" customHeight="1" x14ac:dyDescent="0.25">
      <c r="A392" s="34" t="s">
        <v>832</v>
      </c>
      <c r="B392" s="68" t="s">
        <v>849</v>
      </c>
      <c r="C392" s="69" t="s">
        <v>850</v>
      </c>
      <c r="D392" s="69">
        <v>14.825101788</v>
      </c>
      <c r="E392" s="69">
        <v>0</v>
      </c>
      <c r="F392" s="69">
        <f t="shared" si="117"/>
        <v>14.825101788</v>
      </c>
      <c r="G392" s="69">
        <f t="shared" si="118"/>
        <v>14.825101788</v>
      </c>
      <c r="H392" s="69">
        <f t="shared" si="118"/>
        <v>0</v>
      </c>
      <c r="I392" s="37">
        <v>0</v>
      </c>
      <c r="J392" s="69">
        <v>0</v>
      </c>
      <c r="K392" s="37">
        <v>0</v>
      </c>
      <c r="L392" s="69">
        <v>0</v>
      </c>
      <c r="M392" s="37">
        <v>0</v>
      </c>
      <c r="N392" s="69">
        <v>0</v>
      </c>
      <c r="O392" s="69">
        <v>14.825101788</v>
      </c>
      <c r="P392" s="69">
        <v>0</v>
      </c>
      <c r="Q392" s="69">
        <f t="shared" si="119"/>
        <v>14.825101788</v>
      </c>
      <c r="R392" s="69">
        <f t="shared" si="120"/>
        <v>-14.825101788</v>
      </c>
      <c r="S392" s="131">
        <f t="shared" si="105"/>
        <v>-1</v>
      </c>
      <c r="T392" s="84" t="s">
        <v>848</v>
      </c>
      <c r="U392" s="1"/>
      <c r="W392" s="3"/>
      <c r="X392" s="3"/>
      <c r="Y392" s="3"/>
      <c r="Z392" s="3"/>
      <c r="AD392" s="1"/>
      <c r="AE392" s="1"/>
    </row>
    <row r="393" spans="1:31" ht="72" customHeight="1" x14ac:dyDescent="0.25">
      <c r="A393" s="34" t="s">
        <v>832</v>
      </c>
      <c r="B393" s="68" t="s">
        <v>851</v>
      </c>
      <c r="C393" s="69" t="s">
        <v>852</v>
      </c>
      <c r="D393" s="69">
        <v>5.7783291359999991</v>
      </c>
      <c r="E393" s="69">
        <v>0</v>
      </c>
      <c r="F393" s="69">
        <f t="shared" si="117"/>
        <v>5.7783291359999991</v>
      </c>
      <c r="G393" s="69">
        <f t="shared" si="118"/>
        <v>5.7783291359999991</v>
      </c>
      <c r="H393" s="69">
        <f t="shared" si="118"/>
        <v>4.0654930799999995</v>
      </c>
      <c r="I393" s="37">
        <v>0</v>
      </c>
      <c r="J393" s="69">
        <v>0</v>
      </c>
      <c r="K393" s="37">
        <v>0</v>
      </c>
      <c r="L393" s="69">
        <v>0</v>
      </c>
      <c r="M393" s="37">
        <v>0</v>
      </c>
      <c r="N393" s="69">
        <v>0</v>
      </c>
      <c r="O393" s="69">
        <v>5.7783291359999991</v>
      </c>
      <c r="P393" s="69">
        <v>4.0654930799999995</v>
      </c>
      <c r="Q393" s="69">
        <f t="shared" si="119"/>
        <v>1.7128360559999996</v>
      </c>
      <c r="R393" s="69">
        <f t="shared" si="120"/>
        <v>-1.7128360559999996</v>
      </c>
      <c r="S393" s="131">
        <f t="shared" si="105"/>
        <v>-0.29642410733039276</v>
      </c>
      <c r="T393" s="45" t="s">
        <v>853</v>
      </c>
      <c r="U393" s="1"/>
      <c r="W393" s="3"/>
      <c r="X393" s="3"/>
      <c r="Y393" s="3"/>
      <c r="Z393" s="3"/>
      <c r="AD393" s="1"/>
      <c r="AE393" s="1"/>
    </row>
    <row r="394" spans="1:31" ht="72" customHeight="1" x14ac:dyDescent="0.25">
      <c r="A394" s="34" t="s">
        <v>832</v>
      </c>
      <c r="B394" s="68" t="s">
        <v>854</v>
      </c>
      <c r="C394" s="69" t="s">
        <v>855</v>
      </c>
      <c r="D394" s="69">
        <v>1.4745439919999999</v>
      </c>
      <c r="E394" s="69">
        <v>0</v>
      </c>
      <c r="F394" s="69">
        <f t="shared" si="117"/>
        <v>1.4745439919999999</v>
      </c>
      <c r="G394" s="69">
        <f t="shared" si="118"/>
        <v>1.4745439919999999</v>
      </c>
      <c r="H394" s="69">
        <f t="shared" si="118"/>
        <v>1.4745439899999999</v>
      </c>
      <c r="I394" s="37">
        <v>0</v>
      </c>
      <c r="J394" s="69">
        <v>0</v>
      </c>
      <c r="K394" s="37">
        <v>0</v>
      </c>
      <c r="L394" s="69">
        <v>0</v>
      </c>
      <c r="M394" s="37">
        <v>0</v>
      </c>
      <c r="N394" s="69">
        <v>0</v>
      </c>
      <c r="O394" s="69">
        <v>1.4745439919999999</v>
      </c>
      <c r="P394" s="69">
        <v>1.4745439899999999</v>
      </c>
      <c r="Q394" s="69">
        <f t="shared" si="119"/>
        <v>1.9999999434361371E-9</v>
      </c>
      <c r="R394" s="69">
        <f t="shared" si="120"/>
        <v>-1.9999999434361371E-9</v>
      </c>
      <c r="S394" s="131">
        <f t="shared" si="105"/>
        <v>-1.356351491910007E-9</v>
      </c>
      <c r="T394" s="45" t="s">
        <v>32</v>
      </c>
      <c r="U394" s="1"/>
      <c r="W394" s="3"/>
      <c r="X394" s="3"/>
      <c r="Y394" s="3"/>
      <c r="Z394" s="3"/>
      <c r="AD394" s="1"/>
      <c r="AE394" s="1"/>
    </row>
    <row r="395" spans="1:31" ht="72" customHeight="1" x14ac:dyDescent="0.25">
      <c r="A395" s="34" t="s">
        <v>832</v>
      </c>
      <c r="B395" s="68" t="s">
        <v>856</v>
      </c>
      <c r="C395" s="69" t="s">
        <v>857</v>
      </c>
      <c r="D395" s="69" t="s">
        <v>32</v>
      </c>
      <c r="E395" s="69" t="s">
        <v>32</v>
      </c>
      <c r="F395" s="69" t="s">
        <v>32</v>
      </c>
      <c r="G395" s="69" t="s">
        <v>32</v>
      </c>
      <c r="H395" s="69">
        <f t="shared" si="118"/>
        <v>36.442411079999999</v>
      </c>
      <c r="I395" s="37" t="s">
        <v>32</v>
      </c>
      <c r="J395" s="69">
        <v>0</v>
      </c>
      <c r="K395" s="37" t="s">
        <v>32</v>
      </c>
      <c r="L395" s="69">
        <v>0</v>
      </c>
      <c r="M395" s="37" t="s">
        <v>32</v>
      </c>
      <c r="N395" s="69">
        <v>0</v>
      </c>
      <c r="O395" s="69" t="s">
        <v>32</v>
      </c>
      <c r="P395" s="69">
        <v>36.442411079999999</v>
      </c>
      <c r="Q395" s="69" t="s">
        <v>32</v>
      </c>
      <c r="R395" s="69" t="s">
        <v>32</v>
      </c>
      <c r="S395" s="131" t="s">
        <v>32</v>
      </c>
      <c r="T395" s="45" t="s">
        <v>858</v>
      </c>
      <c r="U395" s="1"/>
      <c r="W395" s="3"/>
      <c r="X395" s="3"/>
      <c r="Y395" s="3"/>
      <c r="Z395" s="3"/>
      <c r="AD395" s="1"/>
      <c r="AE395" s="1"/>
    </row>
    <row r="396" spans="1:31" ht="72" customHeight="1" x14ac:dyDescent="0.25">
      <c r="A396" s="34" t="s">
        <v>832</v>
      </c>
      <c r="B396" s="68" t="s">
        <v>859</v>
      </c>
      <c r="C396" s="69" t="s">
        <v>860</v>
      </c>
      <c r="D396" s="69" t="s">
        <v>32</v>
      </c>
      <c r="E396" s="69" t="s">
        <v>32</v>
      </c>
      <c r="F396" s="69" t="s">
        <v>32</v>
      </c>
      <c r="G396" s="69" t="s">
        <v>32</v>
      </c>
      <c r="H396" s="69">
        <f t="shared" si="118"/>
        <v>10.87748796</v>
      </c>
      <c r="I396" s="37" t="s">
        <v>32</v>
      </c>
      <c r="J396" s="69">
        <v>0</v>
      </c>
      <c r="K396" s="37" t="s">
        <v>32</v>
      </c>
      <c r="L396" s="69">
        <v>0</v>
      </c>
      <c r="M396" s="37" t="s">
        <v>32</v>
      </c>
      <c r="N396" s="69">
        <v>0</v>
      </c>
      <c r="O396" s="69" t="s">
        <v>32</v>
      </c>
      <c r="P396" s="69">
        <v>10.87748796</v>
      </c>
      <c r="Q396" s="69" t="s">
        <v>32</v>
      </c>
      <c r="R396" s="69" t="s">
        <v>32</v>
      </c>
      <c r="S396" s="131" t="s">
        <v>32</v>
      </c>
      <c r="T396" s="45" t="s">
        <v>858</v>
      </c>
      <c r="U396" s="1"/>
      <c r="W396" s="3"/>
      <c r="X396" s="3"/>
      <c r="Y396" s="3"/>
      <c r="Z396" s="3"/>
      <c r="AD396" s="1"/>
      <c r="AE396" s="1"/>
    </row>
    <row r="397" spans="1:31" ht="72" customHeight="1" x14ac:dyDescent="0.25">
      <c r="A397" s="34" t="s">
        <v>832</v>
      </c>
      <c r="B397" s="68" t="s">
        <v>861</v>
      </c>
      <c r="C397" s="69" t="s">
        <v>862</v>
      </c>
      <c r="D397" s="69" t="s">
        <v>32</v>
      </c>
      <c r="E397" s="69" t="s">
        <v>32</v>
      </c>
      <c r="F397" s="69" t="s">
        <v>32</v>
      </c>
      <c r="G397" s="69" t="s">
        <v>32</v>
      </c>
      <c r="H397" s="69">
        <f t="shared" si="118"/>
        <v>0</v>
      </c>
      <c r="I397" s="37" t="s">
        <v>32</v>
      </c>
      <c r="J397" s="69">
        <v>0</v>
      </c>
      <c r="K397" s="37" t="s">
        <v>32</v>
      </c>
      <c r="L397" s="69">
        <v>0</v>
      </c>
      <c r="M397" s="37" t="s">
        <v>32</v>
      </c>
      <c r="N397" s="69">
        <v>0</v>
      </c>
      <c r="O397" s="69" t="s">
        <v>32</v>
      </c>
      <c r="P397" s="69">
        <v>0</v>
      </c>
      <c r="Q397" s="69" t="s">
        <v>32</v>
      </c>
      <c r="R397" s="69" t="s">
        <v>32</v>
      </c>
      <c r="S397" s="131" t="s">
        <v>32</v>
      </c>
      <c r="T397" s="45" t="s">
        <v>858</v>
      </c>
      <c r="U397" s="1"/>
      <c r="W397" s="3"/>
      <c r="X397" s="3"/>
      <c r="Y397" s="3"/>
      <c r="Z397" s="3"/>
      <c r="AD397" s="1"/>
      <c r="AE397" s="1"/>
    </row>
    <row r="398" spans="1:31" ht="72" customHeight="1" x14ac:dyDescent="0.25">
      <c r="A398" s="34" t="s">
        <v>832</v>
      </c>
      <c r="B398" s="68" t="s">
        <v>863</v>
      </c>
      <c r="C398" s="69" t="s">
        <v>864</v>
      </c>
      <c r="D398" s="69">
        <v>8.218070400000002</v>
      </c>
      <c r="E398" s="69">
        <v>7.3962633599999998</v>
      </c>
      <c r="F398" s="69">
        <f t="shared" si="117"/>
        <v>0.82180704000000215</v>
      </c>
      <c r="G398" s="69">
        <f t="shared" si="118"/>
        <v>0.82180704000000149</v>
      </c>
      <c r="H398" s="69">
        <f t="shared" si="118"/>
        <v>0.82180704000000004</v>
      </c>
      <c r="I398" s="37">
        <v>0.82180704000000149</v>
      </c>
      <c r="J398" s="69">
        <v>0.82180704000000004</v>
      </c>
      <c r="K398" s="37">
        <v>0</v>
      </c>
      <c r="L398" s="69">
        <v>0</v>
      </c>
      <c r="M398" s="37">
        <v>0</v>
      </c>
      <c r="N398" s="69">
        <v>0</v>
      </c>
      <c r="O398" s="69">
        <v>0</v>
      </c>
      <c r="P398" s="69">
        <v>0</v>
      </c>
      <c r="Q398" s="69">
        <f t="shared" si="119"/>
        <v>2.1094237467877974E-15</v>
      </c>
      <c r="R398" s="69">
        <f t="shared" si="120"/>
        <v>-1.4432899320127035E-15</v>
      </c>
      <c r="S398" s="131">
        <f t="shared" si="105"/>
        <v>-1.756239435491695E-15</v>
      </c>
      <c r="T398" s="45" t="s">
        <v>32</v>
      </c>
      <c r="U398" s="1"/>
      <c r="W398" s="3"/>
      <c r="X398" s="3"/>
      <c r="Y398" s="3"/>
      <c r="Z398" s="3"/>
      <c r="AD398" s="1"/>
      <c r="AE398" s="1"/>
    </row>
    <row r="399" spans="1:31" ht="47.25" customHeight="1" x14ac:dyDescent="0.25">
      <c r="A399" s="30" t="s">
        <v>865</v>
      </c>
      <c r="B399" s="31" t="s">
        <v>94</v>
      </c>
      <c r="C399" s="66" t="s">
        <v>31</v>
      </c>
      <c r="D399" s="67">
        <v>0</v>
      </c>
      <c r="E399" s="67">
        <v>0</v>
      </c>
      <c r="F399" s="67">
        <v>0</v>
      </c>
      <c r="G399" s="67">
        <v>0</v>
      </c>
      <c r="H399" s="67">
        <v>0</v>
      </c>
      <c r="I399" s="33">
        <v>0</v>
      </c>
      <c r="J399" s="67">
        <v>0</v>
      </c>
      <c r="K399" s="33">
        <v>0</v>
      </c>
      <c r="L399" s="67">
        <v>0</v>
      </c>
      <c r="M399" s="33">
        <v>0</v>
      </c>
      <c r="N399" s="67">
        <v>0</v>
      </c>
      <c r="O399" s="67">
        <v>0</v>
      </c>
      <c r="P399" s="67">
        <v>0</v>
      </c>
      <c r="Q399" s="67">
        <v>0</v>
      </c>
      <c r="R399" s="67">
        <v>0</v>
      </c>
      <c r="S399" s="129">
        <v>0</v>
      </c>
      <c r="T399" s="46" t="s">
        <v>32</v>
      </c>
      <c r="U399" s="1"/>
      <c r="V399" s="24"/>
      <c r="W399" s="3"/>
      <c r="X399" s="3"/>
      <c r="Y399" s="3"/>
      <c r="Z399" s="3"/>
      <c r="AD399" s="1"/>
      <c r="AE399" s="1"/>
    </row>
    <row r="400" spans="1:31" ht="31.5" customHeight="1" x14ac:dyDescent="0.25">
      <c r="A400" s="30" t="s">
        <v>866</v>
      </c>
      <c r="B400" s="31" t="s">
        <v>96</v>
      </c>
      <c r="C400" s="66" t="s">
        <v>31</v>
      </c>
      <c r="D400" s="67">
        <f t="shared" ref="D400:R400" si="121">D401+D406+D407+D410</f>
        <v>252.28868005000001</v>
      </c>
      <c r="E400" s="67">
        <f t="shared" si="121"/>
        <v>56.187071080000003</v>
      </c>
      <c r="F400" s="67">
        <f t="shared" si="121"/>
        <v>196.10160896999997</v>
      </c>
      <c r="G400" s="67">
        <f t="shared" si="121"/>
        <v>74.298735694000001</v>
      </c>
      <c r="H400" s="67">
        <f t="shared" si="121"/>
        <v>119.01424382999998</v>
      </c>
      <c r="I400" s="33">
        <f t="shared" si="121"/>
        <v>1.6909095659999993</v>
      </c>
      <c r="J400" s="67">
        <f t="shared" si="121"/>
        <v>1.6909095700000001</v>
      </c>
      <c r="K400" s="33">
        <f t="shared" si="121"/>
        <v>1.12992592</v>
      </c>
      <c r="L400" s="67">
        <f t="shared" si="121"/>
        <v>1.12992592</v>
      </c>
      <c r="M400" s="33">
        <f t="shared" si="121"/>
        <v>22.715207839999998</v>
      </c>
      <c r="N400" s="67">
        <f t="shared" si="121"/>
        <v>58.416340740000003</v>
      </c>
      <c r="O400" s="67">
        <f t="shared" si="121"/>
        <v>48.762692367999996</v>
      </c>
      <c r="P400" s="67">
        <f t="shared" si="121"/>
        <v>57.777067599999995</v>
      </c>
      <c r="Q400" s="67">
        <f t="shared" si="121"/>
        <v>135.96083195</v>
      </c>
      <c r="R400" s="67">
        <f t="shared" si="121"/>
        <v>-14.157958673999998</v>
      </c>
      <c r="S400" s="129">
        <f t="shared" ref="S400:S463" si="122">R400/(I400+K400+M400+O400)</f>
        <v>-0.19055450327324114</v>
      </c>
      <c r="T400" s="46" t="s">
        <v>32</v>
      </c>
      <c r="U400" s="1"/>
      <c r="V400" s="24"/>
      <c r="W400" s="3"/>
      <c r="X400" s="3"/>
      <c r="Y400" s="3"/>
      <c r="Z400" s="3"/>
      <c r="AD400" s="1"/>
      <c r="AE400" s="1"/>
    </row>
    <row r="401" spans="1:31" ht="31.5" customHeight="1" x14ac:dyDescent="0.25">
      <c r="A401" s="30" t="s">
        <v>867</v>
      </c>
      <c r="B401" s="31" t="s">
        <v>98</v>
      </c>
      <c r="C401" s="66" t="s">
        <v>31</v>
      </c>
      <c r="D401" s="67">
        <f t="shared" ref="D401:F401" si="123">SUM(D402:D405)</f>
        <v>74.640561677999997</v>
      </c>
      <c r="E401" s="67">
        <f t="shared" si="123"/>
        <v>17.231067899999999</v>
      </c>
      <c r="F401" s="67">
        <f t="shared" si="123"/>
        <v>57.409493777999991</v>
      </c>
      <c r="G401" s="67">
        <f t="shared" ref="G401:Q401" si="124">SUM(G402:G405)</f>
        <v>45.171293777999999</v>
      </c>
      <c r="H401" s="67">
        <f t="shared" si="124"/>
        <v>33.172287389999994</v>
      </c>
      <c r="I401" s="33">
        <f t="shared" si="124"/>
        <v>0.65891951000000004</v>
      </c>
      <c r="J401" s="67">
        <f t="shared" si="124"/>
        <v>0.65891951000000004</v>
      </c>
      <c r="K401" s="33">
        <f t="shared" si="124"/>
        <v>0.192</v>
      </c>
      <c r="L401" s="67">
        <f t="shared" si="124"/>
        <v>0.192</v>
      </c>
      <c r="M401" s="33">
        <f t="shared" si="124"/>
        <v>14.57780092</v>
      </c>
      <c r="N401" s="67">
        <f t="shared" si="124"/>
        <v>14.57780092</v>
      </c>
      <c r="O401" s="67">
        <f t="shared" si="124"/>
        <v>29.742573348000001</v>
      </c>
      <c r="P401" s="67">
        <f t="shared" si="124"/>
        <v>17.743566959999999</v>
      </c>
      <c r="Q401" s="67">
        <f t="shared" si="124"/>
        <v>24.237206387999997</v>
      </c>
      <c r="R401" s="67">
        <f>SUM(R402:R405)</f>
        <v>-11.999006388</v>
      </c>
      <c r="S401" s="129">
        <f t="shared" si="122"/>
        <v>-0.26563344514705789</v>
      </c>
      <c r="T401" s="46" t="s">
        <v>32</v>
      </c>
      <c r="U401" s="1"/>
      <c r="V401" s="24"/>
      <c r="W401" s="3"/>
      <c r="X401" s="3"/>
      <c r="Y401" s="3"/>
      <c r="Z401" s="3"/>
      <c r="AD401" s="1"/>
      <c r="AE401" s="1"/>
    </row>
    <row r="402" spans="1:31" ht="47.25" customHeight="1" x14ac:dyDescent="0.25">
      <c r="A402" s="34" t="s">
        <v>867</v>
      </c>
      <c r="B402" s="43" t="s">
        <v>868</v>
      </c>
      <c r="C402" s="69" t="s">
        <v>869</v>
      </c>
      <c r="D402" s="69">
        <v>11.738199999999999</v>
      </c>
      <c r="E402" s="69">
        <v>0</v>
      </c>
      <c r="F402" s="69">
        <f t="shared" ref="F402:F405" si="125">D402-E402</f>
        <v>11.738199999999999</v>
      </c>
      <c r="G402" s="69">
        <f t="shared" ref="G402:H405" si="126">I402+K402+M402+O402</f>
        <v>2.4</v>
      </c>
      <c r="H402" s="69">
        <f t="shared" si="126"/>
        <v>0.64</v>
      </c>
      <c r="I402" s="37">
        <v>0</v>
      </c>
      <c r="J402" s="69">
        <v>0</v>
      </c>
      <c r="K402" s="37">
        <v>0.192</v>
      </c>
      <c r="L402" s="69">
        <v>0.192</v>
      </c>
      <c r="M402" s="37">
        <v>0</v>
      </c>
      <c r="N402" s="69">
        <v>0</v>
      </c>
      <c r="O402" s="69">
        <v>2.2079999999999997</v>
      </c>
      <c r="P402" s="69">
        <v>0.44800000000000001</v>
      </c>
      <c r="Q402" s="69">
        <f t="shared" ref="Q402:Q405" si="127">F402-H402</f>
        <v>11.098199999999999</v>
      </c>
      <c r="R402" s="69">
        <f t="shared" ref="R402:R405" si="128">H402-(I402+K402+M402+O402)</f>
        <v>-1.7599999999999998</v>
      </c>
      <c r="S402" s="131">
        <f t="shared" si="122"/>
        <v>-0.73333333333333328</v>
      </c>
      <c r="T402" s="45" t="s">
        <v>870</v>
      </c>
      <c r="U402" s="1"/>
      <c r="W402" s="3"/>
      <c r="X402" s="3"/>
      <c r="Y402" s="3"/>
      <c r="Z402" s="3"/>
      <c r="AD402" s="1"/>
      <c r="AE402" s="1"/>
    </row>
    <row r="403" spans="1:31" ht="63" customHeight="1" x14ac:dyDescent="0.25">
      <c r="A403" s="34" t="s">
        <v>867</v>
      </c>
      <c r="B403" s="43" t="s">
        <v>871</v>
      </c>
      <c r="C403" s="65" t="s">
        <v>872</v>
      </c>
      <c r="D403" s="69">
        <v>31.235217599999999</v>
      </c>
      <c r="E403" s="69">
        <v>1.3679999999999999</v>
      </c>
      <c r="F403" s="69">
        <f t="shared" si="125"/>
        <v>29.8672176</v>
      </c>
      <c r="G403" s="69">
        <f t="shared" si="126"/>
        <v>29.8672176</v>
      </c>
      <c r="H403" s="69">
        <f t="shared" si="126"/>
        <v>30.73806072</v>
      </c>
      <c r="I403" s="37">
        <v>0</v>
      </c>
      <c r="J403" s="69">
        <v>0</v>
      </c>
      <c r="K403" s="37">
        <v>0</v>
      </c>
      <c r="L403" s="69">
        <v>0</v>
      </c>
      <c r="M403" s="37">
        <v>14.57780092</v>
      </c>
      <c r="N403" s="69">
        <v>14.57780092</v>
      </c>
      <c r="O403" s="69">
        <v>15.28941668</v>
      </c>
      <c r="P403" s="69">
        <v>16.160259799999999</v>
      </c>
      <c r="Q403" s="69">
        <f t="shared" si="127"/>
        <v>-0.87084311999999997</v>
      </c>
      <c r="R403" s="69">
        <f t="shared" si="128"/>
        <v>0.87084311999999997</v>
      </c>
      <c r="S403" s="131">
        <f t="shared" si="122"/>
        <v>2.9157155904606259E-2</v>
      </c>
      <c r="T403" s="45" t="s">
        <v>32</v>
      </c>
      <c r="U403" s="1"/>
      <c r="W403" s="3"/>
      <c r="X403" s="3"/>
      <c r="Y403" s="3"/>
      <c r="Z403" s="3"/>
      <c r="AD403" s="1"/>
      <c r="AE403" s="1"/>
    </row>
    <row r="404" spans="1:31" ht="78.75" customHeight="1" x14ac:dyDescent="0.25">
      <c r="A404" s="34" t="s">
        <v>867</v>
      </c>
      <c r="B404" s="43" t="s">
        <v>873</v>
      </c>
      <c r="C404" s="69" t="s">
        <v>874</v>
      </c>
      <c r="D404" s="69">
        <v>16.521987409999998</v>
      </c>
      <c r="E404" s="69">
        <v>15.863067899999999</v>
      </c>
      <c r="F404" s="69">
        <f t="shared" si="125"/>
        <v>0.65891950999999871</v>
      </c>
      <c r="G404" s="69">
        <f t="shared" si="126"/>
        <v>0.65891951000000004</v>
      </c>
      <c r="H404" s="69">
        <f t="shared" si="126"/>
        <v>0.65891951000000004</v>
      </c>
      <c r="I404" s="37">
        <v>0.65891951000000004</v>
      </c>
      <c r="J404" s="69">
        <v>0.65891951000000004</v>
      </c>
      <c r="K404" s="37">
        <v>0</v>
      </c>
      <c r="L404" s="69">
        <v>0</v>
      </c>
      <c r="M404" s="37">
        <v>0</v>
      </c>
      <c r="N404" s="69">
        <v>0</v>
      </c>
      <c r="O404" s="69">
        <v>0</v>
      </c>
      <c r="P404" s="69">
        <v>0</v>
      </c>
      <c r="Q404" s="69">
        <f t="shared" si="127"/>
        <v>-1.3322676295501878E-15</v>
      </c>
      <c r="R404" s="69">
        <f t="shared" si="128"/>
        <v>0</v>
      </c>
      <c r="S404" s="131">
        <f t="shared" si="122"/>
        <v>0</v>
      </c>
      <c r="T404" s="45" t="s">
        <v>32</v>
      </c>
      <c r="U404" s="1"/>
      <c r="W404" s="3"/>
      <c r="X404" s="3"/>
      <c r="Y404" s="3"/>
      <c r="Z404" s="3"/>
      <c r="AD404" s="1"/>
      <c r="AE404" s="1"/>
    </row>
    <row r="405" spans="1:31" ht="63" customHeight="1" x14ac:dyDescent="0.25">
      <c r="A405" s="34" t="s">
        <v>867</v>
      </c>
      <c r="B405" s="43" t="s">
        <v>875</v>
      </c>
      <c r="C405" s="69" t="s">
        <v>876</v>
      </c>
      <c r="D405" s="69">
        <v>15.145156668</v>
      </c>
      <c r="E405" s="69">
        <v>0</v>
      </c>
      <c r="F405" s="69">
        <f t="shared" si="125"/>
        <v>15.145156668</v>
      </c>
      <c r="G405" s="69">
        <f t="shared" si="126"/>
        <v>12.245156668</v>
      </c>
      <c r="H405" s="69">
        <f t="shared" si="126"/>
        <v>1.1353071599999998</v>
      </c>
      <c r="I405" s="37">
        <v>0</v>
      </c>
      <c r="J405" s="69">
        <v>0</v>
      </c>
      <c r="K405" s="37">
        <v>0</v>
      </c>
      <c r="L405" s="69">
        <v>0</v>
      </c>
      <c r="M405" s="37">
        <v>0</v>
      </c>
      <c r="N405" s="69">
        <v>0</v>
      </c>
      <c r="O405" s="130">
        <v>12.245156668</v>
      </c>
      <c r="P405" s="69">
        <v>1.1353071599999998</v>
      </c>
      <c r="Q405" s="69">
        <f t="shared" si="127"/>
        <v>14.009849508</v>
      </c>
      <c r="R405" s="69">
        <f t="shared" si="128"/>
        <v>-11.109849508</v>
      </c>
      <c r="S405" s="131">
        <f t="shared" si="122"/>
        <v>-0.90728520746762897</v>
      </c>
      <c r="T405" s="45" t="s">
        <v>877</v>
      </c>
      <c r="U405" s="1"/>
      <c r="W405" s="3"/>
      <c r="X405" s="3"/>
      <c r="Y405" s="3"/>
      <c r="Z405" s="3"/>
      <c r="AD405" s="1"/>
      <c r="AE405" s="1"/>
    </row>
    <row r="406" spans="1:31" ht="63" customHeight="1" x14ac:dyDescent="0.25">
      <c r="A406" s="30" t="s">
        <v>878</v>
      </c>
      <c r="B406" s="31" t="s">
        <v>111</v>
      </c>
      <c r="C406" s="66" t="s">
        <v>31</v>
      </c>
      <c r="D406" s="126">
        <v>0</v>
      </c>
      <c r="E406" s="126">
        <v>0</v>
      </c>
      <c r="F406" s="126">
        <v>0</v>
      </c>
      <c r="G406" s="126">
        <v>0</v>
      </c>
      <c r="H406" s="126">
        <v>0</v>
      </c>
      <c r="I406" s="33">
        <v>0</v>
      </c>
      <c r="J406" s="126">
        <v>0</v>
      </c>
      <c r="K406" s="33">
        <v>0</v>
      </c>
      <c r="L406" s="126">
        <v>0</v>
      </c>
      <c r="M406" s="33">
        <v>0</v>
      </c>
      <c r="N406" s="126">
        <v>0</v>
      </c>
      <c r="O406" s="126">
        <v>0</v>
      </c>
      <c r="P406" s="126">
        <v>0</v>
      </c>
      <c r="Q406" s="126">
        <v>0</v>
      </c>
      <c r="R406" s="126">
        <v>0</v>
      </c>
      <c r="S406" s="129">
        <v>0</v>
      </c>
      <c r="T406" s="46" t="s">
        <v>32</v>
      </c>
      <c r="U406" s="1"/>
      <c r="V406" s="24"/>
      <c r="W406" s="3"/>
      <c r="X406" s="3"/>
      <c r="Y406" s="3"/>
      <c r="Z406" s="3"/>
      <c r="AD406" s="1"/>
      <c r="AE406" s="1"/>
    </row>
    <row r="407" spans="1:31" ht="78.75" customHeight="1" x14ac:dyDescent="0.25">
      <c r="A407" s="30" t="s">
        <v>879</v>
      </c>
      <c r="B407" s="31" t="s">
        <v>116</v>
      </c>
      <c r="C407" s="66" t="s">
        <v>31</v>
      </c>
      <c r="D407" s="67">
        <f t="shared" ref="D407:R407" si="129">SUM(D408:D409)</f>
        <v>8.9570000000000007</v>
      </c>
      <c r="E407" s="67">
        <f t="shared" si="129"/>
        <v>0</v>
      </c>
      <c r="F407" s="67">
        <f t="shared" si="129"/>
        <v>8.9570000000000007</v>
      </c>
      <c r="G407" s="67">
        <f t="shared" si="129"/>
        <v>8.0835000000000008</v>
      </c>
      <c r="H407" s="67">
        <f t="shared" si="129"/>
        <v>67.701226809999994</v>
      </c>
      <c r="I407" s="67">
        <f t="shared" si="129"/>
        <v>2.2750079999999999E-2</v>
      </c>
      <c r="J407" s="67">
        <f t="shared" si="129"/>
        <v>2.2750079999999999E-2</v>
      </c>
      <c r="K407" s="67">
        <f t="shared" si="129"/>
        <v>0.93792591999999997</v>
      </c>
      <c r="L407" s="67">
        <f t="shared" si="129"/>
        <v>0.93792591999999997</v>
      </c>
      <c r="M407" s="67">
        <f t="shared" si="129"/>
        <v>7.0064079999999995</v>
      </c>
      <c r="N407" s="67">
        <f t="shared" si="129"/>
        <v>42.707540899999998</v>
      </c>
      <c r="O407" s="67">
        <f t="shared" si="129"/>
        <v>0.11641600000000185</v>
      </c>
      <c r="P407" s="67">
        <f t="shared" si="129"/>
        <v>24.033009910000001</v>
      </c>
      <c r="Q407" s="67">
        <f t="shared" si="129"/>
        <v>0.12924000000000113</v>
      </c>
      <c r="R407" s="67">
        <f t="shared" si="129"/>
        <v>0.74425999999999881</v>
      </c>
      <c r="S407" s="129">
        <f t="shared" si="122"/>
        <v>9.2071503680336328E-2</v>
      </c>
      <c r="T407" s="46" t="s">
        <v>32</v>
      </c>
      <c r="U407" s="1"/>
      <c r="V407" s="24"/>
      <c r="W407" s="3"/>
      <c r="X407" s="3"/>
      <c r="Y407" s="3"/>
      <c r="Z407" s="3"/>
      <c r="AD407" s="1"/>
      <c r="AE407" s="1"/>
    </row>
    <row r="408" spans="1:31" ht="133.5" customHeight="1" x14ac:dyDescent="0.25">
      <c r="A408" s="34" t="s">
        <v>879</v>
      </c>
      <c r="B408" s="70" t="s">
        <v>880</v>
      </c>
      <c r="C408" s="65" t="s">
        <v>881</v>
      </c>
      <c r="D408" s="69">
        <v>8.9570000000000007</v>
      </c>
      <c r="E408" s="69">
        <v>0</v>
      </c>
      <c r="F408" s="69">
        <f t="shared" ref="F408" si="130">D408-E408</f>
        <v>8.9570000000000007</v>
      </c>
      <c r="G408" s="69">
        <f>I408+K408+M408+O408</f>
        <v>8.0835000000000008</v>
      </c>
      <c r="H408" s="69">
        <f>J408+L408+N408+P408</f>
        <v>8.8277599999999996</v>
      </c>
      <c r="I408" s="37">
        <v>2.2750079999999999E-2</v>
      </c>
      <c r="J408" s="69">
        <v>2.2750079999999999E-2</v>
      </c>
      <c r="K408" s="37">
        <v>0.93792591999999997</v>
      </c>
      <c r="L408" s="69">
        <v>0.93792591999999997</v>
      </c>
      <c r="M408" s="37">
        <v>7.0064079999999995</v>
      </c>
      <c r="N408" s="69">
        <v>7.0064079999999995</v>
      </c>
      <c r="O408" s="69">
        <v>0.11641600000000185</v>
      </c>
      <c r="P408" s="69">
        <v>0.860676</v>
      </c>
      <c r="Q408" s="69">
        <f t="shared" ref="Q408" si="131">F408-H408</f>
        <v>0.12924000000000113</v>
      </c>
      <c r="R408" s="69">
        <f t="shared" ref="R408" si="132">H408-(I408+K408+M408+O408)</f>
        <v>0.74425999999999881</v>
      </c>
      <c r="S408" s="131">
        <f t="shared" si="122"/>
        <v>9.2071503680336328E-2</v>
      </c>
      <c r="T408" s="45" t="s">
        <v>882</v>
      </c>
      <c r="U408" s="1"/>
      <c r="W408" s="3"/>
      <c r="X408" s="3"/>
      <c r="Y408" s="3"/>
      <c r="Z408" s="3"/>
      <c r="AD408" s="1"/>
      <c r="AE408" s="1"/>
    </row>
    <row r="409" spans="1:31" ht="148.5" customHeight="1" x14ac:dyDescent="0.25">
      <c r="A409" s="144" t="s">
        <v>879</v>
      </c>
      <c r="B409" s="145" t="s">
        <v>883</v>
      </c>
      <c r="C409" s="146" t="s">
        <v>884</v>
      </c>
      <c r="D409" s="69" t="s">
        <v>32</v>
      </c>
      <c r="E409" s="69" t="s">
        <v>32</v>
      </c>
      <c r="F409" s="69" t="s">
        <v>32</v>
      </c>
      <c r="G409" s="69" t="s">
        <v>32</v>
      </c>
      <c r="H409" s="69">
        <f t="shared" ref="H409" si="133">J409+L409+N409+P409</f>
        <v>58.873466809999996</v>
      </c>
      <c r="I409" s="37" t="s">
        <v>32</v>
      </c>
      <c r="J409" s="69">
        <v>0</v>
      </c>
      <c r="K409" s="37" t="s">
        <v>32</v>
      </c>
      <c r="L409" s="69">
        <v>0</v>
      </c>
      <c r="M409" s="37" t="s">
        <v>32</v>
      </c>
      <c r="N409" s="69">
        <v>35.701132899999998</v>
      </c>
      <c r="O409" s="69" t="s">
        <v>32</v>
      </c>
      <c r="P409" s="69">
        <v>23.172333909999999</v>
      </c>
      <c r="Q409" s="69" t="s">
        <v>32</v>
      </c>
      <c r="R409" s="69" t="s">
        <v>32</v>
      </c>
      <c r="S409" s="131" t="s">
        <v>32</v>
      </c>
      <c r="T409" s="45" t="s">
        <v>885</v>
      </c>
      <c r="U409" s="1"/>
      <c r="W409" s="3"/>
      <c r="X409" s="3"/>
      <c r="Y409" s="3"/>
      <c r="Z409" s="3"/>
      <c r="AD409" s="1"/>
      <c r="AE409" s="1"/>
    </row>
    <row r="410" spans="1:31" ht="105.75" customHeight="1" x14ac:dyDescent="0.25">
      <c r="A410" s="30" t="s">
        <v>886</v>
      </c>
      <c r="B410" s="31" t="s">
        <v>124</v>
      </c>
      <c r="C410" s="66" t="s">
        <v>31</v>
      </c>
      <c r="D410" s="67">
        <f t="shared" ref="D410:F410" si="134">SUM(D411:D415)</f>
        <v>168.69111837200001</v>
      </c>
      <c r="E410" s="67">
        <f t="shared" si="134"/>
        <v>38.956003180000003</v>
      </c>
      <c r="F410" s="67">
        <f t="shared" si="134"/>
        <v>129.73511519199999</v>
      </c>
      <c r="G410" s="67">
        <f t="shared" ref="G410:Q410" si="135">SUM(G411:G415)</f>
        <v>21.043941915999998</v>
      </c>
      <c r="H410" s="67">
        <f t="shared" si="135"/>
        <v>18.140729629999999</v>
      </c>
      <c r="I410" s="33">
        <f t="shared" si="135"/>
        <v>1.0092399759999993</v>
      </c>
      <c r="J410" s="67">
        <f t="shared" si="135"/>
        <v>1.00923998</v>
      </c>
      <c r="K410" s="33">
        <f t="shared" si="135"/>
        <v>0</v>
      </c>
      <c r="L410" s="67">
        <f t="shared" si="135"/>
        <v>0</v>
      </c>
      <c r="M410" s="33">
        <f t="shared" si="135"/>
        <v>1.1309989200000001</v>
      </c>
      <c r="N410" s="67">
        <f t="shared" si="135"/>
        <v>1.1309989200000001</v>
      </c>
      <c r="O410" s="67">
        <f t="shared" si="135"/>
        <v>18.903703019999995</v>
      </c>
      <c r="P410" s="67">
        <f t="shared" si="135"/>
        <v>16.000490729999999</v>
      </c>
      <c r="Q410" s="67">
        <f t="shared" si="135"/>
        <v>111.59438556199999</v>
      </c>
      <c r="R410" s="67">
        <f>SUM(R411:R415)</f>
        <v>-2.9032122859999965</v>
      </c>
      <c r="S410" s="129">
        <f t="shared" si="122"/>
        <v>-0.1379595276202813</v>
      </c>
      <c r="T410" s="46" t="s">
        <v>32</v>
      </c>
      <c r="U410" s="1"/>
      <c r="V410" s="24"/>
      <c r="W410" s="3"/>
      <c r="X410" s="3"/>
      <c r="Y410" s="3"/>
      <c r="Z410" s="3"/>
      <c r="AD410" s="1"/>
      <c r="AE410" s="1"/>
    </row>
    <row r="411" spans="1:31" ht="54" customHeight="1" x14ac:dyDescent="0.25">
      <c r="A411" s="34" t="s">
        <v>886</v>
      </c>
      <c r="B411" s="70" t="s">
        <v>887</v>
      </c>
      <c r="C411" s="65" t="s">
        <v>888</v>
      </c>
      <c r="D411" s="69">
        <v>86.76</v>
      </c>
      <c r="E411" s="69">
        <v>18.372565120000001</v>
      </c>
      <c r="F411" s="69">
        <f t="shared" ref="F411:F415" si="136">D411-E411</f>
        <v>68.387434880000001</v>
      </c>
      <c r="G411" s="69">
        <f t="shared" ref="G411:H415" si="137">I411+K411+M411+O411</f>
        <v>4.96</v>
      </c>
      <c r="H411" s="69">
        <f t="shared" si="137"/>
        <v>4.3721378700000004</v>
      </c>
      <c r="I411" s="37">
        <v>0</v>
      </c>
      <c r="J411" s="69">
        <v>0</v>
      </c>
      <c r="K411" s="37">
        <v>0</v>
      </c>
      <c r="L411" s="69">
        <v>0</v>
      </c>
      <c r="M411" s="37">
        <v>0.44399892000000002</v>
      </c>
      <c r="N411" s="69">
        <v>0.44399892000000002</v>
      </c>
      <c r="O411" s="69">
        <v>4.5160010799999997</v>
      </c>
      <c r="P411" s="69">
        <v>3.9281389500000001</v>
      </c>
      <c r="Q411" s="69">
        <f t="shared" ref="Q411:Q415" si="138">F411-H411</f>
        <v>64.015297009999998</v>
      </c>
      <c r="R411" s="69">
        <f t="shared" ref="R411:R415" si="139">H411-(I411+K411+M411+O411)</f>
        <v>-0.58786212999999954</v>
      </c>
      <c r="S411" s="131">
        <f t="shared" si="122"/>
        <v>-0.11852059072580635</v>
      </c>
      <c r="T411" s="45" t="s">
        <v>889</v>
      </c>
      <c r="U411" s="1"/>
      <c r="W411" s="3"/>
      <c r="X411" s="3"/>
      <c r="Y411" s="3"/>
      <c r="Z411" s="3"/>
      <c r="AD411" s="1"/>
      <c r="AE411" s="1"/>
    </row>
    <row r="412" spans="1:31" ht="54" customHeight="1" x14ac:dyDescent="0.25">
      <c r="A412" s="34" t="s">
        <v>886</v>
      </c>
      <c r="B412" s="70" t="s">
        <v>890</v>
      </c>
      <c r="C412" s="65" t="s">
        <v>891</v>
      </c>
      <c r="D412" s="69">
        <v>14.025495315999999</v>
      </c>
      <c r="E412" s="69">
        <v>13.61843807</v>
      </c>
      <c r="F412" s="69">
        <f t="shared" si="136"/>
        <v>0.40705724599999904</v>
      </c>
      <c r="G412" s="69">
        <f t="shared" si="137"/>
        <v>0.40705724599999937</v>
      </c>
      <c r="H412" s="69">
        <f t="shared" si="137"/>
        <v>0.40705725000000004</v>
      </c>
      <c r="I412" s="37">
        <v>0.40705724599999937</v>
      </c>
      <c r="J412" s="69">
        <v>0.40705725000000004</v>
      </c>
      <c r="K412" s="37">
        <v>0</v>
      </c>
      <c r="L412" s="69">
        <v>0</v>
      </c>
      <c r="M412" s="37">
        <v>0</v>
      </c>
      <c r="N412" s="69">
        <v>0</v>
      </c>
      <c r="O412" s="130">
        <v>0</v>
      </c>
      <c r="P412" s="69">
        <v>0</v>
      </c>
      <c r="Q412" s="69">
        <f t="shared" si="138"/>
        <v>-4.0000009970952988E-9</v>
      </c>
      <c r="R412" s="69">
        <f t="shared" si="139"/>
        <v>4.0000006640283914E-9</v>
      </c>
      <c r="S412" s="131">
        <f t="shared" si="122"/>
        <v>9.8266293091080297E-9</v>
      </c>
      <c r="T412" s="45" t="s">
        <v>32</v>
      </c>
      <c r="U412" s="1"/>
      <c r="W412" s="3"/>
      <c r="X412" s="3"/>
      <c r="Y412" s="3"/>
      <c r="Z412" s="3"/>
      <c r="AD412" s="1"/>
      <c r="AE412" s="1"/>
    </row>
    <row r="413" spans="1:31" ht="54" customHeight="1" x14ac:dyDescent="0.25">
      <c r="A413" s="34" t="s">
        <v>886</v>
      </c>
      <c r="B413" s="70" t="s">
        <v>892</v>
      </c>
      <c r="C413" s="65" t="s">
        <v>893</v>
      </c>
      <c r="D413" s="137">
        <v>11.890623066</v>
      </c>
      <c r="E413" s="137">
        <v>0</v>
      </c>
      <c r="F413" s="69">
        <f t="shared" si="136"/>
        <v>11.890623066</v>
      </c>
      <c r="G413" s="69">
        <f t="shared" si="137"/>
        <v>10.786884669999997</v>
      </c>
      <c r="H413" s="69">
        <f t="shared" si="137"/>
        <v>10.9151066</v>
      </c>
      <c r="I413" s="37">
        <v>0.5857424</v>
      </c>
      <c r="J413" s="137">
        <v>0.5857424</v>
      </c>
      <c r="K413" s="37">
        <v>0</v>
      </c>
      <c r="L413" s="137">
        <v>0</v>
      </c>
      <c r="M413" s="37">
        <v>0.12000000000000012</v>
      </c>
      <c r="N413" s="137">
        <v>0.12000000000000012</v>
      </c>
      <c r="O413" s="143">
        <v>10.081142269999997</v>
      </c>
      <c r="P413" s="137">
        <v>10.2093642</v>
      </c>
      <c r="Q413" s="69">
        <f t="shared" si="138"/>
        <v>0.97551646600000019</v>
      </c>
      <c r="R413" s="69">
        <f t="shared" si="139"/>
        <v>0.12822193000000226</v>
      </c>
      <c r="S413" s="131">
        <f t="shared" si="122"/>
        <v>1.1886836090554243E-2</v>
      </c>
      <c r="T413" s="45" t="s">
        <v>32</v>
      </c>
      <c r="U413" s="1"/>
      <c r="W413" s="3"/>
      <c r="X413" s="3"/>
      <c r="Y413" s="3"/>
      <c r="Z413" s="3"/>
      <c r="AD413" s="1"/>
      <c r="AE413" s="1"/>
    </row>
    <row r="414" spans="1:31" ht="31.5" customHeight="1" x14ac:dyDescent="0.25">
      <c r="A414" s="34" t="s">
        <v>886</v>
      </c>
      <c r="B414" s="70" t="s">
        <v>894</v>
      </c>
      <c r="C414" s="65" t="s">
        <v>895</v>
      </c>
      <c r="D414" s="137">
        <v>8.0149999899999997</v>
      </c>
      <c r="E414" s="137">
        <v>6.9649999899999999</v>
      </c>
      <c r="F414" s="69">
        <f t="shared" si="136"/>
        <v>1.0499999999999998</v>
      </c>
      <c r="G414" s="69">
        <f t="shared" si="137"/>
        <v>1.05</v>
      </c>
      <c r="H414" s="69">
        <f t="shared" si="137"/>
        <v>1.06642791</v>
      </c>
      <c r="I414" s="37">
        <v>1.644033E-2</v>
      </c>
      <c r="J414" s="137">
        <v>1.644033E-2</v>
      </c>
      <c r="K414" s="37">
        <v>0</v>
      </c>
      <c r="L414" s="137">
        <v>0</v>
      </c>
      <c r="M414" s="37">
        <v>0</v>
      </c>
      <c r="N414" s="137">
        <v>0</v>
      </c>
      <c r="O414" s="137">
        <v>1.03355967</v>
      </c>
      <c r="P414" s="137">
        <v>1.04998758</v>
      </c>
      <c r="Q414" s="69">
        <f t="shared" si="138"/>
        <v>-1.6427910000000212E-2</v>
      </c>
      <c r="R414" s="69">
        <f t="shared" si="139"/>
        <v>1.642790999999999E-2</v>
      </c>
      <c r="S414" s="131">
        <f t="shared" si="122"/>
        <v>1.5645628571428562E-2</v>
      </c>
      <c r="T414" s="84" t="s">
        <v>32</v>
      </c>
      <c r="U414" s="1"/>
      <c r="W414" s="3"/>
      <c r="X414" s="3"/>
      <c r="Y414" s="3"/>
      <c r="Z414" s="3"/>
      <c r="AD414" s="1"/>
      <c r="AE414" s="1"/>
    </row>
    <row r="415" spans="1:31" ht="47.25" customHeight="1" x14ac:dyDescent="0.25">
      <c r="A415" s="34" t="s">
        <v>886</v>
      </c>
      <c r="B415" s="70" t="s">
        <v>896</v>
      </c>
      <c r="C415" s="69" t="s">
        <v>897</v>
      </c>
      <c r="D415" s="69">
        <v>48</v>
      </c>
      <c r="E415" s="69">
        <v>0</v>
      </c>
      <c r="F415" s="69">
        <f t="shared" si="136"/>
        <v>48</v>
      </c>
      <c r="G415" s="69">
        <f t="shared" si="137"/>
        <v>3.84</v>
      </c>
      <c r="H415" s="69">
        <f t="shared" si="137"/>
        <v>1.38</v>
      </c>
      <c r="I415" s="37">
        <v>0</v>
      </c>
      <c r="J415" s="69">
        <v>0</v>
      </c>
      <c r="K415" s="37">
        <v>0</v>
      </c>
      <c r="L415" s="69">
        <v>0</v>
      </c>
      <c r="M415" s="37">
        <v>0.56699999999999995</v>
      </c>
      <c r="N415" s="69">
        <v>0.56699999999999995</v>
      </c>
      <c r="O415" s="69">
        <v>3.2729999999999997</v>
      </c>
      <c r="P415" s="69">
        <v>0.81299999999999994</v>
      </c>
      <c r="Q415" s="69">
        <f t="shared" si="138"/>
        <v>46.62</v>
      </c>
      <c r="R415" s="69">
        <f t="shared" si="139"/>
        <v>-2.46</v>
      </c>
      <c r="S415" s="131">
        <f t="shared" si="122"/>
        <v>-0.640625</v>
      </c>
      <c r="T415" s="45" t="s">
        <v>898</v>
      </c>
      <c r="U415" s="1"/>
      <c r="W415" s="3"/>
      <c r="X415" s="3"/>
      <c r="Y415" s="3"/>
      <c r="Z415" s="3"/>
      <c r="AD415" s="1"/>
      <c r="AE415" s="1"/>
    </row>
    <row r="416" spans="1:31" ht="31.5" customHeight="1" x14ac:dyDescent="0.25">
      <c r="A416" s="30" t="s">
        <v>899</v>
      </c>
      <c r="B416" s="31" t="s">
        <v>141</v>
      </c>
      <c r="C416" s="66" t="s">
        <v>31</v>
      </c>
      <c r="D416" s="67">
        <f t="shared" ref="D416:R416" si="140">D417+D427+D429+D431</f>
        <v>2155.8474332258002</v>
      </c>
      <c r="E416" s="67">
        <f t="shared" si="140"/>
        <v>371.043473178</v>
      </c>
      <c r="F416" s="67">
        <f t="shared" si="140"/>
        <v>1784.8039600478</v>
      </c>
      <c r="G416" s="67">
        <f t="shared" si="140"/>
        <v>712.15663958699997</v>
      </c>
      <c r="H416" s="67">
        <f t="shared" si="140"/>
        <v>382.49514709000005</v>
      </c>
      <c r="I416" s="33">
        <f t="shared" si="140"/>
        <v>35.955026920000009</v>
      </c>
      <c r="J416" s="67">
        <f t="shared" si="140"/>
        <v>39.61253176000001</v>
      </c>
      <c r="K416" s="33">
        <f t="shared" si="140"/>
        <v>71.558418119999999</v>
      </c>
      <c r="L416" s="67">
        <f t="shared" si="140"/>
        <v>73.900829280000011</v>
      </c>
      <c r="M416" s="33">
        <f t="shared" si="140"/>
        <v>81.349333260000009</v>
      </c>
      <c r="N416" s="67">
        <f t="shared" si="140"/>
        <v>86.317448930000012</v>
      </c>
      <c r="O416" s="67">
        <f t="shared" si="140"/>
        <v>523.29386128700003</v>
      </c>
      <c r="P416" s="67">
        <f t="shared" si="140"/>
        <v>182.66433711999997</v>
      </c>
      <c r="Q416" s="67">
        <f t="shared" si="140"/>
        <v>1402.3088129577998</v>
      </c>
      <c r="R416" s="67">
        <f t="shared" si="140"/>
        <v>-329.66149249699993</v>
      </c>
      <c r="S416" s="129">
        <f t="shared" si="122"/>
        <v>-0.46290587515715653</v>
      </c>
      <c r="T416" s="46" t="s">
        <v>32</v>
      </c>
      <c r="U416" s="1"/>
      <c r="V416" s="24"/>
      <c r="W416" s="3"/>
      <c r="X416" s="3"/>
      <c r="Y416" s="3"/>
      <c r="Z416" s="3"/>
      <c r="AD416" s="1"/>
      <c r="AE416" s="1"/>
    </row>
    <row r="417" spans="1:31" ht="31.5" customHeight="1" x14ac:dyDescent="0.25">
      <c r="A417" s="30" t="s">
        <v>900</v>
      </c>
      <c r="B417" s="31" t="s">
        <v>143</v>
      </c>
      <c r="C417" s="66" t="s">
        <v>31</v>
      </c>
      <c r="D417" s="67">
        <f t="shared" ref="D417:F417" si="141">SUM(D418:D426)</f>
        <v>410.35883045099996</v>
      </c>
      <c r="E417" s="67">
        <f t="shared" si="141"/>
        <v>198.87898670800001</v>
      </c>
      <c r="F417" s="67">
        <f t="shared" si="141"/>
        <v>211.47984374299995</v>
      </c>
      <c r="G417" s="67">
        <f t="shared" ref="G417:Q417" si="142">SUM(G418:G426)</f>
        <v>138.385172829</v>
      </c>
      <c r="H417" s="67">
        <f t="shared" si="142"/>
        <v>107.71538886000002</v>
      </c>
      <c r="I417" s="33">
        <f t="shared" si="142"/>
        <v>-0.81345912999999948</v>
      </c>
      <c r="J417" s="67">
        <f t="shared" si="142"/>
        <v>2.8440457100000001</v>
      </c>
      <c r="K417" s="33">
        <f t="shared" si="142"/>
        <v>57.708243020000005</v>
      </c>
      <c r="L417" s="67">
        <f t="shared" si="142"/>
        <v>60.050654180000009</v>
      </c>
      <c r="M417" s="33">
        <f t="shared" si="142"/>
        <v>9.757360349999999</v>
      </c>
      <c r="N417" s="67">
        <f t="shared" si="142"/>
        <v>14.725476019999999</v>
      </c>
      <c r="O417" s="67">
        <f t="shared" si="142"/>
        <v>71.733028588999986</v>
      </c>
      <c r="P417" s="67">
        <f t="shared" si="142"/>
        <v>30.095212950000001</v>
      </c>
      <c r="Q417" s="67">
        <f t="shared" si="142"/>
        <v>103.76445488299997</v>
      </c>
      <c r="R417" s="67">
        <f>SUM(R418:R426)</f>
        <v>-30.669783968999987</v>
      </c>
      <c r="S417" s="129">
        <f t="shared" si="122"/>
        <v>-0.22162622874994037</v>
      </c>
      <c r="T417" s="46" t="s">
        <v>32</v>
      </c>
      <c r="U417" s="1"/>
      <c r="V417" s="24"/>
      <c r="W417" s="3"/>
      <c r="X417" s="3"/>
      <c r="Y417" s="3"/>
      <c r="Z417" s="3"/>
      <c r="AD417" s="1"/>
      <c r="AE417" s="1"/>
    </row>
    <row r="418" spans="1:31" ht="63" customHeight="1" x14ac:dyDescent="0.25">
      <c r="A418" s="34" t="s">
        <v>900</v>
      </c>
      <c r="B418" s="43" t="s">
        <v>901</v>
      </c>
      <c r="C418" s="65" t="s">
        <v>902</v>
      </c>
      <c r="D418" s="69">
        <v>165.56001973899998</v>
      </c>
      <c r="E418" s="69">
        <v>114.51208803</v>
      </c>
      <c r="F418" s="69">
        <f t="shared" ref="F418:F426" si="143">D418-E418</f>
        <v>51.047931708999982</v>
      </c>
      <c r="G418" s="69">
        <f t="shared" ref="G418:H426" si="144">I418+K418+M418+O418</f>
        <v>51.047931708999997</v>
      </c>
      <c r="H418" s="69">
        <f t="shared" si="144"/>
        <v>43.384505150000003</v>
      </c>
      <c r="I418" s="37">
        <v>2.5432273100000002</v>
      </c>
      <c r="J418" s="69">
        <v>2.5432273100000002</v>
      </c>
      <c r="K418" s="37">
        <v>13.269779700000001</v>
      </c>
      <c r="L418" s="69">
        <v>13.269779700000001</v>
      </c>
      <c r="M418" s="37">
        <v>0.31491709000000001</v>
      </c>
      <c r="N418" s="69">
        <v>0.31491709000000001</v>
      </c>
      <c r="O418" s="69">
        <v>34.920007608999995</v>
      </c>
      <c r="P418" s="69">
        <v>27.256581050000001</v>
      </c>
      <c r="Q418" s="69">
        <f t="shared" ref="Q418:Q426" si="145">F418-H418</f>
        <v>7.6634265589999799</v>
      </c>
      <c r="R418" s="69">
        <f t="shared" ref="R418:R426" si="146">H418-(I418+K418+M418+O418)</f>
        <v>-7.6634265589999941</v>
      </c>
      <c r="S418" s="131">
        <f t="shared" si="122"/>
        <v>-0.15012217542300338</v>
      </c>
      <c r="T418" s="45" t="s">
        <v>898</v>
      </c>
      <c r="U418" s="1"/>
      <c r="W418" s="3"/>
      <c r="X418" s="3"/>
      <c r="Y418" s="3"/>
      <c r="Z418" s="3"/>
      <c r="AD418" s="1"/>
      <c r="AE418" s="1"/>
    </row>
    <row r="419" spans="1:31" ht="63" customHeight="1" x14ac:dyDescent="0.25">
      <c r="A419" s="34" t="s">
        <v>900</v>
      </c>
      <c r="B419" s="43" t="s">
        <v>903</v>
      </c>
      <c r="C419" s="65" t="s">
        <v>904</v>
      </c>
      <c r="D419" s="133">
        <v>0.3598092</v>
      </c>
      <c r="E419" s="133">
        <v>0</v>
      </c>
      <c r="F419" s="69">
        <f t="shared" si="143"/>
        <v>0.3598092</v>
      </c>
      <c r="G419" s="69">
        <f t="shared" si="144"/>
        <v>0.3598092</v>
      </c>
      <c r="H419" s="69">
        <f t="shared" si="144"/>
        <v>0</v>
      </c>
      <c r="I419" s="37">
        <v>0</v>
      </c>
      <c r="J419" s="69">
        <v>0</v>
      </c>
      <c r="K419" s="37">
        <v>0</v>
      </c>
      <c r="L419" s="69">
        <v>0</v>
      </c>
      <c r="M419" s="37">
        <v>0</v>
      </c>
      <c r="N419" s="69">
        <v>0</v>
      </c>
      <c r="O419" s="69">
        <v>0.3598092</v>
      </c>
      <c r="P419" s="69">
        <v>0</v>
      </c>
      <c r="Q419" s="69">
        <f t="shared" si="145"/>
        <v>0.3598092</v>
      </c>
      <c r="R419" s="69">
        <f t="shared" si="146"/>
        <v>-0.3598092</v>
      </c>
      <c r="S419" s="131">
        <f t="shared" si="122"/>
        <v>-1</v>
      </c>
      <c r="T419" s="69" t="s">
        <v>905</v>
      </c>
      <c r="U419" s="1"/>
      <c r="W419" s="3"/>
      <c r="X419" s="3"/>
      <c r="Y419" s="3"/>
      <c r="Z419" s="3"/>
      <c r="AD419" s="1"/>
      <c r="AE419" s="1"/>
    </row>
    <row r="420" spans="1:31" ht="87.75" customHeight="1" x14ac:dyDescent="0.25">
      <c r="A420" s="34" t="s">
        <v>900</v>
      </c>
      <c r="B420" s="43" t="s">
        <v>906</v>
      </c>
      <c r="C420" s="65" t="s">
        <v>907</v>
      </c>
      <c r="D420" s="137">
        <v>26.796000000000003</v>
      </c>
      <c r="E420" s="137">
        <v>24.434400000000004</v>
      </c>
      <c r="F420" s="69">
        <f t="shared" si="143"/>
        <v>2.3615999999999993</v>
      </c>
      <c r="G420" s="69">
        <f t="shared" si="144"/>
        <v>2.3615999999999997</v>
      </c>
      <c r="H420" s="69">
        <f t="shared" si="144"/>
        <v>2.3615999999999997</v>
      </c>
      <c r="I420" s="37">
        <v>2.3615999999999997</v>
      </c>
      <c r="J420" s="137">
        <v>2.3615999999999997</v>
      </c>
      <c r="K420" s="37">
        <v>0</v>
      </c>
      <c r="L420" s="137">
        <v>0</v>
      </c>
      <c r="M420" s="37">
        <v>0</v>
      </c>
      <c r="N420" s="137">
        <v>0</v>
      </c>
      <c r="O420" s="137">
        <v>0</v>
      </c>
      <c r="P420" s="137">
        <v>0</v>
      </c>
      <c r="Q420" s="69">
        <f t="shared" si="145"/>
        <v>0</v>
      </c>
      <c r="R420" s="69">
        <f t="shared" si="146"/>
        <v>0</v>
      </c>
      <c r="S420" s="131">
        <f t="shared" si="122"/>
        <v>0</v>
      </c>
      <c r="T420" s="84" t="s">
        <v>32</v>
      </c>
      <c r="U420" s="1"/>
      <c r="W420" s="3"/>
      <c r="X420" s="3"/>
      <c r="Y420" s="3"/>
      <c r="Z420" s="3"/>
      <c r="AD420" s="1"/>
      <c r="AE420" s="1"/>
    </row>
    <row r="421" spans="1:31" ht="63" customHeight="1" x14ac:dyDescent="0.25">
      <c r="A421" s="34" t="s">
        <v>900</v>
      </c>
      <c r="B421" s="43" t="s">
        <v>908</v>
      </c>
      <c r="C421" s="65" t="s">
        <v>909</v>
      </c>
      <c r="D421" s="69">
        <v>39.401999998000001</v>
      </c>
      <c r="E421" s="69">
        <v>35.980743238000002</v>
      </c>
      <c r="F421" s="69">
        <f t="shared" si="143"/>
        <v>3.4212567599999986</v>
      </c>
      <c r="G421" s="69">
        <f t="shared" si="144"/>
        <v>3.4212567600000003</v>
      </c>
      <c r="H421" s="69">
        <f t="shared" si="144"/>
        <v>0</v>
      </c>
      <c r="I421" s="37">
        <v>0</v>
      </c>
      <c r="J421" s="69">
        <v>0</v>
      </c>
      <c r="K421" s="37">
        <v>0</v>
      </c>
      <c r="L421" s="69">
        <v>0</v>
      </c>
      <c r="M421" s="37">
        <v>0</v>
      </c>
      <c r="N421" s="69">
        <v>0</v>
      </c>
      <c r="O421" s="69">
        <v>3.4212567600000003</v>
      </c>
      <c r="P421" s="69">
        <v>0</v>
      </c>
      <c r="Q421" s="69">
        <f t="shared" si="145"/>
        <v>3.4212567599999986</v>
      </c>
      <c r="R421" s="69">
        <f t="shared" si="146"/>
        <v>-3.4212567600000003</v>
      </c>
      <c r="S421" s="131">
        <f t="shared" si="122"/>
        <v>-1</v>
      </c>
      <c r="T421" s="45" t="s">
        <v>905</v>
      </c>
      <c r="U421" s="1"/>
      <c r="W421" s="3"/>
      <c r="X421" s="3"/>
      <c r="Y421" s="3"/>
      <c r="Z421" s="3"/>
      <c r="AD421" s="1"/>
      <c r="AE421" s="1"/>
    </row>
    <row r="422" spans="1:31" ht="63" customHeight="1" x14ac:dyDescent="0.25">
      <c r="A422" s="34" t="s">
        <v>900</v>
      </c>
      <c r="B422" s="43" t="s">
        <v>910</v>
      </c>
      <c r="C422" s="65" t="s">
        <v>911</v>
      </c>
      <c r="D422" s="69">
        <v>3.2547911999999997</v>
      </c>
      <c r="E422" s="69">
        <v>0.65927340000000001</v>
      </c>
      <c r="F422" s="69">
        <f t="shared" si="143"/>
        <v>2.5955177999999997</v>
      </c>
      <c r="G422" s="69">
        <f t="shared" si="144"/>
        <v>2.5955177999999997</v>
      </c>
      <c r="H422" s="69">
        <f t="shared" si="144"/>
        <v>1.5383046000000002</v>
      </c>
      <c r="I422" s="37">
        <v>0</v>
      </c>
      <c r="J422" s="69">
        <v>0</v>
      </c>
      <c r="K422" s="37">
        <v>0</v>
      </c>
      <c r="L422" s="69">
        <v>0</v>
      </c>
      <c r="M422" s="37">
        <v>0</v>
      </c>
      <c r="N422" s="69">
        <v>0</v>
      </c>
      <c r="O422" s="130">
        <v>2.5955177999999997</v>
      </c>
      <c r="P422" s="69">
        <v>1.5383046000000002</v>
      </c>
      <c r="Q422" s="69">
        <f t="shared" si="145"/>
        <v>1.0572131999999994</v>
      </c>
      <c r="R422" s="69">
        <f t="shared" si="146"/>
        <v>-1.0572131999999994</v>
      </c>
      <c r="S422" s="131">
        <f t="shared" si="122"/>
        <v>-0.40732265446224242</v>
      </c>
      <c r="T422" s="45" t="s">
        <v>898</v>
      </c>
      <c r="U422" s="1"/>
      <c r="W422" s="3"/>
      <c r="X422" s="3"/>
      <c r="Y422" s="3"/>
      <c r="Z422" s="3"/>
      <c r="AD422" s="1"/>
      <c r="AE422" s="1"/>
    </row>
    <row r="423" spans="1:31" ht="63" customHeight="1" x14ac:dyDescent="0.25">
      <c r="A423" s="34" t="s">
        <v>900</v>
      </c>
      <c r="B423" s="43" t="s">
        <v>912</v>
      </c>
      <c r="C423" s="65" t="s">
        <v>913</v>
      </c>
      <c r="D423" s="137">
        <v>22.520624639999998</v>
      </c>
      <c r="E423" s="137">
        <v>0</v>
      </c>
      <c r="F423" s="69">
        <f t="shared" si="143"/>
        <v>22.520624639999998</v>
      </c>
      <c r="G423" s="69">
        <f t="shared" si="144"/>
        <v>18.761633999999997</v>
      </c>
      <c r="H423" s="69">
        <f t="shared" si="144"/>
        <v>0</v>
      </c>
      <c r="I423" s="37">
        <v>0</v>
      </c>
      <c r="J423" s="137">
        <v>0</v>
      </c>
      <c r="K423" s="37">
        <v>0</v>
      </c>
      <c r="L423" s="137">
        <v>0</v>
      </c>
      <c r="M423" s="37">
        <v>0</v>
      </c>
      <c r="N423" s="137">
        <v>0</v>
      </c>
      <c r="O423" s="143">
        <v>18.761633999999997</v>
      </c>
      <c r="P423" s="137">
        <v>0</v>
      </c>
      <c r="Q423" s="69">
        <f t="shared" si="145"/>
        <v>22.520624639999998</v>
      </c>
      <c r="R423" s="69">
        <f t="shared" si="146"/>
        <v>-18.761633999999997</v>
      </c>
      <c r="S423" s="131">
        <f t="shared" si="122"/>
        <v>-1</v>
      </c>
      <c r="T423" s="84" t="s">
        <v>914</v>
      </c>
      <c r="U423" s="1"/>
      <c r="W423" s="3"/>
      <c r="X423" s="3"/>
      <c r="Y423" s="3"/>
      <c r="Z423" s="3"/>
      <c r="AD423" s="1"/>
      <c r="AE423" s="1"/>
    </row>
    <row r="424" spans="1:31" ht="63" customHeight="1" x14ac:dyDescent="0.25">
      <c r="A424" s="34" t="s">
        <v>900</v>
      </c>
      <c r="B424" s="43" t="s">
        <v>915</v>
      </c>
      <c r="C424" s="65" t="s">
        <v>916</v>
      </c>
      <c r="D424" s="137">
        <v>68.280066203999993</v>
      </c>
      <c r="E424" s="137">
        <v>0</v>
      </c>
      <c r="F424" s="69">
        <f t="shared" si="143"/>
        <v>68.280066203999993</v>
      </c>
      <c r="G424" s="69">
        <f t="shared" si="144"/>
        <v>3.9125016000000001</v>
      </c>
      <c r="H424" s="69">
        <f t="shared" si="144"/>
        <v>0</v>
      </c>
      <c r="I424" s="37">
        <v>0</v>
      </c>
      <c r="J424" s="137">
        <v>0</v>
      </c>
      <c r="K424" s="37">
        <v>0</v>
      </c>
      <c r="L424" s="137">
        <v>0</v>
      </c>
      <c r="M424" s="37">
        <v>0</v>
      </c>
      <c r="N424" s="137">
        <v>0</v>
      </c>
      <c r="O424" s="137">
        <v>3.9125016000000001</v>
      </c>
      <c r="P424" s="137">
        <v>0</v>
      </c>
      <c r="Q424" s="69">
        <f t="shared" si="145"/>
        <v>68.280066203999993</v>
      </c>
      <c r="R424" s="69">
        <f t="shared" si="146"/>
        <v>-3.9125016000000001</v>
      </c>
      <c r="S424" s="131">
        <f t="shared" si="122"/>
        <v>-1</v>
      </c>
      <c r="T424" s="84" t="s">
        <v>917</v>
      </c>
      <c r="U424" s="1"/>
      <c r="W424" s="3"/>
      <c r="X424" s="3"/>
      <c r="Y424" s="3"/>
      <c r="Z424" s="3"/>
      <c r="AD424" s="1"/>
      <c r="AE424" s="1"/>
    </row>
    <row r="425" spans="1:31" ht="63" customHeight="1" x14ac:dyDescent="0.25">
      <c r="A425" s="34" t="s">
        <v>900</v>
      </c>
      <c r="B425" s="43" t="s">
        <v>918</v>
      </c>
      <c r="C425" s="65" t="s">
        <v>919</v>
      </c>
      <c r="D425" s="69">
        <v>22.392311270000004</v>
      </c>
      <c r="E425" s="69">
        <v>23.292482040000003</v>
      </c>
      <c r="F425" s="69">
        <f t="shared" si="143"/>
        <v>-0.90017076999999901</v>
      </c>
      <c r="G425" s="69">
        <f t="shared" si="144"/>
        <v>-5.8682864399999994</v>
      </c>
      <c r="H425" s="69">
        <f t="shared" si="144"/>
        <v>5.0997452300000008</v>
      </c>
      <c r="I425" s="37">
        <v>-5.8682864399999994</v>
      </c>
      <c r="J425" s="69">
        <v>-2.2107815999999998</v>
      </c>
      <c r="K425" s="37">
        <v>0</v>
      </c>
      <c r="L425" s="69">
        <v>2.3424111600000002</v>
      </c>
      <c r="M425" s="37">
        <v>0</v>
      </c>
      <c r="N425" s="69">
        <v>4.9681156700000004</v>
      </c>
      <c r="O425" s="69">
        <v>0</v>
      </c>
      <c r="P425" s="69">
        <v>0</v>
      </c>
      <c r="Q425" s="69">
        <f t="shared" si="145"/>
        <v>-5.9999159999999998</v>
      </c>
      <c r="R425" s="69">
        <f t="shared" si="146"/>
        <v>10.96803167</v>
      </c>
      <c r="S425" s="131">
        <f t="shared" si="122"/>
        <v>-1.869034816575859</v>
      </c>
      <c r="T425" s="45" t="s">
        <v>920</v>
      </c>
      <c r="U425" s="1"/>
      <c r="W425" s="3"/>
      <c r="X425" s="3"/>
      <c r="Y425" s="3"/>
      <c r="Z425" s="3"/>
      <c r="AD425" s="1"/>
      <c r="AE425" s="1"/>
    </row>
    <row r="426" spans="1:31" ht="63" customHeight="1" x14ac:dyDescent="0.25">
      <c r="A426" s="34" t="s">
        <v>900</v>
      </c>
      <c r="B426" s="43" t="s">
        <v>921</v>
      </c>
      <c r="C426" s="65" t="s">
        <v>922</v>
      </c>
      <c r="D426" s="69">
        <v>61.793208199999995</v>
      </c>
      <c r="E426" s="69">
        <v>0</v>
      </c>
      <c r="F426" s="69">
        <f t="shared" si="143"/>
        <v>61.793208199999995</v>
      </c>
      <c r="G426" s="69">
        <f t="shared" si="144"/>
        <v>61.793208199999995</v>
      </c>
      <c r="H426" s="69">
        <f t="shared" si="144"/>
        <v>55.331233879999999</v>
      </c>
      <c r="I426" s="37">
        <v>0.15</v>
      </c>
      <c r="J426" s="69">
        <v>0.15</v>
      </c>
      <c r="K426" s="37">
        <v>44.438463320000004</v>
      </c>
      <c r="L426" s="69">
        <v>44.438463320000004</v>
      </c>
      <c r="M426" s="37">
        <v>9.4424432599999992</v>
      </c>
      <c r="N426" s="69">
        <v>9.4424432599999992</v>
      </c>
      <c r="O426" s="69">
        <v>7.7623016199999935</v>
      </c>
      <c r="P426" s="69">
        <v>1.3003273000000002</v>
      </c>
      <c r="Q426" s="69">
        <f t="shared" si="145"/>
        <v>6.4619743199999959</v>
      </c>
      <c r="R426" s="69">
        <f t="shared" si="146"/>
        <v>-6.4619743199999959</v>
      </c>
      <c r="S426" s="131">
        <f t="shared" si="122"/>
        <v>-0.10457418393110711</v>
      </c>
      <c r="T426" s="45" t="s">
        <v>923</v>
      </c>
      <c r="U426" s="1"/>
      <c r="W426" s="3"/>
      <c r="X426" s="3"/>
      <c r="Y426" s="3"/>
      <c r="Z426" s="3"/>
      <c r="AD426" s="1"/>
      <c r="AE426" s="1"/>
    </row>
    <row r="427" spans="1:31" ht="40.5" customHeight="1" x14ac:dyDescent="0.25">
      <c r="A427" s="30" t="s">
        <v>924</v>
      </c>
      <c r="B427" s="31" t="s">
        <v>181</v>
      </c>
      <c r="C427" s="66" t="s">
        <v>31</v>
      </c>
      <c r="D427" s="134">
        <f t="shared" ref="D427:F427" si="147">SUM(D428)</f>
        <v>102.22349996999999</v>
      </c>
      <c r="E427" s="134">
        <f t="shared" si="147"/>
        <v>0</v>
      </c>
      <c r="F427" s="134">
        <f t="shared" si="147"/>
        <v>102.22349996999999</v>
      </c>
      <c r="G427" s="134">
        <f t="shared" ref="G427:Q427" si="148">SUM(G428)</f>
        <v>59.513299969999991</v>
      </c>
      <c r="H427" s="67">
        <f t="shared" si="148"/>
        <v>22.206724820000002</v>
      </c>
      <c r="I427" s="33">
        <f t="shared" si="148"/>
        <v>0</v>
      </c>
      <c r="J427" s="67">
        <f t="shared" si="148"/>
        <v>0</v>
      </c>
      <c r="K427" s="33">
        <f t="shared" si="148"/>
        <v>1.5869493800000001</v>
      </c>
      <c r="L427" s="67">
        <f t="shared" si="148"/>
        <v>1.5869493800000001</v>
      </c>
      <c r="M427" s="33">
        <f t="shared" si="148"/>
        <v>4.5621451300000011</v>
      </c>
      <c r="N427" s="67">
        <f t="shared" si="148"/>
        <v>4.5621451300000011</v>
      </c>
      <c r="O427" s="67">
        <f t="shared" si="148"/>
        <v>53.364205459999994</v>
      </c>
      <c r="P427" s="67">
        <f t="shared" si="148"/>
        <v>16.05763031</v>
      </c>
      <c r="Q427" s="67">
        <f t="shared" si="148"/>
        <v>80.016775149999987</v>
      </c>
      <c r="R427" s="67">
        <f>SUM(R428)</f>
        <v>-37.306575149999986</v>
      </c>
      <c r="S427" s="129">
        <f t="shared" si="122"/>
        <v>-0.62686114143907035</v>
      </c>
      <c r="T427" s="67" t="s">
        <v>32</v>
      </c>
      <c r="U427" s="1"/>
      <c r="V427" s="24"/>
      <c r="W427" s="3"/>
      <c r="X427" s="3"/>
      <c r="Y427" s="3"/>
      <c r="Z427" s="3"/>
      <c r="AD427" s="1"/>
      <c r="AE427" s="1"/>
    </row>
    <row r="428" spans="1:31" ht="80.25" customHeight="1" x14ac:dyDescent="0.25">
      <c r="A428" s="34" t="s">
        <v>924</v>
      </c>
      <c r="B428" s="43" t="s">
        <v>925</v>
      </c>
      <c r="C428" s="71" t="s">
        <v>926</v>
      </c>
      <c r="D428" s="69">
        <v>102.22349996999999</v>
      </c>
      <c r="E428" s="57">
        <v>0</v>
      </c>
      <c r="F428" s="69">
        <f>D428-E428</f>
        <v>102.22349996999999</v>
      </c>
      <c r="G428" s="69">
        <f>I428+K428+M428+O428</f>
        <v>59.513299969999991</v>
      </c>
      <c r="H428" s="69">
        <f>J428+L428+N428+P428</f>
        <v>22.206724820000002</v>
      </c>
      <c r="I428" s="37">
        <v>0</v>
      </c>
      <c r="J428" s="69">
        <v>0</v>
      </c>
      <c r="K428" s="37">
        <v>1.5869493800000001</v>
      </c>
      <c r="L428" s="69">
        <v>1.5869493800000001</v>
      </c>
      <c r="M428" s="37">
        <v>4.5621451300000011</v>
      </c>
      <c r="N428" s="69">
        <v>4.5621451300000011</v>
      </c>
      <c r="O428" s="69">
        <v>53.364205459999994</v>
      </c>
      <c r="P428" s="69">
        <v>16.05763031</v>
      </c>
      <c r="Q428" s="69">
        <f>F428-H428</f>
        <v>80.016775149999987</v>
      </c>
      <c r="R428" s="69">
        <f>H428-(I428+K428+M428+O428)</f>
        <v>-37.306575149999986</v>
      </c>
      <c r="S428" s="131">
        <f>R428/(I428+K428+M428+O428)</f>
        <v>-0.62686114143907035</v>
      </c>
      <c r="T428" s="45" t="s">
        <v>927</v>
      </c>
      <c r="U428" s="1"/>
      <c r="W428" s="3"/>
      <c r="X428" s="3"/>
      <c r="Y428" s="3"/>
      <c r="Z428" s="3"/>
      <c r="AD428" s="1"/>
      <c r="AE428" s="1"/>
    </row>
    <row r="429" spans="1:31" ht="48" customHeight="1" x14ac:dyDescent="0.25">
      <c r="A429" s="30" t="s">
        <v>928</v>
      </c>
      <c r="B429" s="31" t="s">
        <v>184</v>
      </c>
      <c r="C429" s="66" t="s">
        <v>31</v>
      </c>
      <c r="D429" s="67">
        <f t="shared" ref="D429:F429" si="149">SUM(D430)</f>
        <v>80.88</v>
      </c>
      <c r="E429" s="135">
        <f t="shared" si="149"/>
        <v>0</v>
      </c>
      <c r="F429" s="67">
        <f t="shared" si="149"/>
        <v>80.88</v>
      </c>
      <c r="G429" s="67">
        <f t="shared" ref="G429:R429" si="150">SUM(G430)</f>
        <v>61.505324000000002</v>
      </c>
      <c r="H429" s="67">
        <f t="shared" si="150"/>
        <v>66.887992870000005</v>
      </c>
      <c r="I429" s="33">
        <f t="shared" si="150"/>
        <v>0</v>
      </c>
      <c r="J429" s="67">
        <f t="shared" si="150"/>
        <v>0</v>
      </c>
      <c r="K429" s="33">
        <f t="shared" si="150"/>
        <v>0</v>
      </c>
      <c r="L429" s="67">
        <f t="shared" si="150"/>
        <v>0</v>
      </c>
      <c r="M429" s="33">
        <f t="shared" si="150"/>
        <v>41.841420910000004</v>
      </c>
      <c r="N429" s="67">
        <f t="shared" si="150"/>
        <v>41.841420910000004</v>
      </c>
      <c r="O429" s="136">
        <f t="shared" si="150"/>
        <v>19.663903089999998</v>
      </c>
      <c r="P429" s="67">
        <f t="shared" si="150"/>
        <v>25.046571960000001</v>
      </c>
      <c r="Q429" s="67">
        <f t="shared" si="150"/>
        <v>13.99200712999999</v>
      </c>
      <c r="R429" s="67">
        <f t="shared" si="150"/>
        <v>5.3826688700000034</v>
      </c>
      <c r="S429" s="129">
        <f t="shared" si="122"/>
        <v>8.7515494918781397E-2</v>
      </c>
      <c r="T429" s="46" t="s">
        <v>32</v>
      </c>
      <c r="U429" s="1"/>
      <c r="V429" s="24"/>
      <c r="W429" s="3"/>
      <c r="X429" s="3"/>
      <c r="Y429" s="3"/>
      <c r="Z429" s="3"/>
      <c r="AD429" s="1"/>
      <c r="AE429" s="1"/>
    </row>
    <row r="430" spans="1:31" ht="84" customHeight="1" x14ac:dyDescent="0.25">
      <c r="A430" s="34" t="s">
        <v>928</v>
      </c>
      <c r="B430" s="43" t="s">
        <v>929</v>
      </c>
      <c r="C430" s="71" t="s">
        <v>930</v>
      </c>
      <c r="D430" s="137">
        <v>80.88</v>
      </c>
      <c r="E430" s="138">
        <v>0</v>
      </c>
      <c r="F430" s="69">
        <f>D430-E430</f>
        <v>80.88</v>
      </c>
      <c r="G430" s="69">
        <f>I430+K430+M430+O430</f>
        <v>61.505324000000002</v>
      </c>
      <c r="H430" s="69">
        <f>J430+L430+N430+P430</f>
        <v>66.887992870000005</v>
      </c>
      <c r="I430" s="37">
        <v>0</v>
      </c>
      <c r="J430" s="137">
        <v>0</v>
      </c>
      <c r="K430" s="37">
        <v>0</v>
      </c>
      <c r="L430" s="137">
        <v>0</v>
      </c>
      <c r="M430" s="37">
        <v>41.841420910000004</v>
      </c>
      <c r="N430" s="137">
        <v>41.841420910000004</v>
      </c>
      <c r="O430" s="143">
        <v>19.663903089999998</v>
      </c>
      <c r="P430" s="137">
        <v>25.046571960000001</v>
      </c>
      <c r="Q430" s="69">
        <f>F430-H430</f>
        <v>13.99200712999999</v>
      </c>
      <c r="R430" s="69">
        <f>H430-(I430+K430+M430+O430)</f>
        <v>5.3826688700000034</v>
      </c>
      <c r="S430" s="131">
        <f>R430/(I430+K430+M430+O430)</f>
        <v>8.7515494918781397E-2</v>
      </c>
      <c r="T430" s="72" t="s">
        <v>931</v>
      </c>
      <c r="U430" s="1"/>
      <c r="W430" s="3"/>
      <c r="X430" s="3"/>
      <c r="Y430" s="3"/>
      <c r="Z430" s="3"/>
      <c r="AD430" s="1"/>
      <c r="AE430" s="1"/>
    </row>
    <row r="431" spans="1:31" ht="31.5" customHeight="1" x14ac:dyDescent="0.25">
      <c r="A431" s="30" t="s">
        <v>932</v>
      </c>
      <c r="B431" s="31" t="s">
        <v>224</v>
      </c>
      <c r="C431" s="66" t="s">
        <v>31</v>
      </c>
      <c r="D431" s="126">
        <f t="shared" ref="D431:F431" si="151">SUM(D432:D449)</f>
        <v>1562.3851028048002</v>
      </c>
      <c r="E431" s="126">
        <f t="shared" si="151"/>
        <v>172.16448647000001</v>
      </c>
      <c r="F431" s="126">
        <f t="shared" si="151"/>
        <v>1390.2206163348001</v>
      </c>
      <c r="G431" s="126">
        <f t="shared" ref="G431:Q431" si="152">SUM(G432:G449)</f>
        <v>452.75284278800001</v>
      </c>
      <c r="H431" s="126">
        <f t="shared" si="152"/>
        <v>185.68504053999999</v>
      </c>
      <c r="I431" s="33">
        <f t="shared" si="152"/>
        <v>36.768486050000007</v>
      </c>
      <c r="J431" s="126">
        <f t="shared" si="152"/>
        <v>36.768486050000007</v>
      </c>
      <c r="K431" s="33">
        <f t="shared" si="152"/>
        <v>12.263225719999999</v>
      </c>
      <c r="L431" s="126">
        <f t="shared" si="152"/>
        <v>12.263225719999999</v>
      </c>
      <c r="M431" s="33">
        <f t="shared" si="152"/>
        <v>25.188406870000001</v>
      </c>
      <c r="N431" s="126">
        <f t="shared" si="152"/>
        <v>25.188406870000001</v>
      </c>
      <c r="O431" s="126">
        <f t="shared" si="152"/>
        <v>378.53272414800006</v>
      </c>
      <c r="P431" s="126">
        <f t="shared" si="152"/>
        <v>111.46492189999999</v>
      </c>
      <c r="Q431" s="126">
        <f t="shared" si="152"/>
        <v>1204.5355757947998</v>
      </c>
      <c r="R431" s="126">
        <f>SUM(R432:R449)</f>
        <v>-267.06780224799996</v>
      </c>
      <c r="S431" s="129">
        <f t="shared" si="122"/>
        <v>-0.58987548394710698</v>
      </c>
      <c r="T431" s="80" t="s">
        <v>32</v>
      </c>
      <c r="U431" s="1"/>
      <c r="V431" s="24"/>
      <c r="W431" s="3"/>
      <c r="X431" s="3"/>
      <c r="Y431" s="3"/>
      <c r="Z431" s="3"/>
      <c r="AD431" s="1"/>
      <c r="AE431" s="1"/>
    </row>
    <row r="432" spans="1:31" ht="135" customHeight="1" x14ac:dyDescent="0.25">
      <c r="A432" s="34" t="s">
        <v>932</v>
      </c>
      <c r="B432" s="47" t="s">
        <v>933</v>
      </c>
      <c r="C432" s="73" t="s">
        <v>934</v>
      </c>
      <c r="D432" s="69">
        <v>204.009812504</v>
      </c>
      <c r="E432" s="69">
        <v>39.437839780000004</v>
      </c>
      <c r="F432" s="69">
        <f t="shared" ref="F432:F449" si="153">D432-E432</f>
        <v>164.57197272399998</v>
      </c>
      <c r="G432" s="69">
        <f t="shared" ref="G432:H449" si="154">I432+K432+M432+O432</f>
        <v>35.263605827999996</v>
      </c>
      <c r="H432" s="69">
        <f t="shared" si="154"/>
        <v>34.920247180000004</v>
      </c>
      <c r="I432" s="37">
        <v>0.87160276000000003</v>
      </c>
      <c r="J432" s="69">
        <v>0.87160276000000003</v>
      </c>
      <c r="K432" s="37">
        <v>0.42946562999999993</v>
      </c>
      <c r="L432" s="69">
        <v>0.42946562999999993</v>
      </c>
      <c r="M432" s="37">
        <v>3.7767014699999999</v>
      </c>
      <c r="N432" s="69">
        <v>3.7767014699999999</v>
      </c>
      <c r="O432" s="69">
        <v>30.185835967999999</v>
      </c>
      <c r="P432" s="69">
        <v>29.84247732</v>
      </c>
      <c r="Q432" s="69">
        <f t="shared" ref="Q432:Q449" si="155">F432-H432</f>
        <v>129.65172554399999</v>
      </c>
      <c r="R432" s="69">
        <f t="shared" ref="R432:R449" si="156">H432-(I432+K432+M432+O432)</f>
        <v>-0.34335864799999172</v>
      </c>
      <c r="S432" s="131">
        <f t="shared" si="122"/>
        <v>-9.7369126026062309E-3</v>
      </c>
      <c r="T432" s="45" t="s">
        <v>32</v>
      </c>
      <c r="U432" s="1"/>
      <c r="W432" s="3"/>
      <c r="X432" s="3"/>
      <c r="Y432" s="3"/>
      <c r="Z432" s="3"/>
      <c r="AD432" s="1"/>
      <c r="AE432" s="1"/>
    </row>
    <row r="433" spans="1:31" ht="113.25" customHeight="1" x14ac:dyDescent="0.25">
      <c r="A433" s="34" t="s">
        <v>932</v>
      </c>
      <c r="B433" s="70" t="s">
        <v>935</v>
      </c>
      <c r="C433" s="65" t="s">
        <v>936</v>
      </c>
      <c r="D433" s="69">
        <v>116.24262088</v>
      </c>
      <c r="E433" s="57">
        <v>2.8</v>
      </c>
      <c r="F433" s="69">
        <f t="shared" si="153"/>
        <v>113.44262088000001</v>
      </c>
      <c r="G433" s="69">
        <f t="shared" si="154"/>
        <v>27.25062088</v>
      </c>
      <c r="H433" s="69">
        <f t="shared" si="154"/>
        <v>30.61166017</v>
      </c>
      <c r="I433" s="37">
        <v>0</v>
      </c>
      <c r="J433" s="69">
        <v>0</v>
      </c>
      <c r="K433" s="37">
        <v>1.4326808399999997</v>
      </c>
      <c r="L433" s="69">
        <v>1.4326808399999997</v>
      </c>
      <c r="M433" s="37">
        <v>3.9708865100000001</v>
      </c>
      <c r="N433" s="69">
        <v>3.9708865100000001</v>
      </c>
      <c r="O433" s="69">
        <v>21.84705353</v>
      </c>
      <c r="P433" s="69">
        <v>25.208092820000001</v>
      </c>
      <c r="Q433" s="69">
        <f t="shared" si="155"/>
        <v>82.830960709999999</v>
      </c>
      <c r="R433" s="69">
        <f t="shared" si="156"/>
        <v>3.3610392900000008</v>
      </c>
      <c r="S433" s="131">
        <f t="shared" si="122"/>
        <v>0.12333808116888678</v>
      </c>
      <c r="T433" s="45" t="s">
        <v>937</v>
      </c>
      <c r="U433" s="1"/>
      <c r="W433" s="3"/>
      <c r="X433" s="3"/>
      <c r="Y433" s="3"/>
      <c r="Z433" s="3"/>
      <c r="AD433" s="1"/>
      <c r="AE433" s="1"/>
    </row>
    <row r="434" spans="1:31" ht="79.5" customHeight="1" x14ac:dyDescent="0.25">
      <c r="A434" s="34" t="s">
        <v>932</v>
      </c>
      <c r="B434" s="70" t="s">
        <v>938</v>
      </c>
      <c r="C434" s="65" t="s">
        <v>939</v>
      </c>
      <c r="D434" s="133">
        <v>51.435982130000006</v>
      </c>
      <c r="E434" s="133">
        <v>1.2</v>
      </c>
      <c r="F434" s="69">
        <f t="shared" si="153"/>
        <v>50.235982130000004</v>
      </c>
      <c r="G434" s="69">
        <f t="shared" si="154"/>
        <v>42.935982130000006</v>
      </c>
      <c r="H434" s="69">
        <f t="shared" si="154"/>
        <v>0</v>
      </c>
      <c r="I434" s="37">
        <v>0</v>
      </c>
      <c r="J434" s="69">
        <v>0</v>
      </c>
      <c r="K434" s="37">
        <v>0</v>
      </c>
      <c r="L434" s="69">
        <v>0</v>
      </c>
      <c r="M434" s="37">
        <v>0</v>
      </c>
      <c r="N434" s="69">
        <v>0</v>
      </c>
      <c r="O434" s="69">
        <v>42.935982130000006</v>
      </c>
      <c r="P434" s="69">
        <v>0</v>
      </c>
      <c r="Q434" s="69">
        <f t="shared" si="155"/>
        <v>50.235982130000004</v>
      </c>
      <c r="R434" s="69">
        <f t="shared" si="156"/>
        <v>-42.935982130000006</v>
      </c>
      <c r="S434" s="131">
        <f t="shared" si="122"/>
        <v>-1</v>
      </c>
      <c r="T434" s="69" t="s">
        <v>940</v>
      </c>
      <c r="U434" s="1"/>
      <c r="W434" s="3"/>
      <c r="X434" s="3"/>
      <c r="Y434" s="3"/>
      <c r="Z434" s="3"/>
      <c r="AD434" s="1"/>
      <c r="AE434" s="1"/>
    </row>
    <row r="435" spans="1:31" ht="79.5" customHeight="1" x14ac:dyDescent="0.25">
      <c r="A435" s="34" t="s">
        <v>932</v>
      </c>
      <c r="B435" s="70" t="s">
        <v>941</v>
      </c>
      <c r="C435" s="65" t="s">
        <v>942</v>
      </c>
      <c r="D435" s="133">
        <v>27.010502940000002</v>
      </c>
      <c r="E435" s="133">
        <v>2.8499219</v>
      </c>
      <c r="F435" s="69">
        <f t="shared" si="153"/>
        <v>24.160581040000004</v>
      </c>
      <c r="G435" s="69">
        <f t="shared" si="154"/>
        <v>24.16058104</v>
      </c>
      <c r="H435" s="69">
        <f t="shared" si="154"/>
        <v>21.919823869999998</v>
      </c>
      <c r="I435" s="37">
        <v>0.38203856000000003</v>
      </c>
      <c r="J435" s="69">
        <v>0.38203856000000003</v>
      </c>
      <c r="K435" s="37">
        <v>6.653225159999999</v>
      </c>
      <c r="L435" s="69">
        <v>6.653225159999999</v>
      </c>
      <c r="M435" s="37">
        <v>0.17657991999999997</v>
      </c>
      <c r="N435" s="69">
        <v>0.17657991999999997</v>
      </c>
      <c r="O435" s="69">
        <v>16.948737400000002</v>
      </c>
      <c r="P435" s="69">
        <v>14.70798023</v>
      </c>
      <c r="Q435" s="69">
        <f t="shared" si="155"/>
        <v>2.2407571700000055</v>
      </c>
      <c r="R435" s="69">
        <f t="shared" si="156"/>
        <v>-2.240757170000002</v>
      </c>
      <c r="S435" s="131">
        <f t="shared" si="122"/>
        <v>-9.2744341135266084E-2</v>
      </c>
      <c r="T435" s="69" t="s">
        <v>32</v>
      </c>
      <c r="U435" s="1"/>
      <c r="W435" s="3"/>
      <c r="X435" s="3"/>
      <c r="Y435" s="3"/>
      <c r="Z435" s="3"/>
      <c r="AD435" s="1"/>
      <c r="AE435" s="1"/>
    </row>
    <row r="436" spans="1:31" ht="60" customHeight="1" x14ac:dyDescent="0.25">
      <c r="A436" s="34" t="s">
        <v>932</v>
      </c>
      <c r="B436" s="70" t="s">
        <v>943</v>
      </c>
      <c r="C436" s="65" t="s">
        <v>944</v>
      </c>
      <c r="D436" s="133">
        <v>696.82046734200003</v>
      </c>
      <c r="E436" s="133">
        <v>9.5954921599999992</v>
      </c>
      <c r="F436" s="69">
        <f t="shared" si="153"/>
        <v>687.22497518199998</v>
      </c>
      <c r="G436" s="69">
        <f t="shared" si="154"/>
        <v>188.531427154</v>
      </c>
      <c r="H436" s="69">
        <f t="shared" si="154"/>
        <v>2.7093750000000001</v>
      </c>
      <c r="I436" s="37">
        <v>0</v>
      </c>
      <c r="J436" s="69">
        <v>0</v>
      </c>
      <c r="K436" s="37">
        <v>0</v>
      </c>
      <c r="L436" s="69">
        <v>0</v>
      </c>
      <c r="M436" s="37">
        <v>2.7093750000000001</v>
      </c>
      <c r="N436" s="69">
        <v>2.7093750000000001</v>
      </c>
      <c r="O436" s="69">
        <v>185.822052154</v>
      </c>
      <c r="P436" s="69">
        <v>0</v>
      </c>
      <c r="Q436" s="69">
        <f t="shared" si="155"/>
        <v>684.51560018199996</v>
      </c>
      <c r="R436" s="69">
        <f t="shared" si="156"/>
        <v>-185.822052154</v>
      </c>
      <c r="S436" s="131">
        <f t="shared" si="122"/>
        <v>-0.98562905378217469</v>
      </c>
      <c r="T436" s="69" t="s">
        <v>945</v>
      </c>
      <c r="U436" s="1"/>
      <c r="W436" s="3"/>
      <c r="X436" s="3"/>
      <c r="Y436" s="3"/>
      <c r="Z436" s="3"/>
      <c r="AD436" s="1"/>
      <c r="AE436" s="1"/>
    </row>
    <row r="437" spans="1:31" ht="114.75" customHeight="1" x14ac:dyDescent="0.25">
      <c r="A437" s="34" t="s">
        <v>932</v>
      </c>
      <c r="B437" s="74" t="s">
        <v>946</v>
      </c>
      <c r="C437" s="69" t="s">
        <v>947</v>
      </c>
      <c r="D437" s="133">
        <v>197.34661069680001</v>
      </c>
      <c r="E437" s="133">
        <v>71.515833999999998</v>
      </c>
      <c r="F437" s="69">
        <f t="shared" si="153"/>
        <v>125.83077669680002</v>
      </c>
      <c r="G437" s="69">
        <f t="shared" si="154"/>
        <v>41.606889930000008</v>
      </c>
      <c r="H437" s="69">
        <f t="shared" si="154"/>
        <v>17.601733270000004</v>
      </c>
      <c r="I437" s="37">
        <v>13.802555060000003</v>
      </c>
      <c r="J437" s="69">
        <v>13.802555060000003</v>
      </c>
      <c r="K437" s="37">
        <v>5.3251649999999991E-2</v>
      </c>
      <c r="L437" s="69">
        <v>5.3251649999999991E-2</v>
      </c>
      <c r="M437" s="37">
        <v>0.49560235999999996</v>
      </c>
      <c r="N437" s="69">
        <v>0.49560235999999996</v>
      </c>
      <c r="O437" s="69">
        <v>27.255480860000006</v>
      </c>
      <c r="P437" s="69">
        <v>3.2503242000000001</v>
      </c>
      <c r="Q437" s="69">
        <f t="shared" si="155"/>
        <v>108.22904342680002</v>
      </c>
      <c r="R437" s="69">
        <f t="shared" si="156"/>
        <v>-24.005156660000004</v>
      </c>
      <c r="S437" s="131">
        <f t="shared" si="122"/>
        <v>-0.5769514784783627</v>
      </c>
      <c r="T437" s="69" t="s">
        <v>948</v>
      </c>
      <c r="U437" s="1"/>
      <c r="W437" s="3"/>
      <c r="X437" s="3"/>
      <c r="Y437" s="3"/>
      <c r="Z437" s="3"/>
      <c r="AD437" s="1"/>
      <c r="AE437" s="1"/>
    </row>
    <row r="438" spans="1:31" ht="114.75" customHeight="1" x14ac:dyDescent="0.25">
      <c r="A438" s="34" t="s">
        <v>932</v>
      </c>
      <c r="B438" s="70" t="s">
        <v>949</v>
      </c>
      <c r="C438" s="65" t="s">
        <v>950</v>
      </c>
      <c r="D438" s="137">
        <v>56.994470824000004</v>
      </c>
      <c r="E438" s="137">
        <v>0</v>
      </c>
      <c r="F438" s="69">
        <f t="shared" si="153"/>
        <v>56.994470824000004</v>
      </c>
      <c r="G438" s="69">
        <f t="shared" si="154"/>
        <v>3.6</v>
      </c>
      <c r="H438" s="69">
        <f t="shared" si="154"/>
        <v>0</v>
      </c>
      <c r="I438" s="37">
        <v>0</v>
      </c>
      <c r="J438" s="137">
        <v>0</v>
      </c>
      <c r="K438" s="37">
        <v>0</v>
      </c>
      <c r="L438" s="137">
        <v>0</v>
      </c>
      <c r="M438" s="37">
        <v>0</v>
      </c>
      <c r="N438" s="137">
        <v>0</v>
      </c>
      <c r="O438" s="137">
        <v>3.6</v>
      </c>
      <c r="P438" s="137">
        <v>0</v>
      </c>
      <c r="Q438" s="69">
        <f t="shared" si="155"/>
        <v>56.994470824000004</v>
      </c>
      <c r="R438" s="69">
        <f t="shared" si="156"/>
        <v>-3.6</v>
      </c>
      <c r="S438" s="131">
        <f t="shared" si="122"/>
        <v>-1</v>
      </c>
      <c r="T438" s="84" t="s">
        <v>951</v>
      </c>
      <c r="U438" s="1"/>
      <c r="W438" s="3"/>
      <c r="X438" s="3"/>
      <c r="Y438" s="3"/>
      <c r="Z438" s="3"/>
      <c r="AD438" s="1"/>
      <c r="AE438" s="1"/>
    </row>
    <row r="439" spans="1:31" ht="114.75" customHeight="1" x14ac:dyDescent="0.25">
      <c r="A439" s="34" t="s">
        <v>932</v>
      </c>
      <c r="B439" s="70" t="s">
        <v>952</v>
      </c>
      <c r="C439" s="65" t="s">
        <v>953</v>
      </c>
      <c r="D439" s="137">
        <v>56.928968548</v>
      </c>
      <c r="E439" s="137">
        <v>0</v>
      </c>
      <c r="F439" s="69">
        <f t="shared" si="153"/>
        <v>56.928968548</v>
      </c>
      <c r="G439" s="69">
        <f t="shared" si="154"/>
        <v>4.1316000000000006</v>
      </c>
      <c r="H439" s="69">
        <f t="shared" si="154"/>
        <v>3.7115999999999998</v>
      </c>
      <c r="I439" s="37">
        <v>0</v>
      </c>
      <c r="J439" s="137">
        <v>0</v>
      </c>
      <c r="K439" s="37">
        <v>0</v>
      </c>
      <c r="L439" s="137">
        <v>0</v>
      </c>
      <c r="M439" s="37">
        <v>0</v>
      </c>
      <c r="N439" s="137">
        <v>0</v>
      </c>
      <c r="O439" s="137">
        <v>4.1316000000000006</v>
      </c>
      <c r="P439" s="137">
        <v>3.7115999999999998</v>
      </c>
      <c r="Q439" s="69">
        <f t="shared" si="155"/>
        <v>53.217368548000003</v>
      </c>
      <c r="R439" s="69">
        <f t="shared" si="156"/>
        <v>-0.42000000000000082</v>
      </c>
      <c r="S439" s="131">
        <f t="shared" si="122"/>
        <v>-0.10165553296543731</v>
      </c>
      <c r="T439" s="84" t="s">
        <v>954</v>
      </c>
      <c r="U439" s="1"/>
      <c r="W439" s="3"/>
      <c r="X439" s="3"/>
      <c r="Y439" s="3"/>
      <c r="Z439" s="3"/>
      <c r="AD439" s="1"/>
      <c r="AE439" s="1"/>
    </row>
    <row r="440" spans="1:31" ht="58.5" customHeight="1" x14ac:dyDescent="0.25">
      <c r="A440" s="34" t="s">
        <v>932</v>
      </c>
      <c r="B440" s="70" t="s">
        <v>955</v>
      </c>
      <c r="C440" s="65" t="s">
        <v>956</v>
      </c>
      <c r="D440" s="69">
        <v>9.9324063600000017</v>
      </c>
      <c r="E440" s="69">
        <v>8.9851063600000014</v>
      </c>
      <c r="F440" s="69">
        <f t="shared" si="153"/>
        <v>0.94730000000000025</v>
      </c>
      <c r="G440" s="69">
        <f t="shared" si="154"/>
        <v>0.94730000000000003</v>
      </c>
      <c r="H440" s="69">
        <f t="shared" si="154"/>
        <v>0.94730000000000003</v>
      </c>
      <c r="I440" s="37">
        <v>0.94730000000000003</v>
      </c>
      <c r="J440" s="69">
        <v>0.94730000000000003</v>
      </c>
      <c r="K440" s="37">
        <v>0</v>
      </c>
      <c r="L440" s="69">
        <v>0</v>
      </c>
      <c r="M440" s="37">
        <v>0</v>
      </c>
      <c r="N440" s="69">
        <v>0</v>
      </c>
      <c r="O440" s="69">
        <v>0</v>
      </c>
      <c r="P440" s="69">
        <v>0</v>
      </c>
      <c r="Q440" s="69">
        <f t="shared" si="155"/>
        <v>0</v>
      </c>
      <c r="R440" s="69">
        <f t="shared" si="156"/>
        <v>0</v>
      </c>
      <c r="S440" s="131">
        <f t="shared" si="122"/>
        <v>0</v>
      </c>
      <c r="T440" s="45" t="s">
        <v>32</v>
      </c>
      <c r="U440" s="1"/>
      <c r="W440" s="3"/>
      <c r="X440" s="3"/>
      <c r="Y440" s="3"/>
      <c r="Z440" s="3"/>
      <c r="AD440" s="1"/>
      <c r="AE440" s="1"/>
    </row>
    <row r="441" spans="1:31" ht="58.5" customHeight="1" x14ac:dyDescent="0.25">
      <c r="A441" s="34" t="s">
        <v>932</v>
      </c>
      <c r="B441" s="70" t="s">
        <v>957</v>
      </c>
      <c r="C441" s="65" t="s">
        <v>958</v>
      </c>
      <c r="D441" s="69">
        <v>21.549599999999998</v>
      </c>
      <c r="E441" s="69">
        <v>1.2</v>
      </c>
      <c r="F441" s="69">
        <f t="shared" si="153"/>
        <v>20.349599999999999</v>
      </c>
      <c r="G441" s="69">
        <f t="shared" si="154"/>
        <v>18.314640000000001</v>
      </c>
      <c r="H441" s="69">
        <f t="shared" si="154"/>
        <v>15.456982679999999</v>
      </c>
      <c r="I441" s="37">
        <v>0</v>
      </c>
      <c r="J441" s="69">
        <v>0</v>
      </c>
      <c r="K441" s="37">
        <v>0</v>
      </c>
      <c r="L441" s="69">
        <v>0</v>
      </c>
      <c r="M441" s="37">
        <v>0</v>
      </c>
      <c r="N441" s="69">
        <v>0</v>
      </c>
      <c r="O441" s="69">
        <v>18.314640000000001</v>
      </c>
      <c r="P441" s="69">
        <v>15.456982679999999</v>
      </c>
      <c r="Q441" s="69">
        <f t="shared" si="155"/>
        <v>4.8926173199999994</v>
      </c>
      <c r="R441" s="69">
        <f t="shared" si="156"/>
        <v>-2.8576573200000013</v>
      </c>
      <c r="S441" s="131">
        <f t="shared" si="122"/>
        <v>-0.15603131265479425</v>
      </c>
      <c r="T441" s="45" t="s">
        <v>959</v>
      </c>
      <c r="U441" s="1"/>
      <c r="W441" s="3"/>
      <c r="X441" s="3"/>
      <c r="Y441" s="3"/>
      <c r="Z441" s="3"/>
      <c r="AD441" s="1"/>
      <c r="AE441" s="1"/>
    </row>
    <row r="442" spans="1:31" ht="58.5" customHeight="1" x14ac:dyDescent="0.25">
      <c r="A442" s="34" t="s">
        <v>932</v>
      </c>
      <c r="B442" s="70" t="s">
        <v>960</v>
      </c>
      <c r="C442" s="65" t="s">
        <v>961</v>
      </c>
      <c r="D442" s="69">
        <v>13.601318033999997</v>
      </c>
      <c r="E442" s="69">
        <v>2.5625269999999998</v>
      </c>
      <c r="F442" s="69">
        <f t="shared" si="153"/>
        <v>11.038791033999997</v>
      </c>
      <c r="G442" s="69">
        <f t="shared" si="154"/>
        <v>11.038791033999997</v>
      </c>
      <c r="H442" s="69">
        <f t="shared" si="154"/>
        <v>10.1436265</v>
      </c>
      <c r="I442" s="37">
        <v>5.05383944</v>
      </c>
      <c r="J442" s="69">
        <v>5.05383944</v>
      </c>
      <c r="K442" s="37">
        <v>0.56281740000000002</v>
      </c>
      <c r="L442" s="69">
        <v>0.56281740000000002</v>
      </c>
      <c r="M442" s="37">
        <v>1.6071430000000001E-2</v>
      </c>
      <c r="N442" s="69">
        <v>1.6071430000000001E-2</v>
      </c>
      <c r="O442" s="69">
        <v>5.406062763999997</v>
      </c>
      <c r="P442" s="69">
        <v>4.5108982299999996</v>
      </c>
      <c r="Q442" s="69">
        <f t="shared" si="155"/>
        <v>0.8951645339999974</v>
      </c>
      <c r="R442" s="69">
        <f t="shared" si="156"/>
        <v>-0.8951645339999974</v>
      </c>
      <c r="S442" s="131">
        <f t="shared" si="122"/>
        <v>-8.1092624295799096E-2</v>
      </c>
      <c r="T442" s="45" t="s">
        <v>32</v>
      </c>
      <c r="U442" s="1"/>
      <c r="W442" s="3"/>
      <c r="X442" s="3"/>
      <c r="Y442" s="3"/>
      <c r="Z442" s="3"/>
      <c r="AD442" s="1"/>
      <c r="AE442" s="1"/>
    </row>
    <row r="443" spans="1:31" ht="58.5" customHeight="1" x14ac:dyDescent="0.25">
      <c r="A443" s="34" t="s">
        <v>932</v>
      </c>
      <c r="B443" s="70" t="s">
        <v>962</v>
      </c>
      <c r="C443" s="69" t="s">
        <v>963</v>
      </c>
      <c r="D443" s="69">
        <v>45.210852450000004</v>
      </c>
      <c r="E443" s="57">
        <v>25.479714259999998</v>
      </c>
      <c r="F443" s="69">
        <f t="shared" si="153"/>
        <v>19.731138190000006</v>
      </c>
      <c r="G443" s="69">
        <f t="shared" si="154"/>
        <v>19.731138189999999</v>
      </c>
      <c r="H443" s="69">
        <f t="shared" si="154"/>
        <v>19.731138189999999</v>
      </c>
      <c r="I443" s="37">
        <v>15.480603909999999</v>
      </c>
      <c r="J443" s="69">
        <v>15.480603909999999</v>
      </c>
      <c r="K443" s="37">
        <v>0</v>
      </c>
      <c r="L443" s="69">
        <v>0</v>
      </c>
      <c r="M443" s="37">
        <v>4.2505342800000001</v>
      </c>
      <c r="N443" s="69">
        <v>4.2505342800000001</v>
      </c>
      <c r="O443" s="69">
        <v>0</v>
      </c>
      <c r="P443" s="69">
        <v>0</v>
      </c>
      <c r="Q443" s="69">
        <f t="shared" si="155"/>
        <v>0</v>
      </c>
      <c r="R443" s="69">
        <f t="shared" si="156"/>
        <v>0</v>
      </c>
      <c r="S443" s="131">
        <f t="shared" si="122"/>
        <v>0</v>
      </c>
      <c r="T443" s="45" t="s">
        <v>32</v>
      </c>
      <c r="U443" s="1"/>
      <c r="W443" s="3"/>
      <c r="X443" s="3"/>
      <c r="Y443" s="3"/>
      <c r="Z443" s="3"/>
      <c r="AD443" s="1"/>
      <c r="AE443" s="1"/>
    </row>
    <row r="444" spans="1:31" ht="58.5" customHeight="1" x14ac:dyDescent="0.25">
      <c r="A444" s="34" t="s">
        <v>932</v>
      </c>
      <c r="B444" s="70" t="s">
        <v>964</v>
      </c>
      <c r="C444" s="69" t="s">
        <v>965</v>
      </c>
      <c r="D444" s="69">
        <v>10.382332430000002</v>
      </c>
      <c r="E444" s="57">
        <v>5.3551870099999999</v>
      </c>
      <c r="F444" s="69">
        <f t="shared" si="153"/>
        <v>5.0271454200000019</v>
      </c>
      <c r="G444" s="69">
        <f t="shared" si="154"/>
        <v>5.027145420000001</v>
      </c>
      <c r="H444" s="69">
        <f t="shared" si="154"/>
        <v>5.3388840000000002</v>
      </c>
      <c r="I444" s="37">
        <v>1.1593529999999999E-2</v>
      </c>
      <c r="J444" s="69">
        <v>1.1593529999999999E-2</v>
      </c>
      <c r="K444" s="37">
        <v>0.23990178000000001</v>
      </c>
      <c r="L444" s="69">
        <v>0.23990178000000001</v>
      </c>
      <c r="M444" s="37">
        <v>4.0504256999999999</v>
      </c>
      <c r="N444" s="69">
        <v>4.0504256999999999</v>
      </c>
      <c r="O444" s="69">
        <v>0.72522441000000093</v>
      </c>
      <c r="P444" s="69">
        <v>1.0369629899999999</v>
      </c>
      <c r="Q444" s="69">
        <f t="shared" si="155"/>
        <v>-0.31173857999999832</v>
      </c>
      <c r="R444" s="69">
        <f t="shared" si="156"/>
        <v>0.31173857999999921</v>
      </c>
      <c r="S444" s="131">
        <f t="shared" si="122"/>
        <v>6.201105278549892E-2</v>
      </c>
      <c r="T444" s="45" t="s">
        <v>32</v>
      </c>
      <c r="U444" s="1"/>
      <c r="W444" s="3"/>
      <c r="X444" s="3"/>
      <c r="Y444" s="3"/>
      <c r="Z444" s="3"/>
      <c r="AD444" s="1"/>
      <c r="AE444" s="1"/>
    </row>
    <row r="445" spans="1:31" ht="58.5" customHeight="1" x14ac:dyDescent="0.25">
      <c r="A445" s="75" t="s">
        <v>932</v>
      </c>
      <c r="B445" s="35" t="s">
        <v>966</v>
      </c>
      <c r="C445" s="64" t="s">
        <v>967</v>
      </c>
      <c r="D445" s="69">
        <v>4.524</v>
      </c>
      <c r="E445" s="57">
        <v>0</v>
      </c>
      <c r="F445" s="69">
        <f t="shared" si="153"/>
        <v>4.524</v>
      </c>
      <c r="G445" s="69">
        <f t="shared" si="154"/>
        <v>4.524</v>
      </c>
      <c r="H445" s="69">
        <f t="shared" si="154"/>
        <v>2.1546000000000003</v>
      </c>
      <c r="I445" s="37">
        <v>0</v>
      </c>
      <c r="J445" s="69">
        <v>0</v>
      </c>
      <c r="K445" s="37">
        <v>0</v>
      </c>
      <c r="L445" s="69">
        <v>0</v>
      </c>
      <c r="M445" s="37">
        <v>0.3594</v>
      </c>
      <c r="N445" s="69">
        <v>0.3594</v>
      </c>
      <c r="O445" s="69">
        <v>4.1646000000000001</v>
      </c>
      <c r="P445" s="69">
        <v>1.7952000000000001</v>
      </c>
      <c r="Q445" s="69">
        <f t="shared" si="155"/>
        <v>2.3693999999999997</v>
      </c>
      <c r="R445" s="69">
        <f t="shared" si="156"/>
        <v>-2.3693999999999997</v>
      </c>
      <c r="S445" s="131">
        <f t="shared" si="122"/>
        <v>-0.52374005305039784</v>
      </c>
      <c r="T445" s="45" t="s">
        <v>968</v>
      </c>
      <c r="U445" s="1"/>
      <c r="W445" s="3"/>
      <c r="X445" s="3"/>
      <c r="Y445" s="3"/>
      <c r="Z445" s="3"/>
      <c r="AD445" s="1"/>
      <c r="AE445" s="1"/>
    </row>
    <row r="446" spans="1:31" ht="87" customHeight="1" x14ac:dyDescent="0.25">
      <c r="A446" s="75" t="s">
        <v>932</v>
      </c>
      <c r="B446" s="35" t="s">
        <v>969</v>
      </c>
      <c r="C446" s="64" t="s">
        <v>970</v>
      </c>
      <c r="D446" s="133">
        <v>10.861000043999999</v>
      </c>
      <c r="E446" s="133">
        <v>0</v>
      </c>
      <c r="F446" s="69">
        <f t="shared" si="153"/>
        <v>10.861000043999999</v>
      </c>
      <c r="G446" s="69">
        <f t="shared" si="154"/>
        <v>1.08</v>
      </c>
      <c r="H446" s="69">
        <f t="shared" si="154"/>
        <v>0.9</v>
      </c>
      <c r="I446" s="37">
        <v>0</v>
      </c>
      <c r="J446" s="69">
        <v>0</v>
      </c>
      <c r="K446" s="37">
        <v>0</v>
      </c>
      <c r="L446" s="69">
        <v>0</v>
      </c>
      <c r="M446" s="37">
        <v>0.16558200000000001</v>
      </c>
      <c r="N446" s="69">
        <v>0.16558200000000001</v>
      </c>
      <c r="O446" s="69">
        <v>0.91441800000000006</v>
      </c>
      <c r="P446" s="69">
        <v>0.73441800000000002</v>
      </c>
      <c r="Q446" s="69">
        <f t="shared" si="155"/>
        <v>9.9610000439999986</v>
      </c>
      <c r="R446" s="69">
        <f t="shared" si="156"/>
        <v>-0.18000000000000005</v>
      </c>
      <c r="S446" s="131">
        <f t="shared" si="122"/>
        <v>-0.16666666666666671</v>
      </c>
      <c r="T446" s="45" t="s">
        <v>968</v>
      </c>
      <c r="U446" s="1"/>
      <c r="W446" s="3"/>
      <c r="X446" s="3"/>
      <c r="Y446" s="3"/>
      <c r="Z446" s="3"/>
      <c r="AD446" s="1"/>
      <c r="AE446" s="1"/>
    </row>
    <row r="447" spans="1:31" ht="58.5" customHeight="1" x14ac:dyDescent="0.25">
      <c r="A447" s="75" t="s">
        <v>932</v>
      </c>
      <c r="B447" s="35" t="s">
        <v>971</v>
      </c>
      <c r="C447" s="64" t="s">
        <v>972</v>
      </c>
      <c r="D447" s="133">
        <v>18.660119352000002</v>
      </c>
      <c r="E447" s="133">
        <v>0.49568400000000001</v>
      </c>
      <c r="F447" s="69">
        <f t="shared" si="153"/>
        <v>18.164435352000002</v>
      </c>
      <c r="G447" s="69">
        <f t="shared" si="154"/>
        <v>16.434435352000001</v>
      </c>
      <c r="H447" s="69">
        <f t="shared" si="154"/>
        <v>13.695326100000001</v>
      </c>
      <c r="I447" s="37">
        <v>0.21895278999999998</v>
      </c>
      <c r="J447" s="69">
        <v>0.21895278999999998</v>
      </c>
      <c r="K447" s="37">
        <v>1.6387566800000002</v>
      </c>
      <c r="L447" s="69">
        <v>1.6387566800000002</v>
      </c>
      <c r="M447" s="37">
        <v>5.1176312000000008</v>
      </c>
      <c r="N447" s="69">
        <v>5.1176312000000008</v>
      </c>
      <c r="O447" s="69">
        <v>9.4590946819999999</v>
      </c>
      <c r="P447" s="69">
        <v>6.7199854299999995</v>
      </c>
      <c r="Q447" s="69">
        <f t="shared" si="155"/>
        <v>4.4691092520000009</v>
      </c>
      <c r="R447" s="69">
        <f t="shared" si="156"/>
        <v>-2.7391092520000004</v>
      </c>
      <c r="S447" s="131">
        <f t="shared" si="122"/>
        <v>-0.16666889937698179</v>
      </c>
      <c r="T447" s="45" t="s">
        <v>968</v>
      </c>
      <c r="U447" s="1"/>
      <c r="W447" s="3"/>
      <c r="X447" s="3"/>
      <c r="Y447" s="3"/>
      <c r="Z447" s="3"/>
      <c r="AD447" s="1"/>
      <c r="AE447" s="1"/>
    </row>
    <row r="448" spans="1:31" ht="58.5" customHeight="1" x14ac:dyDescent="0.25">
      <c r="A448" s="75" t="s">
        <v>932</v>
      </c>
      <c r="B448" s="35" t="s">
        <v>973</v>
      </c>
      <c r="C448" s="64" t="s">
        <v>974</v>
      </c>
      <c r="D448" s="69">
        <v>6.84</v>
      </c>
      <c r="E448" s="57">
        <v>0</v>
      </c>
      <c r="F448" s="69">
        <f t="shared" si="153"/>
        <v>6.84</v>
      </c>
      <c r="G448" s="69">
        <f t="shared" si="154"/>
        <v>6.84</v>
      </c>
      <c r="H448" s="69">
        <f t="shared" si="154"/>
        <v>5.8427435800000005</v>
      </c>
      <c r="I448" s="37">
        <v>0</v>
      </c>
      <c r="J448" s="69">
        <v>0</v>
      </c>
      <c r="K448" s="37">
        <v>1.2531265800000002</v>
      </c>
      <c r="L448" s="69">
        <v>1.2531265800000002</v>
      </c>
      <c r="M448" s="37">
        <v>9.9617000000000025E-2</v>
      </c>
      <c r="N448" s="69">
        <v>9.9617000000000025E-2</v>
      </c>
      <c r="O448" s="69">
        <v>5.4872564199999996</v>
      </c>
      <c r="P448" s="69">
        <v>4.49</v>
      </c>
      <c r="Q448" s="69">
        <f t="shared" si="155"/>
        <v>0.99725641999999937</v>
      </c>
      <c r="R448" s="69">
        <f t="shared" si="156"/>
        <v>-0.99725641999999937</v>
      </c>
      <c r="S448" s="131">
        <f t="shared" si="122"/>
        <v>-0.14579772222222212</v>
      </c>
      <c r="T448" s="45" t="s">
        <v>968</v>
      </c>
      <c r="U448" s="1"/>
      <c r="W448" s="3"/>
      <c r="X448" s="3"/>
      <c r="Y448" s="3"/>
      <c r="Z448" s="3"/>
      <c r="AD448" s="1"/>
      <c r="AE448" s="1"/>
    </row>
    <row r="449" spans="1:31" ht="58.5" customHeight="1" x14ac:dyDescent="0.25">
      <c r="A449" s="75" t="s">
        <v>932</v>
      </c>
      <c r="B449" s="43" t="s">
        <v>975</v>
      </c>
      <c r="C449" s="37" t="s">
        <v>976</v>
      </c>
      <c r="D449" s="69">
        <v>14.03403827</v>
      </c>
      <c r="E449" s="57">
        <v>0.6871799999999999</v>
      </c>
      <c r="F449" s="69">
        <f t="shared" si="153"/>
        <v>13.34685827</v>
      </c>
      <c r="G449" s="69">
        <f t="shared" si="154"/>
        <v>1.33468583</v>
      </c>
      <c r="H449" s="69">
        <f t="shared" si="154"/>
        <v>0</v>
      </c>
      <c r="I449" s="37">
        <v>0</v>
      </c>
      <c r="J449" s="69">
        <v>0</v>
      </c>
      <c r="K449" s="37">
        <v>0</v>
      </c>
      <c r="L449" s="69">
        <v>0</v>
      </c>
      <c r="M449" s="37">
        <v>0</v>
      </c>
      <c r="N449" s="69">
        <v>0</v>
      </c>
      <c r="O449" s="69">
        <v>1.33468583</v>
      </c>
      <c r="P449" s="69">
        <v>0</v>
      </c>
      <c r="Q449" s="69">
        <f t="shared" si="155"/>
        <v>13.34685827</v>
      </c>
      <c r="R449" s="69">
        <f t="shared" si="156"/>
        <v>-1.33468583</v>
      </c>
      <c r="S449" s="131">
        <f t="shared" si="122"/>
        <v>-1</v>
      </c>
      <c r="T449" s="45" t="s">
        <v>977</v>
      </c>
      <c r="U449" s="1"/>
      <c r="W449" s="3"/>
      <c r="X449" s="3"/>
      <c r="Y449" s="3"/>
      <c r="Z449" s="3"/>
      <c r="AD449" s="1"/>
      <c r="AE449" s="1"/>
    </row>
    <row r="450" spans="1:31" ht="47.25" customHeight="1" x14ac:dyDescent="0.25">
      <c r="A450" s="30" t="s">
        <v>978</v>
      </c>
      <c r="B450" s="31" t="s">
        <v>456</v>
      </c>
      <c r="C450" s="33" t="s">
        <v>31</v>
      </c>
      <c r="D450" s="67">
        <f t="shared" ref="D450:R450" si="157">D451+D456+D460</f>
        <v>605.83481769399998</v>
      </c>
      <c r="E450" s="67">
        <f t="shared" si="157"/>
        <v>21.638945730000003</v>
      </c>
      <c r="F450" s="67">
        <f t="shared" si="157"/>
        <v>584.19587196400005</v>
      </c>
      <c r="G450" s="67">
        <f t="shared" si="157"/>
        <v>46.068000121999901</v>
      </c>
      <c r="H450" s="67">
        <f t="shared" si="157"/>
        <v>67.472966700000001</v>
      </c>
      <c r="I450" s="33">
        <f t="shared" si="157"/>
        <v>0.60000000000000009</v>
      </c>
      <c r="J450" s="67">
        <f t="shared" si="157"/>
        <v>0.60000000000000009</v>
      </c>
      <c r="K450" s="33">
        <f t="shared" si="157"/>
        <v>17.902967830000001</v>
      </c>
      <c r="L450" s="67">
        <f t="shared" si="157"/>
        <v>17.902967830000001</v>
      </c>
      <c r="M450" s="33">
        <f t="shared" si="157"/>
        <v>17.17593042</v>
      </c>
      <c r="N450" s="67">
        <f t="shared" si="157"/>
        <v>17.17593042</v>
      </c>
      <c r="O450" s="67">
        <f t="shared" si="157"/>
        <v>10.3891018719999</v>
      </c>
      <c r="P450" s="67">
        <f t="shared" si="157"/>
        <v>31.794068449999997</v>
      </c>
      <c r="Q450" s="67">
        <f t="shared" si="157"/>
        <v>516.72290526400002</v>
      </c>
      <c r="R450" s="67">
        <f t="shared" si="157"/>
        <v>21.404966578000099</v>
      </c>
      <c r="S450" s="129">
        <f t="shared" si="122"/>
        <v>0.46463850224264669</v>
      </c>
      <c r="T450" s="46" t="s">
        <v>32</v>
      </c>
      <c r="U450" s="1"/>
      <c r="V450" s="24"/>
      <c r="W450" s="3"/>
      <c r="X450" s="3"/>
      <c r="Y450" s="3"/>
      <c r="Z450" s="3"/>
      <c r="AD450" s="1"/>
      <c r="AE450" s="1"/>
    </row>
    <row r="451" spans="1:31" ht="31.5" customHeight="1" x14ac:dyDescent="0.25">
      <c r="A451" s="62" t="s">
        <v>979</v>
      </c>
      <c r="B451" s="31" t="s">
        <v>980</v>
      </c>
      <c r="C451" s="33" t="s">
        <v>31</v>
      </c>
      <c r="D451" s="67">
        <f t="shared" ref="D451:R451" si="158">D452+D453</f>
        <v>599.83481769399998</v>
      </c>
      <c r="E451" s="135">
        <f t="shared" si="158"/>
        <v>16.238945730000001</v>
      </c>
      <c r="F451" s="67">
        <f t="shared" si="158"/>
        <v>583.59587196400003</v>
      </c>
      <c r="G451" s="67">
        <f t="shared" si="158"/>
        <v>45.4680001219999</v>
      </c>
      <c r="H451" s="67">
        <f t="shared" si="158"/>
        <v>66.872966700000006</v>
      </c>
      <c r="I451" s="33">
        <f t="shared" si="158"/>
        <v>0</v>
      </c>
      <c r="J451" s="67">
        <f t="shared" si="158"/>
        <v>0</v>
      </c>
      <c r="K451" s="33">
        <f t="shared" si="158"/>
        <v>17.902967830000001</v>
      </c>
      <c r="L451" s="67">
        <f t="shared" si="158"/>
        <v>17.902967830000001</v>
      </c>
      <c r="M451" s="33">
        <f t="shared" si="158"/>
        <v>17.17593042</v>
      </c>
      <c r="N451" s="67">
        <f t="shared" si="158"/>
        <v>17.17593042</v>
      </c>
      <c r="O451" s="67">
        <f t="shared" si="158"/>
        <v>10.3891018719999</v>
      </c>
      <c r="P451" s="67">
        <f t="shared" si="158"/>
        <v>31.794068449999997</v>
      </c>
      <c r="Q451" s="67">
        <f t="shared" si="158"/>
        <v>516.72290526400002</v>
      </c>
      <c r="R451" s="67">
        <f t="shared" si="158"/>
        <v>21.404966578000099</v>
      </c>
      <c r="S451" s="129">
        <f t="shared" si="122"/>
        <v>0.47076991555745173</v>
      </c>
      <c r="T451" s="46" t="s">
        <v>32</v>
      </c>
      <c r="U451" s="1"/>
      <c r="V451" s="24"/>
      <c r="W451" s="3"/>
      <c r="X451" s="3"/>
      <c r="Y451" s="3"/>
      <c r="Z451" s="3"/>
      <c r="AD451" s="1"/>
      <c r="AE451" s="1"/>
    </row>
    <row r="452" spans="1:31" ht="85.5" customHeight="1" x14ac:dyDescent="0.25">
      <c r="A452" s="63" t="s">
        <v>981</v>
      </c>
      <c r="B452" s="31" t="s">
        <v>459</v>
      </c>
      <c r="C452" s="33" t="s">
        <v>31</v>
      </c>
      <c r="D452" s="67">
        <v>0</v>
      </c>
      <c r="E452" s="135">
        <v>0</v>
      </c>
      <c r="F452" s="67">
        <v>0</v>
      </c>
      <c r="G452" s="67">
        <v>0</v>
      </c>
      <c r="H452" s="67">
        <v>0</v>
      </c>
      <c r="I452" s="41">
        <v>0</v>
      </c>
      <c r="J452" s="67">
        <v>0</v>
      </c>
      <c r="K452" s="33">
        <v>0</v>
      </c>
      <c r="L452" s="67">
        <v>0</v>
      </c>
      <c r="M452" s="41">
        <v>0</v>
      </c>
      <c r="N452" s="67">
        <v>0</v>
      </c>
      <c r="O452" s="67">
        <v>0</v>
      </c>
      <c r="P452" s="67">
        <v>0</v>
      </c>
      <c r="Q452" s="67">
        <v>0</v>
      </c>
      <c r="R452" s="67">
        <v>0</v>
      </c>
      <c r="S452" s="129">
        <v>0</v>
      </c>
      <c r="T452" s="46" t="s">
        <v>32</v>
      </c>
      <c r="U452" s="1"/>
      <c r="V452" s="24"/>
      <c r="W452" s="3"/>
      <c r="X452" s="3"/>
      <c r="Y452" s="3"/>
      <c r="Z452" s="3"/>
      <c r="AD452" s="1"/>
      <c r="AE452" s="1"/>
    </row>
    <row r="453" spans="1:31" ht="66.75" customHeight="1" x14ac:dyDescent="0.25">
      <c r="A453" s="63" t="s">
        <v>982</v>
      </c>
      <c r="B453" s="31" t="s">
        <v>461</v>
      </c>
      <c r="C453" s="33" t="s">
        <v>31</v>
      </c>
      <c r="D453" s="67">
        <f t="shared" ref="D453:F453" si="159">SUM(D454:D455)</f>
        <v>599.83481769399998</v>
      </c>
      <c r="E453" s="67">
        <f t="shared" si="159"/>
        <v>16.238945730000001</v>
      </c>
      <c r="F453" s="67">
        <f t="shared" si="159"/>
        <v>583.59587196400003</v>
      </c>
      <c r="G453" s="67">
        <f t="shared" ref="G453:Q453" si="160">SUM(G454:G455)</f>
        <v>45.4680001219999</v>
      </c>
      <c r="H453" s="67">
        <f t="shared" si="160"/>
        <v>66.872966700000006</v>
      </c>
      <c r="I453" s="33">
        <f t="shared" si="160"/>
        <v>0</v>
      </c>
      <c r="J453" s="67">
        <f t="shared" si="160"/>
        <v>0</v>
      </c>
      <c r="K453" s="33">
        <f t="shared" si="160"/>
        <v>17.902967830000001</v>
      </c>
      <c r="L453" s="67">
        <f t="shared" si="160"/>
        <v>17.902967830000001</v>
      </c>
      <c r="M453" s="33">
        <f t="shared" si="160"/>
        <v>17.17593042</v>
      </c>
      <c r="N453" s="67">
        <f t="shared" si="160"/>
        <v>17.17593042</v>
      </c>
      <c r="O453" s="67">
        <f t="shared" si="160"/>
        <v>10.3891018719999</v>
      </c>
      <c r="P453" s="67">
        <f t="shared" si="160"/>
        <v>31.794068449999997</v>
      </c>
      <c r="Q453" s="67">
        <f t="shared" si="160"/>
        <v>516.72290526400002</v>
      </c>
      <c r="R453" s="67">
        <f>SUM(R454:R455)</f>
        <v>21.404966578000099</v>
      </c>
      <c r="S453" s="129">
        <f t="shared" si="122"/>
        <v>0.47076991555745173</v>
      </c>
      <c r="T453" s="46" t="s">
        <v>32</v>
      </c>
      <c r="U453" s="1"/>
      <c r="V453" s="24"/>
      <c r="W453" s="3"/>
      <c r="X453" s="3"/>
      <c r="Y453" s="3"/>
      <c r="Z453" s="3"/>
      <c r="AD453" s="1"/>
      <c r="AE453" s="1"/>
    </row>
    <row r="454" spans="1:31" ht="253.5" customHeight="1" x14ac:dyDescent="0.25">
      <c r="A454" s="42" t="s">
        <v>982</v>
      </c>
      <c r="B454" s="43" t="s">
        <v>983</v>
      </c>
      <c r="C454" s="37" t="s">
        <v>984</v>
      </c>
      <c r="D454" s="69">
        <v>291.916017694</v>
      </c>
      <c r="E454" s="69">
        <v>6.9129044300000011</v>
      </c>
      <c r="F454" s="69">
        <f t="shared" ref="F454:F455" si="161">D454-E454</f>
        <v>285.00311326399998</v>
      </c>
      <c r="G454" s="69">
        <f t="shared" ref="G454:H455" si="162">I454+K454+M454+O454</f>
        <v>25.92</v>
      </c>
      <c r="H454" s="69">
        <f t="shared" si="162"/>
        <v>36.658711109999999</v>
      </c>
      <c r="I454" s="37">
        <v>0</v>
      </c>
      <c r="J454" s="69">
        <v>0</v>
      </c>
      <c r="K454" s="37">
        <v>10.111072700000001</v>
      </c>
      <c r="L454" s="69">
        <v>10.111072700000001</v>
      </c>
      <c r="M454" s="37">
        <v>8.0591863999999998</v>
      </c>
      <c r="N454" s="69">
        <v>8.0591863999999998</v>
      </c>
      <c r="O454" s="69">
        <v>7.7497409000000008</v>
      </c>
      <c r="P454" s="69">
        <v>18.48845201</v>
      </c>
      <c r="Q454" s="69">
        <f t="shared" ref="Q454:Q455" si="163">F454-H454</f>
        <v>248.34440215399997</v>
      </c>
      <c r="R454" s="69">
        <f t="shared" ref="R454:R455" si="164">H454-(I454+K454+M454+O454)</f>
        <v>10.738711109999997</v>
      </c>
      <c r="S454" s="131">
        <f t="shared" si="122"/>
        <v>0.41430212615740725</v>
      </c>
      <c r="T454" s="45" t="s">
        <v>985</v>
      </c>
      <c r="U454" s="1"/>
      <c r="W454" s="3"/>
      <c r="X454" s="3"/>
      <c r="Y454" s="3"/>
      <c r="Z454" s="3"/>
      <c r="AD454" s="1"/>
      <c r="AE454" s="1"/>
    </row>
    <row r="455" spans="1:31" ht="88.5" customHeight="1" x14ac:dyDescent="0.25">
      <c r="A455" s="42" t="s">
        <v>982</v>
      </c>
      <c r="B455" s="43" t="s">
        <v>986</v>
      </c>
      <c r="C455" s="37" t="s">
        <v>987</v>
      </c>
      <c r="D455" s="133">
        <v>307.91879999999998</v>
      </c>
      <c r="E455" s="133">
        <v>9.3260413</v>
      </c>
      <c r="F455" s="69">
        <f t="shared" si="161"/>
        <v>298.59275869999999</v>
      </c>
      <c r="G455" s="69">
        <f t="shared" si="162"/>
        <v>19.548000121999898</v>
      </c>
      <c r="H455" s="69">
        <f t="shared" si="162"/>
        <v>30.21425559</v>
      </c>
      <c r="I455" s="37">
        <v>0</v>
      </c>
      <c r="J455" s="69">
        <v>0</v>
      </c>
      <c r="K455" s="37">
        <v>7.7918951299999986</v>
      </c>
      <c r="L455" s="69">
        <v>7.7918951299999986</v>
      </c>
      <c r="M455" s="37">
        <v>9.1167440200000005</v>
      </c>
      <c r="N455" s="69">
        <v>9.1167440200000005</v>
      </c>
      <c r="O455" s="69">
        <v>2.6393609719998992</v>
      </c>
      <c r="P455" s="69">
        <v>13.30561644</v>
      </c>
      <c r="Q455" s="69">
        <f t="shared" si="163"/>
        <v>268.37850311</v>
      </c>
      <c r="R455" s="69">
        <f t="shared" si="164"/>
        <v>10.666255468000102</v>
      </c>
      <c r="S455" s="131">
        <f t="shared" si="122"/>
        <v>0.54564433197419426</v>
      </c>
      <c r="T455" s="45" t="s">
        <v>988</v>
      </c>
      <c r="U455" s="1"/>
      <c r="W455" s="3"/>
      <c r="X455" s="3"/>
      <c r="Y455" s="3"/>
      <c r="Z455" s="3"/>
      <c r="AD455" s="1"/>
      <c r="AE455" s="1"/>
    </row>
    <row r="456" spans="1:31" ht="47.25" customHeight="1" x14ac:dyDescent="0.25">
      <c r="A456" s="62" t="s">
        <v>989</v>
      </c>
      <c r="B456" s="31" t="s">
        <v>990</v>
      </c>
      <c r="C456" s="32" t="s">
        <v>31</v>
      </c>
      <c r="D456" s="134">
        <f t="shared" ref="D456:J456" si="165">D457+D458</f>
        <v>6</v>
      </c>
      <c r="E456" s="134">
        <f t="shared" si="165"/>
        <v>5.4</v>
      </c>
      <c r="F456" s="134">
        <f t="shared" si="165"/>
        <v>0.59999999999999964</v>
      </c>
      <c r="G456" s="134">
        <f t="shared" si="165"/>
        <v>0.60000000000000009</v>
      </c>
      <c r="H456" s="67">
        <f t="shared" si="165"/>
        <v>0.60000000000000009</v>
      </c>
      <c r="I456" s="33">
        <f t="shared" si="165"/>
        <v>0.60000000000000009</v>
      </c>
      <c r="J456" s="67">
        <f t="shared" si="165"/>
        <v>0.60000000000000009</v>
      </c>
      <c r="K456" s="33">
        <f>K457+K458</f>
        <v>0</v>
      </c>
      <c r="L456" s="67">
        <f t="shared" ref="L456:P456" si="166">L457+L458</f>
        <v>0</v>
      </c>
      <c r="M456" s="33">
        <f t="shared" si="166"/>
        <v>0</v>
      </c>
      <c r="N456" s="67">
        <f t="shared" si="166"/>
        <v>0</v>
      </c>
      <c r="O456" s="67">
        <f t="shared" si="166"/>
        <v>0</v>
      </c>
      <c r="P456" s="67">
        <f t="shared" si="166"/>
        <v>0</v>
      </c>
      <c r="Q456" s="67">
        <f>Q457+Q458</f>
        <v>0</v>
      </c>
      <c r="R456" s="67">
        <f>R457+R458</f>
        <v>0</v>
      </c>
      <c r="S456" s="129">
        <f t="shared" si="122"/>
        <v>0</v>
      </c>
      <c r="T456" s="67" t="s">
        <v>32</v>
      </c>
      <c r="U456" s="1"/>
      <c r="V456" s="24"/>
      <c r="W456" s="3"/>
      <c r="X456" s="3"/>
      <c r="Y456" s="3"/>
      <c r="Z456" s="3"/>
      <c r="AD456" s="1"/>
      <c r="AE456" s="1"/>
    </row>
    <row r="457" spans="1:31" ht="47.25" customHeight="1" x14ac:dyDescent="0.25">
      <c r="A457" s="63" t="s">
        <v>991</v>
      </c>
      <c r="B457" s="31" t="s">
        <v>459</v>
      </c>
      <c r="C457" s="32" t="s">
        <v>31</v>
      </c>
      <c r="D457" s="134">
        <v>0</v>
      </c>
      <c r="E457" s="134">
        <v>0</v>
      </c>
      <c r="F457" s="134">
        <v>0</v>
      </c>
      <c r="G457" s="134">
        <v>0</v>
      </c>
      <c r="H457" s="67">
        <v>0</v>
      </c>
      <c r="I457" s="33">
        <v>0</v>
      </c>
      <c r="J457" s="67">
        <v>0</v>
      </c>
      <c r="K457" s="33">
        <v>0</v>
      </c>
      <c r="L457" s="67">
        <v>0</v>
      </c>
      <c r="M457" s="33">
        <v>0</v>
      </c>
      <c r="N457" s="67">
        <v>0</v>
      </c>
      <c r="O457" s="67">
        <v>0</v>
      </c>
      <c r="P457" s="67">
        <v>0</v>
      </c>
      <c r="Q457" s="67">
        <v>0</v>
      </c>
      <c r="R457" s="67">
        <v>0</v>
      </c>
      <c r="S457" s="129">
        <v>0</v>
      </c>
      <c r="T457" s="67" t="s">
        <v>32</v>
      </c>
      <c r="U457" s="1"/>
      <c r="V457" s="24"/>
      <c r="W457" s="3"/>
      <c r="X457" s="3"/>
      <c r="Y457" s="3"/>
      <c r="Z457" s="3"/>
      <c r="AD457" s="1"/>
      <c r="AE457" s="1"/>
    </row>
    <row r="458" spans="1:31" ht="47.25" customHeight="1" x14ac:dyDescent="0.25">
      <c r="A458" s="63" t="s">
        <v>992</v>
      </c>
      <c r="B458" s="39" t="s">
        <v>461</v>
      </c>
      <c r="C458" s="32" t="s">
        <v>31</v>
      </c>
      <c r="D458" s="134">
        <f t="shared" ref="D458:F458" si="167">SUM(D459:D459)</f>
        <v>6</v>
      </c>
      <c r="E458" s="134">
        <f t="shared" si="167"/>
        <v>5.4</v>
      </c>
      <c r="F458" s="134">
        <f t="shared" si="167"/>
        <v>0.59999999999999964</v>
      </c>
      <c r="G458" s="134">
        <f t="shared" ref="G458:R458" si="168">SUM(G459:G459)</f>
        <v>0.60000000000000009</v>
      </c>
      <c r="H458" s="67">
        <f t="shared" si="168"/>
        <v>0.60000000000000009</v>
      </c>
      <c r="I458" s="33">
        <f t="shared" si="168"/>
        <v>0.60000000000000009</v>
      </c>
      <c r="J458" s="67">
        <f t="shared" si="168"/>
        <v>0.60000000000000009</v>
      </c>
      <c r="K458" s="33">
        <f t="shared" si="168"/>
        <v>0</v>
      </c>
      <c r="L458" s="67">
        <f t="shared" si="168"/>
        <v>0</v>
      </c>
      <c r="M458" s="33">
        <f t="shared" si="168"/>
        <v>0</v>
      </c>
      <c r="N458" s="67">
        <f t="shared" si="168"/>
        <v>0</v>
      </c>
      <c r="O458" s="67">
        <f t="shared" si="168"/>
        <v>0</v>
      </c>
      <c r="P458" s="67">
        <f t="shared" si="168"/>
        <v>0</v>
      </c>
      <c r="Q458" s="67">
        <f t="shared" si="168"/>
        <v>0</v>
      </c>
      <c r="R458" s="67">
        <f t="shared" si="168"/>
        <v>0</v>
      </c>
      <c r="S458" s="129">
        <f t="shared" si="122"/>
        <v>0</v>
      </c>
      <c r="T458" s="67" t="s">
        <v>32</v>
      </c>
      <c r="U458" s="1"/>
      <c r="V458" s="24"/>
      <c r="W458" s="3"/>
      <c r="X458" s="3"/>
      <c r="Y458" s="3"/>
      <c r="Z458" s="3"/>
      <c r="AD458" s="1"/>
      <c r="AE458" s="1"/>
    </row>
    <row r="459" spans="1:31" ht="45.75" customHeight="1" x14ac:dyDescent="0.25">
      <c r="A459" s="42" t="s">
        <v>992</v>
      </c>
      <c r="B459" s="47" t="s">
        <v>993</v>
      </c>
      <c r="C459" s="44" t="s">
        <v>994</v>
      </c>
      <c r="D459" s="69">
        <v>6</v>
      </c>
      <c r="E459" s="57">
        <v>5.4</v>
      </c>
      <c r="F459" s="69">
        <f>D459-E459</f>
        <v>0.59999999999999964</v>
      </c>
      <c r="G459" s="69">
        <f>I459+K459+M459+O459</f>
        <v>0.60000000000000009</v>
      </c>
      <c r="H459" s="69">
        <f>J459+L459+N459+P459</f>
        <v>0.60000000000000009</v>
      </c>
      <c r="I459" s="37">
        <v>0.60000000000000009</v>
      </c>
      <c r="J459" s="69">
        <v>0.60000000000000009</v>
      </c>
      <c r="K459" s="37">
        <v>0</v>
      </c>
      <c r="L459" s="69">
        <v>0</v>
      </c>
      <c r="M459" s="37">
        <v>0</v>
      </c>
      <c r="N459" s="69">
        <v>0</v>
      </c>
      <c r="O459" s="130">
        <v>0</v>
      </c>
      <c r="P459" s="69">
        <v>0</v>
      </c>
      <c r="Q459" s="69">
        <f>F459-H459</f>
        <v>0</v>
      </c>
      <c r="R459" s="69">
        <f>H459-(I459+K459+M459+O459)</f>
        <v>0</v>
      </c>
      <c r="S459" s="131">
        <f>R459/(I459+K459+M459+O459)</f>
        <v>0</v>
      </c>
      <c r="T459" s="45" t="s">
        <v>32</v>
      </c>
      <c r="U459" s="1"/>
      <c r="W459" s="3"/>
      <c r="X459" s="3"/>
      <c r="Y459" s="3"/>
      <c r="Z459" s="3"/>
      <c r="AD459" s="1"/>
      <c r="AE459" s="1"/>
    </row>
    <row r="460" spans="1:31" ht="24" customHeight="1" x14ac:dyDescent="0.25">
      <c r="A460" s="62" t="s">
        <v>995</v>
      </c>
      <c r="B460" s="31" t="s">
        <v>996</v>
      </c>
      <c r="C460" s="32" t="s">
        <v>31</v>
      </c>
      <c r="D460" s="126">
        <f t="shared" ref="D460:J460" si="169">D461+D462</f>
        <v>0</v>
      </c>
      <c r="E460" s="139">
        <f t="shared" si="169"/>
        <v>0</v>
      </c>
      <c r="F460" s="126">
        <f t="shared" si="169"/>
        <v>0</v>
      </c>
      <c r="G460" s="126">
        <f t="shared" si="169"/>
        <v>0</v>
      </c>
      <c r="H460" s="67">
        <f t="shared" si="169"/>
        <v>0</v>
      </c>
      <c r="I460" s="33">
        <f t="shared" si="169"/>
        <v>0</v>
      </c>
      <c r="J460" s="126">
        <f t="shared" si="169"/>
        <v>0</v>
      </c>
      <c r="K460" s="33">
        <f>K461+K462</f>
        <v>0</v>
      </c>
      <c r="L460" s="126">
        <f t="shared" ref="L460:P460" si="170">L461+L462</f>
        <v>0</v>
      </c>
      <c r="M460" s="33">
        <f t="shared" si="170"/>
        <v>0</v>
      </c>
      <c r="N460" s="126">
        <f t="shared" si="170"/>
        <v>0</v>
      </c>
      <c r="O460" s="147">
        <f t="shared" si="170"/>
        <v>0</v>
      </c>
      <c r="P460" s="126">
        <f t="shared" si="170"/>
        <v>0</v>
      </c>
      <c r="Q460" s="126">
        <f>Q461+Q462</f>
        <v>0</v>
      </c>
      <c r="R460" s="126">
        <f>R461+R462</f>
        <v>0</v>
      </c>
      <c r="S460" s="129">
        <v>0</v>
      </c>
      <c r="T460" s="80" t="s">
        <v>32</v>
      </c>
      <c r="U460" s="1"/>
      <c r="V460" s="24"/>
      <c r="W460" s="3"/>
      <c r="X460" s="3"/>
      <c r="Y460" s="3"/>
      <c r="Z460" s="3"/>
      <c r="AD460" s="1"/>
      <c r="AE460" s="1"/>
    </row>
    <row r="461" spans="1:31" ht="47.25" customHeight="1" x14ac:dyDescent="0.25">
      <c r="A461" s="63" t="s">
        <v>997</v>
      </c>
      <c r="B461" s="31" t="s">
        <v>459</v>
      </c>
      <c r="C461" s="32" t="s">
        <v>31</v>
      </c>
      <c r="D461" s="126">
        <v>0</v>
      </c>
      <c r="E461" s="126">
        <v>0</v>
      </c>
      <c r="F461" s="126">
        <v>0</v>
      </c>
      <c r="G461" s="126">
        <v>0</v>
      </c>
      <c r="H461" s="126">
        <v>0</v>
      </c>
      <c r="I461" s="33">
        <v>0</v>
      </c>
      <c r="J461" s="126">
        <v>0</v>
      </c>
      <c r="K461" s="33">
        <v>0</v>
      </c>
      <c r="L461" s="126">
        <v>0</v>
      </c>
      <c r="M461" s="33">
        <v>0</v>
      </c>
      <c r="N461" s="126">
        <v>0</v>
      </c>
      <c r="O461" s="126">
        <v>0</v>
      </c>
      <c r="P461" s="126">
        <v>0</v>
      </c>
      <c r="Q461" s="126">
        <v>0</v>
      </c>
      <c r="R461" s="126">
        <v>0</v>
      </c>
      <c r="S461" s="129">
        <v>0</v>
      </c>
      <c r="T461" s="80" t="s">
        <v>32</v>
      </c>
      <c r="U461" s="1"/>
      <c r="V461" s="24"/>
      <c r="W461" s="3"/>
      <c r="X461" s="3"/>
      <c r="Y461" s="3"/>
      <c r="Z461" s="3"/>
      <c r="AD461" s="1"/>
      <c r="AE461" s="1"/>
    </row>
    <row r="462" spans="1:31" ht="70.5" customHeight="1" x14ac:dyDescent="0.25">
      <c r="A462" s="63" t="s">
        <v>998</v>
      </c>
      <c r="B462" s="39" t="s">
        <v>461</v>
      </c>
      <c r="C462" s="32" t="s">
        <v>31</v>
      </c>
      <c r="D462" s="67">
        <v>0</v>
      </c>
      <c r="E462" s="67">
        <v>0</v>
      </c>
      <c r="F462" s="67">
        <v>0</v>
      </c>
      <c r="G462" s="67">
        <v>0</v>
      </c>
      <c r="H462" s="67">
        <v>0</v>
      </c>
      <c r="I462" s="33">
        <v>0</v>
      </c>
      <c r="J462" s="67">
        <v>0</v>
      </c>
      <c r="K462" s="33">
        <v>0</v>
      </c>
      <c r="L462" s="67">
        <v>0</v>
      </c>
      <c r="M462" s="33">
        <v>0</v>
      </c>
      <c r="N462" s="67">
        <v>0</v>
      </c>
      <c r="O462" s="67">
        <v>0</v>
      </c>
      <c r="P462" s="67">
        <v>0</v>
      </c>
      <c r="Q462" s="67">
        <v>0</v>
      </c>
      <c r="R462" s="67">
        <v>0</v>
      </c>
      <c r="S462" s="129">
        <v>0</v>
      </c>
      <c r="T462" s="46" t="s">
        <v>32</v>
      </c>
      <c r="U462" s="1"/>
      <c r="V462" s="24"/>
      <c r="W462" s="3"/>
      <c r="X462" s="3"/>
      <c r="Y462" s="3"/>
      <c r="Z462" s="3"/>
      <c r="AD462" s="1"/>
      <c r="AE462" s="1"/>
    </row>
    <row r="463" spans="1:31" ht="47.25" customHeight="1" x14ac:dyDescent="0.25">
      <c r="A463" s="30" t="s">
        <v>999</v>
      </c>
      <c r="B463" s="31" t="s">
        <v>467</v>
      </c>
      <c r="C463" s="33" t="s">
        <v>31</v>
      </c>
      <c r="D463" s="67">
        <f t="shared" ref="D463:J463" si="171">D464+D465+D466+D468</f>
        <v>6932.0761586303997</v>
      </c>
      <c r="E463" s="67">
        <f t="shared" si="171"/>
        <v>176.45186599000002</v>
      </c>
      <c r="F463" s="67">
        <f t="shared" si="171"/>
        <v>6755.6242926403993</v>
      </c>
      <c r="G463" s="67">
        <f t="shared" si="171"/>
        <v>55.527171420000002</v>
      </c>
      <c r="H463" s="67">
        <f t="shared" si="171"/>
        <v>55.123928609999993</v>
      </c>
      <c r="I463" s="33">
        <f t="shared" si="171"/>
        <v>2.8829548899999997</v>
      </c>
      <c r="J463" s="67">
        <f t="shared" si="171"/>
        <v>3.5037455599999996</v>
      </c>
      <c r="K463" s="33">
        <f>K464+K465+K466+K468</f>
        <v>0.55175938000000024</v>
      </c>
      <c r="L463" s="67">
        <f t="shared" ref="L463:P463" si="172">L464+L465+L466+L468</f>
        <v>2.0764766100000003</v>
      </c>
      <c r="M463" s="33">
        <f t="shared" si="172"/>
        <v>8.3830558800000006</v>
      </c>
      <c r="N463" s="67">
        <f t="shared" si="172"/>
        <v>8.3931426400000007</v>
      </c>
      <c r="O463" s="67">
        <f t="shared" si="172"/>
        <v>43.709401270000001</v>
      </c>
      <c r="P463" s="67">
        <f t="shared" si="172"/>
        <v>41.150563799999993</v>
      </c>
      <c r="Q463" s="67">
        <f>Q464+Q465+Q466+Q468</f>
        <v>6700.5003640303985</v>
      </c>
      <c r="R463" s="67">
        <f>R464+R465+R466+R468</f>
        <v>-0.40324281000000672</v>
      </c>
      <c r="S463" s="129">
        <f t="shared" si="122"/>
        <v>-7.2620808819871758E-3</v>
      </c>
      <c r="T463" s="46" t="s">
        <v>32</v>
      </c>
      <c r="U463" s="1"/>
      <c r="V463" s="24"/>
      <c r="W463" s="3"/>
      <c r="X463" s="3"/>
      <c r="Y463" s="3"/>
      <c r="Z463" s="3"/>
      <c r="AD463" s="1"/>
      <c r="AE463" s="1"/>
    </row>
    <row r="464" spans="1:31" ht="47.25" customHeight="1" x14ac:dyDescent="0.25">
      <c r="A464" s="30" t="s">
        <v>1000</v>
      </c>
      <c r="B464" s="31" t="s">
        <v>469</v>
      </c>
      <c r="C464" s="33" t="s">
        <v>31</v>
      </c>
      <c r="D464" s="67">
        <v>0</v>
      </c>
      <c r="E464" s="67">
        <v>0</v>
      </c>
      <c r="F464" s="67">
        <v>0</v>
      </c>
      <c r="G464" s="67">
        <v>0</v>
      </c>
      <c r="H464" s="67">
        <v>0</v>
      </c>
      <c r="I464" s="33">
        <v>0</v>
      </c>
      <c r="J464" s="67">
        <v>0</v>
      </c>
      <c r="K464" s="33">
        <v>0</v>
      </c>
      <c r="L464" s="67">
        <v>0</v>
      </c>
      <c r="M464" s="33">
        <v>0</v>
      </c>
      <c r="N464" s="67">
        <v>0</v>
      </c>
      <c r="O464" s="67">
        <v>0</v>
      </c>
      <c r="P464" s="67">
        <v>0</v>
      </c>
      <c r="Q464" s="67">
        <v>0</v>
      </c>
      <c r="R464" s="67">
        <v>0</v>
      </c>
      <c r="S464" s="129">
        <v>0</v>
      </c>
      <c r="T464" s="46" t="s">
        <v>32</v>
      </c>
      <c r="U464" s="1"/>
      <c r="V464" s="24"/>
      <c r="W464" s="3"/>
      <c r="X464" s="3"/>
      <c r="Y464" s="3"/>
      <c r="Z464" s="3"/>
      <c r="AD464" s="1"/>
      <c r="AE464" s="1"/>
    </row>
    <row r="465" spans="1:31" ht="63" customHeight="1" x14ac:dyDescent="0.25">
      <c r="A465" s="30" t="s">
        <v>1001</v>
      </c>
      <c r="B465" s="31" t="s">
        <v>471</v>
      </c>
      <c r="C465" s="33" t="s">
        <v>31</v>
      </c>
      <c r="D465" s="67">
        <v>0</v>
      </c>
      <c r="E465" s="67">
        <v>0</v>
      </c>
      <c r="F465" s="67">
        <v>0</v>
      </c>
      <c r="G465" s="67">
        <v>0</v>
      </c>
      <c r="H465" s="67">
        <v>0</v>
      </c>
      <c r="I465" s="33">
        <v>0</v>
      </c>
      <c r="J465" s="67">
        <v>0</v>
      </c>
      <c r="K465" s="33">
        <v>0</v>
      </c>
      <c r="L465" s="67">
        <v>0</v>
      </c>
      <c r="M465" s="33">
        <v>0</v>
      </c>
      <c r="N465" s="67">
        <v>0</v>
      </c>
      <c r="O465" s="67">
        <v>0</v>
      </c>
      <c r="P465" s="67">
        <v>0</v>
      </c>
      <c r="Q465" s="67">
        <v>0</v>
      </c>
      <c r="R465" s="67">
        <v>0</v>
      </c>
      <c r="S465" s="129">
        <v>0</v>
      </c>
      <c r="T465" s="46" t="s">
        <v>32</v>
      </c>
      <c r="U465" s="1"/>
      <c r="V465" s="24"/>
      <c r="W465" s="3"/>
      <c r="X465" s="3"/>
      <c r="Y465" s="3"/>
      <c r="Z465" s="3"/>
      <c r="AD465" s="1"/>
      <c r="AE465" s="1"/>
    </row>
    <row r="466" spans="1:31" ht="15.75" customHeight="1" x14ac:dyDescent="0.25">
      <c r="A466" s="30" t="s">
        <v>1002</v>
      </c>
      <c r="B466" s="31" t="s">
        <v>475</v>
      </c>
      <c r="C466" s="33" t="s">
        <v>31</v>
      </c>
      <c r="D466" s="67">
        <f t="shared" ref="D466:F466" si="173">SUM(D467)</f>
        <v>57.14</v>
      </c>
      <c r="E466" s="67">
        <f t="shared" si="173"/>
        <v>0</v>
      </c>
      <c r="F466" s="67">
        <f t="shared" si="173"/>
        <v>57.14</v>
      </c>
      <c r="G466" s="67">
        <f t="shared" ref="G466:R466" si="174">SUM(G467)</f>
        <v>54.64</v>
      </c>
      <c r="H466" s="67">
        <f t="shared" si="174"/>
        <v>52.071075779999994</v>
      </c>
      <c r="I466" s="33">
        <f t="shared" si="174"/>
        <v>1.9957834699999999</v>
      </c>
      <c r="J466" s="67">
        <f t="shared" si="174"/>
        <v>1.9957834699999999</v>
      </c>
      <c r="K466" s="33">
        <f t="shared" si="174"/>
        <v>0.55175938000000024</v>
      </c>
      <c r="L466" s="67">
        <f t="shared" si="174"/>
        <v>0.55175938000000024</v>
      </c>
      <c r="M466" s="33">
        <f t="shared" si="174"/>
        <v>8.3830558800000006</v>
      </c>
      <c r="N466" s="67">
        <f t="shared" si="174"/>
        <v>8.3830558800000006</v>
      </c>
      <c r="O466" s="67">
        <f t="shared" si="174"/>
        <v>43.709401270000001</v>
      </c>
      <c r="P466" s="67">
        <f t="shared" si="174"/>
        <v>41.140477049999994</v>
      </c>
      <c r="Q466" s="67">
        <f t="shared" si="174"/>
        <v>5.0689242200000066</v>
      </c>
      <c r="R466" s="67">
        <f t="shared" si="174"/>
        <v>-2.5689242200000066</v>
      </c>
      <c r="S466" s="129">
        <f t="shared" ref="S466:S537" si="175">R466/(I466+K466+M466+O466)</f>
        <v>-4.7015450585651659E-2</v>
      </c>
      <c r="T466" s="46" t="s">
        <v>32</v>
      </c>
      <c r="U466" s="1"/>
      <c r="V466" s="24"/>
      <c r="W466" s="3"/>
      <c r="X466" s="3"/>
      <c r="Y466" s="3"/>
      <c r="Z466" s="3"/>
      <c r="AD466" s="1"/>
      <c r="AE466" s="1"/>
    </row>
    <row r="467" spans="1:31" ht="64.5" customHeight="1" x14ac:dyDescent="0.25">
      <c r="A467" s="34" t="s">
        <v>1002</v>
      </c>
      <c r="B467" s="76" t="s">
        <v>1003</v>
      </c>
      <c r="C467" s="37" t="s">
        <v>1004</v>
      </c>
      <c r="D467" s="69">
        <v>57.14</v>
      </c>
      <c r="E467" s="69">
        <v>0</v>
      </c>
      <c r="F467" s="69">
        <f>D467-E467</f>
        <v>57.14</v>
      </c>
      <c r="G467" s="69">
        <f>I467+K467+M467+O467</f>
        <v>54.64</v>
      </c>
      <c r="H467" s="69">
        <f>J467+L467+N467+P467</f>
        <v>52.071075779999994</v>
      </c>
      <c r="I467" s="37">
        <v>1.9957834699999999</v>
      </c>
      <c r="J467" s="69">
        <v>1.9957834699999999</v>
      </c>
      <c r="K467" s="37">
        <v>0.55175938000000024</v>
      </c>
      <c r="L467" s="69">
        <v>0.55175938000000024</v>
      </c>
      <c r="M467" s="37">
        <v>8.3830558800000006</v>
      </c>
      <c r="N467" s="69">
        <v>8.3830558800000006</v>
      </c>
      <c r="O467" s="69">
        <v>43.709401270000001</v>
      </c>
      <c r="P467" s="69">
        <v>41.140477049999994</v>
      </c>
      <c r="Q467" s="69">
        <f>F467-H467</f>
        <v>5.0689242200000066</v>
      </c>
      <c r="R467" s="69">
        <f>H467-(I467+K467+M467+O467)</f>
        <v>-2.5689242200000066</v>
      </c>
      <c r="S467" s="131">
        <f>R467/(I467+K467+M467+O467)</f>
        <v>-4.7015450585651659E-2</v>
      </c>
      <c r="T467" s="45" t="s">
        <v>32</v>
      </c>
      <c r="U467" s="1"/>
      <c r="W467" s="3"/>
      <c r="X467" s="3"/>
      <c r="Y467" s="3"/>
      <c r="Z467" s="3"/>
      <c r="AD467" s="1"/>
      <c r="AE467" s="1"/>
    </row>
    <row r="468" spans="1:31" ht="47.25" customHeight="1" x14ac:dyDescent="0.25">
      <c r="A468" s="30" t="s">
        <v>1005</v>
      </c>
      <c r="B468" s="31" t="s">
        <v>482</v>
      </c>
      <c r="C468" s="33" t="s">
        <v>31</v>
      </c>
      <c r="D468" s="67">
        <f t="shared" ref="D468:F468" si="176">SUM(D469:D469)</f>
        <v>6874.9361586303994</v>
      </c>
      <c r="E468" s="67">
        <f t="shared" si="176"/>
        <v>176.45186599000002</v>
      </c>
      <c r="F468" s="67">
        <f t="shared" si="176"/>
        <v>6698.484292640399</v>
      </c>
      <c r="G468" s="67">
        <f t="shared" ref="G468:R468" si="177">SUM(G469:G469)</f>
        <v>0.88717141999999993</v>
      </c>
      <c r="H468" s="67">
        <f t="shared" si="177"/>
        <v>3.05285283</v>
      </c>
      <c r="I468" s="33">
        <f t="shared" si="177"/>
        <v>0.88717141999999993</v>
      </c>
      <c r="J468" s="67">
        <f t="shared" si="177"/>
        <v>1.5079620899999999</v>
      </c>
      <c r="K468" s="33">
        <f t="shared" si="177"/>
        <v>0</v>
      </c>
      <c r="L468" s="67">
        <f t="shared" si="177"/>
        <v>1.5247172300000003</v>
      </c>
      <c r="M468" s="33">
        <f t="shared" si="177"/>
        <v>0</v>
      </c>
      <c r="N468" s="67">
        <f t="shared" si="177"/>
        <v>1.0086759999999686E-2</v>
      </c>
      <c r="O468" s="67">
        <f t="shared" si="177"/>
        <v>0</v>
      </c>
      <c r="P468" s="67">
        <f t="shared" si="177"/>
        <v>1.0086749999999938E-2</v>
      </c>
      <c r="Q468" s="67">
        <f t="shared" si="177"/>
        <v>6695.4314398103988</v>
      </c>
      <c r="R468" s="67">
        <f t="shared" si="177"/>
        <v>2.1656814099999999</v>
      </c>
      <c r="S468" s="129">
        <f t="shared" si="175"/>
        <v>2.4411081795218337</v>
      </c>
      <c r="T468" s="46" t="s">
        <v>32</v>
      </c>
      <c r="U468" s="1"/>
      <c r="V468" s="24"/>
      <c r="W468" s="3"/>
      <c r="X468" s="3"/>
      <c r="Y468" s="3"/>
      <c r="Z468" s="3"/>
      <c r="AD468" s="1"/>
      <c r="AE468" s="1"/>
    </row>
    <row r="469" spans="1:31" ht="44.25" customHeight="1" x14ac:dyDescent="0.25">
      <c r="A469" s="34" t="s">
        <v>1005</v>
      </c>
      <c r="B469" s="52" t="s">
        <v>1006</v>
      </c>
      <c r="C469" s="77" t="s">
        <v>1007</v>
      </c>
      <c r="D469" s="69">
        <v>6874.9361586303994</v>
      </c>
      <c r="E469" s="69">
        <v>176.45186599000002</v>
      </c>
      <c r="F469" s="69">
        <f>D469-E469</f>
        <v>6698.484292640399</v>
      </c>
      <c r="G469" s="69">
        <f>I469+K469+M469+O469</f>
        <v>0.88717141999999993</v>
      </c>
      <c r="H469" s="69">
        <f>J469+L469+N469+P469</f>
        <v>3.05285283</v>
      </c>
      <c r="I469" s="37">
        <v>0.88717141999999993</v>
      </c>
      <c r="J469" s="69">
        <v>1.5079620899999999</v>
      </c>
      <c r="K469" s="37">
        <v>0</v>
      </c>
      <c r="L469" s="69">
        <v>1.5247172300000003</v>
      </c>
      <c r="M469" s="37">
        <v>0</v>
      </c>
      <c r="N469" s="69">
        <v>1.0086759999999686E-2</v>
      </c>
      <c r="O469" s="130">
        <v>0</v>
      </c>
      <c r="P469" s="69">
        <v>1.0086749999999938E-2</v>
      </c>
      <c r="Q469" s="69">
        <f>F469-H469</f>
        <v>6695.4314398103988</v>
      </c>
      <c r="R469" s="69">
        <f>H469-(I469+K469+M469+O469)</f>
        <v>2.1656814099999999</v>
      </c>
      <c r="S469" s="131">
        <f>R469/(I469+K469+M469+O469)</f>
        <v>2.4411081795218337</v>
      </c>
      <c r="T469" s="45" t="s">
        <v>1008</v>
      </c>
      <c r="U469" s="1"/>
      <c r="W469" s="3"/>
      <c r="X469" s="3"/>
      <c r="Y469" s="3"/>
      <c r="Z469" s="3"/>
      <c r="AD469" s="1"/>
      <c r="AE469" s="1"/>
    </row>
    <row r="470" spans="1:31" ht="42" customHeight="1" x14ac:dyDescent="0.25">
      <c r="A470" s="30" t="s">
        <v>1009</v>
      </c>
      <c r="B470" s="31" t="s">
        <v>497</v>
      </c>
      <c r="C470" s="33" t="s">
        <v>31</v>
      </c>
      <c r="D470" s="126">
        <v>0</v>
      </c>
      <c r="E470" s="126">
        <v>0</v>
      </c>
      <c r="F470" s="126">
        <v>0</v>
      </c>
      <c r="G470" s="126">
        <v>0</v>
      </c>
      <c r="H470" s="126">
        <v>0</v>
      </c>
      <c r="I470" s="33">
        <v>0</v>
      </c>
      <c r="J470" s="126">
        <v>0</v>
      </c>
      <c r="K470" s="33">
        <v>0</v>
      </c>
      <c r="L470" s="126">
        <v>0</v>
      </c>
      <c r="M470" s="33">
        <v>0</v>
      </c>
      <c r="N470" s="126">
        <v>0</v>
      </c>
      <c r="O470" s="126">
        <v>0</v>
      </c>
      <c r="P470" s="126">
        <v>0</v>
      </c>
      <c r="Q470" s="126">
        <v>0</v>
      </c>
      <c r="R470" s="126">
        <v>0</v>
      </c>
      <c r="S470" s="129">
        <v>0</v>
      </c>
      <c r="T470" s="46" t="s">
        <v>32</v>
      </c>
      <c r="U470" s="1"/>
      <c r="V470" s="24"/>
      <c r="W470" s="3"/>
      <c r="X470" s="3"/>
      <c r="Y470" s="3"/>
      <c r="Z470" s="3"/>
      <c r="AD470" s="1"/>
      <c r="AE470" s="1"/>
    </row>
    <row r="471" spans="1:31" ht="31.5" customHeight="1" x14ac:dyDescent="0.25">
      <c r="A471" s="30" t="s">
        <v>1010</v>
      </c>
      <c r="B471" s="31" t="s">
        <v>499</v>
      </c>
      <c r="C471" s="33" t="s">
        <v>31</v>
      </c>
      <c r="D471" s="67">
        <f>SUM(D472:D499)</f>
        <v>204.79407213000002</v>
      </c>
      <c r="E471" s="67">
        <f t="shared" ref="E471:Q471" si="178">SUM(E472:E499)</f>
        <v>0</v>
      </c>
      <c r="F471" s="67">
        <f t="shared" si="178"/>
        <v>204.79407213000002</v>
      </c>
      <c r="G471" s="67">
        <f t="shared" si="178"/>
        <v>204.79407213000002</v>
      </c>
      <c r="H471" s="67">
        <f t="shared" si="178"/>
        <v>186.22887521999996</v>
      </c>
      <c r="I471" s="67">
        <f t="shared" si="178"/>
        <v>50.247</v>
      </c>
      <c r="J471" s="67">
        <f t="shared" si="178"/>
        <v>50.247</v>
      </c>
      <c r="K471" s="67">
        <f t="shared" si="178"/>
        <v>14.57498423</v>
      </c>
      <c r="L471" s="67">
        <f t="shared" si="178"/>
        <v>14.57498423</v>
      </c>
      <c r="M471" s="67">
        <f t="shared" si="178"/>
        <v>57.339053990000004</v>
      </c>
      <c r="N471" s="67">
        <f t="shared" si="178"/>
        <v>76.389357710000013</v>
      </c>
      <c r="O471" s="67">
        <f t="shared" si="178"/>
        <v>82.633033909999995</v>
      </c>
      <c r="P471" s="67">
        <f t="shared" si="178"/>
        <v>45.017533280000002</v>
      </c>
      <c r="Q471" s="67">
        <f t="shared" si="178"/>
        <v>51.227429629999996</v>
      </c>
      <c r="R471" s="67">
        <f>SUM(R472:R499)</f>
        <v>-51.227429629999996</v>
      </c>
      <c r="S471" s="129">
        <f t="shared" si="175"/>
        <v>-0.2501411739959038</v>
      </c>
      <c r="T471" s="46" t="s">
        <v>32</v>
      </c>
      <c r="U471" s="1"/>
      <c r="V471" s="24"/>
      <c r="W471" s="3"/>
      <c r="X471" s="3"/>
      <c r="Y471" s="3"/>
      <c r="Z471" s="3"/>
      <c r="AD471" s="1"/>
      <c r="AE471" s="1"/>
    </row>
    <row r="472" spans="1:31" ht="34.5" customHeight="1" x14ac:dyDescent="0.25">
      <c r="A472" s="34" t="s">
        <v>1010</v>
      </c>
      <c r="B472" s="52" t="s">
        <v>1011</v>
      </c>
      <c r="C472" s="77" t="s">
        <v>1012</v>
      </c>
      <c r="D472" s="69">
        <v>0.42499512</v>
      </c>
      <c r="E472" s="69">
        <v>0</v>
      </c>
      <c r="F472" s="69">
        <f t="shared" ref="F472:F498" si="179">D472-E472</f>
        <v>0.42499512</v>
      </c>
      <c r="G472" s="69">
        <f t="shared" ref="G472:H498" si="180">I472+K472+M472+O472</f>
        <v>0.42499512</v>
      </c>
      <c r="H472" s="69">
        <f t="shared" si="180"/>
        <v>0.42499512</v>
      </c>
      <c r="I472" s="37">
        <v>0</v>
      </c>
      <c r="J472" s="69">
        <v>0</v>
      </c>
      <c r="K472" s="37">
        <v>0.42499512</v>
      </c>
      <c r="L472" s="69">
        <v>0.42499512</v>
      </c>
      <c r="M472" s="37">
        <v>0</v>
      </c>
      <c r="N472" s="69">
        <v>0</v>
      </c>
      <c r="O472" s="69">
        <v>0</v>
      </c>
      <c r="P472" s="69">
        <v>0</v>
      </c>
      <c r="Q472" s="69">
        <f t="shared" ref="Q472:Q498" si="181">F472-H472</f>
        <v>0</v>
      </c>
      <c r="R472" s="69">
        <f t="shared" ref="R472:R498" si="182">H472-(I472+K472+M472+O472)</f>
        <v>0</v>
      </c>
      <c r="S472" s="131">
        <f t="shared" si="175"/>
        <v>0</v>
      </c>
      <c r="T472" s="45" t="s">
        <v>32</v>
      </c>
      <c r="U472" s="1"/>
      <c r="W472" s="3"/>
      <c r="X472" s="3"/>
      <c r="Y472" s="3"/>
      <c r="Z472" s="3"/>
      <c r="AD472" s="1"/>
      <c r="AE472" s="1"/>
    </row>
    <row r="473" spans="1:31" ht="31.5" customHeight="1" x14ac:dyDescent="0.25">
      <c r="A473" s="34" t="s">
        <v>1010</v>
      </c>
      <c r="B473" s="78" t="s">
        <v>1013</v>
      </c>
      <c r="C473" s="73" t="s">
        <v>1014</v>
      </c>
      <c r="D473" s="69">
        <v>9.0429999999999993</v>
      </c>
      <c r="E473" s="69">
        <v>0</v>
      </c>
      <c r="F473" s="69">
        <f t="shared" si="179"/>
        <v>9.0429999999999993</v>
      </c>
      <c r="G473" s="69">
        <f t="shared" si="180"/>
        <v>9.0429999999999993</v>
      </c>
      <c r="H473" s="69">
        <f t="shared" si="180"/>
        <v>0</v>
      </c>
      <c r="I473" s="37">
        <v>0</v>
      </c>
      <c r="J473" s="69">
        <v>0</v>
      </c>
      <c r="K473" s="37">
        <v>0</v>
      </c>
      <c r="L473" s="69">
        <v>0</v>
      </c>
      <c r="M473" s="37">
        <v>0</v>
      </c>
      <c r="N473" s="69">
        <v>0</v>
      </c>
      <c r="O473" s="69">
        <v>9.0429999999999993</v>
      </c>
      <c r="P473" s="69">
        <v>0</v>
      </c>
      <c r="Q473" s="69">
        <f t="shared" si="181"/>
        <v>9.0429999999999993</v>
      </c>
      <c r="R473" s="69">
        <f t="shared" si="182"/>
        <v>-9.0429999999999993</v>
      </c>
      <c r="S473" s="131">
        <f t="shared" si="175"/>
        <v>-1</v>
      </c>
      <c r="T473" s="45" t="s">
        <v>1015</v>
      </c>
      <c r="U473" s="1"/>
      <c r="W473" s="3"/>
      <c r="X473" s="3"/>
      <c r="Y473" s="3"/>
      <c r="Z473" s="3"/>
      <c r="AD473" s="1"/>
      <c r="AE473" s="1"/>
    </row>
    <row r="474" spans="1:31" ht="47.25" customHeight="1" x14ac:dyDescent="0.25">
      <c r="A474" s="34" t="s">
        <v>1010</v>
      </c>
      <c r="B474" s="78" t="s">
        <v>1016</v>
      </c>
      <c r="C474" s="73" t="s">
        <v>1017</v>
      </c>
      <c r="D474" s="69">
        <v>5.9</v>
      </c>
      <c r="E474" s="69">
        <v>0</v>
      </c>
      <c r="F474" s="69">
        <f t="shared" si="179"/>
        <v>5.9</v>
      </c>
      <c r="G474" s="69">
        <f t="shared" si="180"/>
        <v>5.9</v>
      </c>
      <c r="H474" s="69">
        <f t="shared" si="180"/>
        <v>5.9</v>
      </c>
      <c r="I474" s="37">
        <v>0</v>
      </c>
      <c r="J474" s="69">
        <v>0</v>
      </c>
      <c r="K474" s="37">
        <v>0</v>
      </c>
      <c r="L474" s="69">
        <v>0</v>
      </c>
      <c r="M474" s="37">
        <v>5.9</v>
      </c>
      <c r="N474" s="69">
        <v>5.9</v>
      </c>
      <c r="O474" s="130">
        <v>0</v>
      </c>
      <c r="P474" s="69">
        <v>0</v>
      </c>
      <c r="Q474" s="69">
        <f t="shared" si="181"/>
        <v>0</v>
      </c>
      <c r="R474" s="69">
        <f t="shared" si="182"/>
        <v>0</v>
      </c>
      <c r="S474" s="131">
        <f t="shared" si="175"/>
        <v>0</v>
      </c>
      <c r="T474" s="79" t="s">
        <v>32</v>
      </c>
      <c r="U474" s="1"/>
      <c r="W474" s="3"/>
      <c r="X474" s="3"/>
      <c r="Y474" s="3"/>
      <c r="Z474" s="3"/>
      <c r="AD474" s="1"/>
      <c r="AE474" s="1"/>
    </row>
    <row r="475" spans="1:31" ht="47.25" customHeight="1" x14ac:dyDescent="0.25">
      <c r="A475" s="34" t="s">
        <v>1010</v>
      </c>
      <c r="B475" s="35" t="s">
        <v>1018</v>
      </c>
      <c r="C475" s="77" t="s">
        <v>1019</v>
      </c>
      <c r="D475" s="137">
        <v>1.2653639999999999</v>
      </c>
      <c r="E475" s="137">
        <v>0</v>
      </c>
      <c r="F475" s="69">
        <f t="shared" si="179"/>
        <v>1.2653639999999999</v>
      </c>
      <c r="G475" s="69">
        <f t="shared" si="180"/>
        <v>1.2653639999999999</v>
      </c>
      <c r="H475" s="69">
        <f t="shared" si="180"/>
        <v>1.2653639999999999</v>
      </c>
      <c r="I475" s="37">
        <v>0</v>
      </c>
      <c r="J475" s="137">
        <v>0</v>
      </c>
      <c r="K475" s="37">
        <v>0</v>
      </c>
      <c r="L475" s="137">
        <v>0</v>
      </c>
      <c r="M475" s="37">
        <v>1.2653639999999999</v>
      </c>
      <c r="N475" s="137">
        <v>1.2653639999999999</v>
      </c>
      <c r="O475" s="137">
        <v>0</v>
      </c>
      <c r="P475" s="137">
        <v>0</v>
      </c>
      <c r="Q475" s="69">
        <f t="shared" si="181"/>
        <v>0</v>
      </c>
      <c r="R475" s="69">
        <f t="shared" si="182"/>
        <v>0</v>
      </c>
      <c r="S475" s="131">
        <f t="shared" si="175"/>
        <v>0</v>
      </c>
      <c r="T475" s="45" t="s">
        <v>32</v>
      </c>
      <c r="U475" s="1"/>
      <c r="W475" s="3"/>
      <c r="X475" s="3"/>
      <c r="Y475" s="3"/>
      <c r="Z475" s="3"/>
      <c r="AD475" s="1"/>
      <c r="AE475" s="1"/>
    </row>
    <row r="476" spans="1:31" ht="47.25" customHeight="1" x14ac:dyDescent="0.25">
      <c r="A476" s="34" t="s">
        <v>1010</v>
      </c>
      <c r="B476" s="35" t="s">
        <v>1020</v>
      </c>
      <c r="C476" s="77" t="s">
        <v>1021</v>
      </c>
      <c r="D476" s="69">
        <v>10.672799999999999</v>
      </c>
      <c r="E476" s="57">
        <v>0</v>
      </c>
      <c r="F476" s="69">
        <f t="shared" si="179"/>
        <v>10.672799999999999</v>
      </c>
      <c r="G476" s="69">
        <f t="shared" si="180"/>
        <v>10.672799999999999</v>
      </c>
      <c r="H476" s="69">
        <f t="shared" si="180"/>
        <v>0</v>
      </c>
      <c r="I476" s="37">
        <v>0</v>
      </c>
      <c r="J476" s="69">
        <v>0</v>
      </c>
      <c r="K476" s="37">
        <v>0</v>
      </c>
      <c r="L476" s="69">
        <v>0</v>
      </c>
      <c r="M476" s="37">
        <v>0</v>
      </c>
      <c r="N476" s="69">
        <v>0</v>
      </c>
      <c r="O476" s="69">
        <v>10.672799999999999</v>
      </c>
      <c r="P476" s="69">
        <v>0</v>
      </c>
      <c r="Q476" s="69">
        <f t="shared" si="181"/>
        <v>10.672799999999999</v>
      </c>
      <c r="R476" s="69">
        <f t="shared" si="182"/>
        <v>-10.672799999999999</v>
      </c>
      <c r="S476" s="131">
        <f t="shared" si="175"/>
        <v>-1</v>
      </c>
      <c r="T476" s="45" t="s">
        <v>1015</v>
      </c>
      <c r="U476" s="1"/>
      <c r="W476" s="3"/>
      <c r="X476" s="3"/>
      <c r="Y476" s="3"/>
      <c r="Z476" s="3"/>
      <c r="AD476" s="1"/>
      <c r="AE476" s="1"/>
    </row>
    <row r="477" spans="1:31" ht="47.25" customHeight="1" x14ac:dyDescent="0.25">
      <c r="A477" s="34" t="s">
        <v>1010</v>
      </c>
      <c r="B477" s="35" t="s">
        <v>1022</v>
      </c>
      <c r="C477" s="77" t="s">
        <v>1023</v>
      </c>
      <c r="D477" s="137">
        <v>15.710000399999998</v>
      </c>
      <c r="E477" s="137">
        <v>0</v>
      </c>
      <c r="F477" s="69">
        <f t="shared" si="179"/>
        <v>15.710000399999998</v>
      </c>
      <c r="G477" s="69">
        <f t="shared" si="180"/>
        <v>15.710000399999998</v>
      </c>
      <c r="H477" s="69">
        <f t="shared" si="180"/>
        <v>20.934123410000002</v>
      </c>
      <c r="I477" s="37">
        <v>0</v>
      </c>
      <c r="J477" s="137">
        <v>0</v>
      </c>
      <c r="K477" s="37">
        <v>0</v>
      </c>
      <c r="L477" s="137">
        <v>0</v>
      </c>
      <c r="M477" s="37">
        <v>0</v>
      </c>
      <c r="N477" s="137">
        <v>0</v>
      </c>
      <c r="O477" s="137">
        <v>15.710000399999998</v>
      </c>
      <c r="P477" s="137">
        <v>20.934123410000002</v>
      </c>
      <c r="Q477" s="69">
        <f t="shared" si="181"/>
        <v>-5.2241230100000031</v>
      </c>
      <c r="R477" s="69">
        <f t="shared" si="182"/>
        <v>5.2241230100000031</v>
      </c>
      <c r="S477" s="131">
        <f t="shared" si="175"/>
        <v>0.33253487441031532</v>
      </c>
      <c r="T477" s="45" t="s">
        <v>1024</v>
      </c>
      <c r="U477" s="1"/>
      <c r="W477" s="3"/>
      <c r="X477" s="3"/>
      <c r="Y477" s="3"/>
      <c r="Z477" s="3"/>
      <c r="AD477" s="1"/>
      <c r="AE477" s="1"/>
    </row>
    <row r="478" spans="1:31" ht="47.25" customHeight="1" x14ac:dyDescent="0.25">
      <c r="A478" s="34" t="s">
        <v>1010</v>
      </c>
      <c r="B478" s="35" t="s">
        <v>1025</v>
      </c>
      <c r="C478" s="77" t="s">
        <v>1026</v>
      </c>
      <c r="D478" s="69">
        <v>100.04399999</v>
      </c>
      <c r="E478" s="69">
        <v>0</v>
      </c>
      <c r="F478" s="69">
        <f t="shared" si="179"/>
        <v>100.04399999</v>
      </c>
      <c r="G478" s="69">
        <f t="shared" si="180"/>
        <v>100.04399999</v>
      </c>
      <c r="H478" s="69">
        <f t="shared" si="180"/>
        <v>100.04399999</v>
      </c>
      <c r="I478" s="37">
        <v>50.247</v>
      </c>
      <c r="J478" s="69">
        <v>50.247</v>
      </c>
      <c r="K478" s="37">
        <v>0</v>
      </c>
      <c r="L478" s="69">
        <v>0</v>
      </c>
      <c r="M478" s="37">
        <v>49.796999990000003</v>
      </c>
      <c r="N478" s="69">
        <v>49.796999990000003</v>
      </c>
      <c r="O478" s="69">
        <v>0</v>
      </c>
      <c r="P478" s="69">
        <v>0</v>
      </c>
      <c r="Q478" s="69">
        <f t="shared" si="181"/>
        <v>0</v>
      </c>
      <c r="R478" s="69">
        <f t="shared" si="182"/>
        <v>0</v>
      </c>
      <c r="S478" s="131">
        <f t="shared" si="175"/>
        <v>0</v>
      </c>
      <c r="T478" s="45" t="s">
        <v>32</v>
      </c>
      <c r="U478" s="1"/>
      <c r="W478" s="3"/>
      <c r="X478" s="3"/>
      <c r="Y478" s="3"/>
      <c r="Z478" s="3"/>
      <c r="AD478" s="1"/>
      <c r="AE478" s="1"/>
    </row>
    <row r="479" spans="1:31" ht="47.25" customHeight="1" x14ac:dyDescent="0.25">
      <c r="A479" s="34" t="s">
        <v>1010</v>
      </c>
      <c r="B479" s="35" t="s">
        <v>1027</v>
      </c>
      <c r="C479" s="77" t="s">
        <v>1028</v>
      </c>
      <c r="D479" s="69">
        <v>0.53369999999999995</v>
      </c>
      <c r="E479" s="57">
        <v>0</v>
      </c>
      <c r="F479" s="69">
        <f t="shared" si="179"/>
        <v>0.53369999999999995</v>
      </c>
      <c r="G479" s="69">
        <f t="shared" si="180"/>
        <v>0.53369999999999995</v>
      </c>
      <c r="H479" s="69">
        <f t="shared" si="180"/>
        <v>0.48960000000000004</v>
      </c>
      <c r="I479" s="37">
        <v>0</v>
      </c>
      <c r="J479" s="69">
        <v>0</v>
      </c>
      <c r="K479" s="37">
        <v>0</v>
      </c>
      <c r="L479" s="69">
        <v>0</v>
      </c>
      <c r="M479" s="37">
        <v>0</v>
      </c>
      <c r="N479" s="69">
        <v>0</v>
      </c>
      <c r="O479" s="69">
        <v>0.53369999999999995</v>
      </c>
      <c r="P479" s="69">
        <v>0.48960000000000004</v>
      </c>
      <c r="Q479" s="69">
        <f t="shared" si="181"/>
        <v>4.4099999999999917E-2</v>
      </c>
      <c r="R479" s="69">
        <f t="shared" si="182"/>
        <v>-4.4099999999999917E-2</v>
      </c>
      <c r="S479" s="131">
        <f t="shared" si="175"/>
        <v>-8.2630691399662587E-2</v>
      </c>
      <c r="T479" s="79" t="s">
        <v>32</v>
      </c>
      <c r="U479" s="1"/>
      <c r="W479" s="3"/>
      <c r="X479" s="3"/>
      <c r="Y479" s="3"/>
      <c r="Z479" s="3"/>
      <c r="AD479" s="1"/>
      <c r="AE479" s="1"/>
    </row>
    <row r="480" spans="1:31" ht="47.25" customHeight="1" x14ac:dyDescent="0.25">
      <c r="A480" s="34" t="s">
        <v>1010</v>
      </c>
      <c r="B480" s="35" t="s">
        <v>1029</v>
      </c>
      <c r="C480" s="77" t="s">
        <v>1030</v>
      </c>
      <c r="D480" s="69">
        <v>0.38400000000000001</v>
      </c>
      <c r="E480" s="57">
        <v>0</v>
      </c>
      <c r="F480" s="69">
        <f t="shared" si="179"/>
        <v>0.38400000000000001</v>
      </c>
      <c r="G480" s="69">
        <f t="shared" si="180"/>
        <v>0.38400000000000001</v>
      </c>
      <c r="H480" s="69">
        <f t="shared" si="180"/>
        <v>0.32</v>
      </c>
      <c r="I480" s="37">
        <v>0</v>
      </c>
      <c r="J480" s="69">
        <v>0</v>
      </c>
      <c r="K480" s="37">
        <v>0.32</v>
      </c>
      <c r="L480" s="69">
        <v>0.32</v>
      </c>
      <c r="M480" s="37">
        <v>0</v>
      </c>
      <c r="N480" s="69">
        <v>0</v>
      </c>
      <c r="O480" s="69">
        <v>6.4000000000000001E-2</v>
      </c>
      <c r="P480" s="69">
        <v>0</v>
      </c>
      <c r="Q480" s="69">
        <f t="shared" si="181"/>
        <v>6.4000000000000001E-2</v>
      </c>
      <c r="R480" s="69">
        <f t="shared" si="182"/>
        <v>-6.4000000000000001E-2</v>
      </c>
      <c r="S480" s="131">
        <f t="shared" si="175"/>
        <v>-0.16666666666666666</v>
      </c>
      <c r="T480" s="45" t="s">
        <v>326</v>
      </c>
      <c r="U480" s="1"/>
      <c r="W480" s="3"/>
      <c r="X480" s="3"/>
      <c r="Y480" s="3"/>
      <c r="Z480" s="3"/>
      <c r="AD480" s="1"/>
      <c r="AE480" s="1"/>
    </row>
    <row r="481" spans="1:31" ht="47.25" customHeight="1" x14ac:dyDescent="0.25">
      <c r="A481" s="34" t="s">
        <v>1010</v>
      </c>
      <c r="B481" s="35" t="s">
        <v>1031</v>
      </c>
      <c r="C481" s="77" t="s">
        <v>1032</v>
      </c>
      <c r="D481" s="69">
        <v>0.33673200000000003</v>
      </c>
      <c r="E481" s="69">
        <v>0</v>
      </c>
      <c r="F481" s="69">
        <f t="shared" si="179"/>
        <v>0.33673200000000003</v>
      </c>
      <c r="G481" s="69">
        <f t="shared" si="180"/>
        <v>0.33673200000000003</v>
      </c>
      <c r="H481" s="69">
        <f t="shared" si="180"/>
        <v>0</v>
      </c>
      <c r="I481" s="37">
        <v>0</v>
      </c>
      <c r="J481" s="69">
        <v>0</v>
      </c>
      <c r="K481" s="37">
        <v>0</v>
      </c>
      <c r="L481" s="69">
        <v>0</v>
      </c>
      <c r="M481" s="37">
        <v>0</v>
      </c>
      <c r="N481" s="69">
        <v>0</v>
      </c>
      <c r="O481" s="69">
        <v>0.33673200000000003</v>
      </c>
      <c r="P481" s="69">
        <v>0</v>
      </c>
      <c r="Q481" s="69">
        <f t="shared" si="181"/>
        <v>0.33673200000000003</v>
      </c>
      <c r="R481" s="69">
        <f t="shared" si="182"/>
        <v>-0.33673200000000003</v>
      </c>
      <c r="S481" s="131">
        <f t="shared" si="175"/>
        <v>-1</v>
      </c>
      <c r="T481" s="45" t="s">
        <v>1033</v>
      </c>
      <c r="U481" s="1"/>
      <c r="W481" s="3"/>
      <c r="X481" s="3"/>
      <c r="Y481" s="3"/>
      <c r="Z481" s="3"/>
      <c r="AD481" s="1"/>
      <c r="AE481" s="1"/>
    </row>
    <row r="482" spans="1:31" ht="75" customHeight="1" x14ac:dyDescent="0.25">
      <c r="A482" s="34" t="s">
        <v>1010</v>
      </c>
      <c r="B482" s="35" t="s">
        <v>1034</v>
      </c>
      <c r="C482" s="77" t="s">
        <v>1035</v>
      </c>
      <c r="D482" s="69">
        <v>0.15109</v>
      </c>
      <c r="E482" s="69">
        <v>0</v>
      </c>
      <c r="F482" s="69">
        <f t="shared" si="179"/>
        <v>0.15109</v>
      </c>
      <c r="G482" s="69">
        <f t="shared" si="180"/>
        <v>0.15109</v>
      </c>
      <c r="H482" s="69">
        <f t="shared" si="180"/>
        <v>0.15109</v>
      </c>
      <c r="I482" s="37">
        <v>0</v>
      </c>
      <c r="J482" s="69">
        <v>0</v>
      </c>
      <c r="K482" s="37">
        <v>0</v>
      </c>
      <c r="L482" s="69">
        <v>0</v>
      </c>
      <c r="M482" s="37">
        <v>0.15109</v>
      </c>
      <c r="N482" s="69">
        <v>0.15109</v>
      </c>
      <c r="O482" s="69">
        <v>0</v>
      </c>
      <c r="P482" s="69">
        <v>0</v>
      </c>
      <c r="Q482" s="69">
        <f t="shared" si="181"/>
        <v>0</v>
      </c>
      <c r="R482" s="69">
        <f t="shared" si="182"/>
        <v>0</v>
      </c>
      <c r="S482" s="131">
        <f t="shared" si="175"/>
        <v>0</v>
      </c>
      <c r="T482" s="45" t="s">
        <v>32</v>
      </c>
      <c r="U482" s="1"/>
      <c r="W482" s="3"/>
      <c r="X482" s="3"/>
      <c r="Y482" s="3"/>
      <c r="Z482" s="3"/>
      <c r="AD482" s="1"/>
      <c r="AE482" s="1"/>
    </row>
    <row r="483" spans="1:31" ht="47.25" customHeight="1" x14ac:dyDescent="0.25">
      <c r="A483" s="34" t="s">
        <v>1010</v>
      </c>
      <c r="B483" s="35" t="s">
        <v>1036</v>
      </c>
      <c r="C483" s="77" t="s">
        <v>1037</v>
      </c>
      <c r="D483" s="69">
        <v>3.4138679999999999</v>
      </c>
      <c r="E483" s="57">
        <v>0</v>
      </c>
      <c r="F483" s="69">
        <f t="shared" si="179"/>
        <v>3.4138679999999999</v>
      </c>
      <c r="G483" s="69">
        <f t="shared" si="180"/>
        <v>3.4138679999999999</v>
      </c>
      <c r="H483" s="69">
        <f t="shared" si="180"/>
        <v>0</v>
      </c>
      <c r="I483" s="37">
        <v>0</v>
      </c>
      <c r="J483" s="69">
        <v>0</v>
      </c>
      <c r="K483" s="37">
        <v>0</v>
      </c>
      <c r="L483" s="69">
        <v>0</v>
      </c>
      <c r="M483" s="37">
        <v>0</v>
      </c>
      <c r="N483" s="69">
        <v>0</v>
      </c>
      <c r="O483" s="69">
        <v>3.4138679999999999</v>
      </c>
      <c r="P483" s="69">
        <v>0</v>
      </c>
      <c r="Q483" s="69">
        <f t="shared" si="181"/>
        <v>3.4138679999999999</v>
      </c>
      <c r="R483" s="69">
        <f t="shared" si="182"/>
        <v>-3.4138679999999999</v>
      </c>
      <c r="S483" s="131">
        <f t="shared" si="175"/>
        <v>-1</v>
      </c>
      <c r="T483" s="45" t="s">
        <v>1038</v>
      </c>
      <c r="U483" s="1"/>
      <c r="W483" s="3"/>
      <c r="X483" s="3"/>
      <c r="Y483" s="3"/>
      <c r="Z483" s="3"/>
      <c r="AD483" s="1"/>
      <c r="AE483" s="1"/>
    </row>
    <row r="484" spans="1:31" ht="52.5" customHeight="1" x14ac:dyDescent="0.25">
      <c r="A484" s="34" t="s">
        <v>1010</v>
      </c>
      <c r="B484" s="35" t="s">
        <v>1039</v>
      </c>
      <c r="C484" s="77" t="s">
        <v>1040</v>
      </c>
      <c r="D484" s="69">
        <v>3.5471999999999997</v>
      </c>
      <c r="E484" s="57">
        <v>0</v>
      </c>
      <c r="F484" s="69">
        <f t="shared" si="179"/>
        <v>3.5471999999999997</v>
      </c>
      <c r="G484" s="69">
        <f t="shared" si="180"/>
        <v>3.5471999999999997</v>
      </c>
      <c r="H484" s="69">
        <f t="shared" si="180"/>
        <v>8.742464309999999</v>
      </c>
      <c r="I484" s="37">
        <v>0</v>
      </c>
      <c r="J484" s="69">
        <v>0</v>
      </c>
      <c r="K484" s="37">
        <v>0</v>
      </c>
      <c r="L484" s="69">
        <v>0</v>
      </c>
      <c r="M484" s="37">
        <v>0</v>
      </c>
      <c r="N484" s="69">
        <v>0</v>
      </c>
      <c r="O484" s="69">
        <v>3.5471999999999997</v>
      </c>
      <c r="P484" s="69">
        <v>8.742464309999999</v>
      </c>
      <c r="Q484" s="69">
        <f t="shared" si="181"/>
        <v>-5.1952643099999989</v>
      </c>
      <c r="R484" s="69">
        <f t="shared" si="182"/>
        <v>5.1952643099999989</v>
      </c>
      <c r="S484" s="131">
        <f t="shared" si="175"/>
        <v>1.4646099205006764</v>
      </c>
      <c r="T484" s="45" t="s">
        <v>1041</v>
      </c>
      <c r="U484" s="1"/>
      <c r="W484" s="3"/>
      <c r="X484" s="3"/>
      <c r="Y484" s="3"/>
      <c r="Z484" s="3"/>
      <c r="AD484" s="1"/>
      <c r="AE484" s="1"/>
    </row>
    <row r="485" spans="1:31" ht="52.5" customHeight="1" x14ac:dyDescent="0.25">
      <c r="A485" s="34" t="s">
        <v>1010</v>
      </c>
      <c r="B485" s="35" t="s">
        <v>1042</v>
      </c>
      <c r="C485" s="77" t="s">
        <v>1043</v>
      </c>
      <c r="D485" s="69">
        <v>0.43275599999999997</v>
      </c>
      <c r="E485" s="57">
        <v>0</v>
      </c>
      <c r="F485" s="69">
        <f t="shared" si="179"/>
        <v>0.43275599999999997</v>
      </c>
      <c r="G485" s="69">
        <f t="shared" si="180"/>
        <v>0.43275599999999997</v>
      </c>
      <c r="H485" s="69">
        <f t="shared" si="180"/>
        <v>0</v>
      </c>
      <c r="I485" s="37">
        <v>0</v>
      </c>
      <c r="J485" s="69">
        <v>0</v>
      </c>
      <c r="K485" s="37">
        <v>0</v>
      </c>
      <c r="L485" s="69">
        <v>0</v>
      </c>
      <c r="M485" s="37">
        <v>0</v>
      </c>
      <c r="N485" s="69">
        <v>0</v>
      </c>
      <c r="O485" s="69">
        <v>0.43275599999999997</v>
      </c>
      <c r="P485" s="69">
        <v>0</v>
      </c>
      <c r="Q485" s="69">
        <f t="shared" si="181"/>
        <v>0.43275599999999997</v>
      </c>
      <c r="R485" s="69">
        <f t="shared" si="182"/>
        <v>-0.43275599999999997</v>
      </c>
      <c r="S485" s="131">
        <f t="shared" si="175"/>
        <v>-1</v>
      </c>
      <c r="T485" s="45" t="s">
        <v>1044</v>
      </c>
      <c r="U485" s="1"/>
      <c r="W485" s="3"/>
      <c r="X485" s="3"/>
      <c r="Y485" s="3"/>
      <c r="Z485" s="3"/>
      <c r="AD485" s="1"/>
      <c r="AE485" s="1"/>
    </row>
    <row r="486" spans="1:31" ht="75" customHeight="1" x14ac:dyDescent="0.25">
      <c r="A486" s="34" t="s">
        <v>1010</v>
      </c>
      <c r="B486" s="35" t="s">
        <v>1045</v>
      </c>
      <c r="C486" s="77" t="s">
        <v>1046</v>
      </c>
      <c r="D486" s="69">
        <v>0.22559999999999999</v>
      </c>
      <c r="E486" s="57">
        <v>0</v>
      </c>
      <c r="F486" s="69">
        <f t="shared" si="179"/>
        <v>0.22559999999999999</v>
      </c>
      <c r="G486" s="69">
        <f t="shared" si="180"/>
        <v>0.22559999999999999</v>
      </c>
      <c r="H486" s="69">
        <f t="shared" si="180"/>
        <v>0.22559999999999999</v>
      </c>
      <c r="I486" s="37">
        <v>0</v>
      </c>
      <c r="J486" s="69">
        <v>0</v>
      </c>
      <c r="K486" s="37">
        <v>0</v>
      </c>
      <c r="L486" s="69">
        <v>0</v>
      </c>
      <c r="M486" s="37">
        <v>0.22559999999999999</v>
      </c>
      <c r="N486" s="69">
        <v>0.22559999999999999</v>
      </c>
      <c r="O486" s="69">
        <v>0</v>
      </c>
      <c r="P486" s="69">
        <v>0</v>
      </c>
      <c r="Q486" s="69">
        <f t="shared" si="181"/>
        <v>0</v>
      </c>
      <c r="R486" s="69">
        <f t="shared" si="182"/>
        <v>0</v>
      </c>
      <c r="S486" s="131">
        <f t="shared" si="175"/>
        <v>0</v>
      </c>
      <c r="T486" s="45" t="s">
        <v>32</v>
      </c>
      <c r="U486" s="1"/>
      <c r="W486" s="3"/>
      <c r="X486" s="3"/>
      <c r="Y486" s="3"/>
      <c r="Z486" s="3"/>
      <c r="AD486" s="1"/>
      <c r="AE486" s="1"/>
    </row>
    <row r="487" spans="1:31" ht="47.25" customHeight="1" x14ac:dyDescent="0.25">
      <c r="A487" s="34" t="s">
        <v>1010</v>
      </c>
      <c r="B487" s="35" t="s">
        <v>1047</v>
      </c>
      <c r="C487" s="77" t="s">
        <v>1048</v>
      </c>
      <c r="D487" s="69">
        <v>0.14118806</v>
      </c>
      <c r="E487" s="57">
        <v>0</v>
      </c>
      <c r="F487" s="69">
        <f t="shared" si="179"/>
        <v>0.14118806</v>
      </c>
      <c r="G487" s="69">
        <f t="shared" si="180"/>
        <v>0.14118806</v>
      </c>
      <c r="H487" s="69">
        <f t="shared" si="180"/>
        <v>0.14118806</v>
      </c>
      <c r="I487" s="37">
        <v>0</v>
      </c>
      <c r="J487" s="69">
        <v>0</v>
      </c>
      <c r="K487" s="37">
        <v>0</v>
      </c>
      <c r="L487" s="69">
        <v>0</v>
      </c>
      <c r="M487" s="37">
        <v>0</v>
      </c>
      <c r="N487" s="69">
        <v>0</v>
      </c>
      <c r="O487" s="69">
        <v>0.14118806</v>
      </c>
      <c r="P487" s="69">
        <v>0.14118806</v>
      </c>
      <c r="Q487" s="69">
        <f t="shared" si="181"/>
        <v>0</v>
      </c>
      <c r="R487" s="69">
        <f t="shared" si="182"/>
        <v>0</v>
      </c>
      <c r="S487" s="131">
        <f t="shared" si="175"/>
        <v>0</v>
      </c>
      <c r="T487" s="45" t="s">
        <v>32</v>
      </c>
      <c r="U487" s="1"/>
      <c r="W487" s="3"/>
      <c r="X487" s="3"/>
      <c r="Y487" s="3"/>
      <c r="Z487" s="3"/>
      <c r="AD487" s="1"/>
      <c r="AE487" s="1"/>
    </row>
    <row r="488" spans="1:31" ht="31.5" customHeight="1" x14ac:dyDescent="0.25">
      <c r="A488" s="34" t="s">
        <v>1010</v>
      </c>
      <c r="B488" s="35" t="s">
        <v>1049</v>
      </c>
      <c r="C488" s="77" t="s">
        <v>1050</v>
      </c>
      <c r="D488" s="69">
        <v>0.22877855999999999</v>
      </c>
      <c r="E488" s="57">
        <v>0</v>
      </c>
      <c r="F488" s="69">
        <f t="shared" si="179"/>
        <v>0.22877855999999999</v>
      </c>
      <c r="G488" s="69">
        <f t="shared" si="180"/>
        <v>0.22877855999999999</v>
      </c>
      <c r="H488" s="69">
        <f t="shared" si="180"/>
        <v>0.22877855999999999</v>
      </c>
      <c r="I488" s="37">
        <v>0</v>
      </c>
      <c r="J488" s="69">
        <v>0</v>
      </c>
      <c r="K488" s="37">
        <v>0</v>
      </c>
      <c r="L488" s="69">
        <v>0</v>
      </c>
      <c r="M488" s="37">
        <v>0</v>
      </c>
      <c r="N488" s="69">
        <v>0</v>
      </c>
      <c r="O488" s="69">
        <v>0.22877855999999999</v>
      </c>
      <c r="P488" s="69">
        <v>0.22877855999999999</v>
      </c>
      <c r="Q488" s="69">
        <f t="shared" si="181"/>
        <v>0</v>
      </c>
      <c r="R488" s="69">
        <f t="shared" si="182"/>
        <v>0</v>
      </c>
      <c r="S488" s="131">
        <f t="shared" si="175"/>
        <v>0</v>
      </c>
      <c r="T488" s="54" t="s">
        <v>32</v>
      </c>
      <c r="U488" s="1"/>
      <c r="W488" s="3"/>
      <c r="X488" s="3"/>
      <c r="Y488" s="3"/>
      <c r="Z488" s="3"/>
      <c r="AD488" s="1"/>
      <c r="AE488" s="1"/>
    </row>
    <row r="489" spans="1:31" ht="48.75" customHeight="1" x14ac:dyDescent="0.25">
      <c r="A489" s="144" t="s">
        <v>1010</v>
      </c>
      <c r="B489" s="148" t="s">
        <v>1051</v>
      </c>
      <c r="C489" s="149" t="s">
        <v>1052</v>
      </c>
      <c r="D489" s="69" t="s">
        <v>32</v>
      </c>
      <c r="E489" s="57" t="s">
        <v>32</v>
      </c>
      <c r="F489" s="69" t="s">
        <v>32</v>
      </c>
      <c r="G489" s="69" t="s">
        <v>32</v>
      </c>
      <c r="H489" s="69">
        <f t="shared" si="180"/>
        <v>0.248748</v>
      </c>
      <c r="I489" s="37" t="s">
        <v>32</v>
      </c>
      <c r="J489" s="69">
        <v>0</v>
      </c>
      <c r="K489" s="37" t="s">
        <v>32</v>
      </c>
      <c r="L489" s="69">
        <v>0</v>
      </c>
      <c r="M489" s="37" t="s">
        <v>32</v>
      </c>
      <c r="N489" s="69">
        <v>0.248748</v>
      </c>
      <c r="O489" s="69" t="s">
        <v>32</v>
      </c>
      <c r="P489" s="69">
        <v>0</v>
      </c>
      <c r="Q489" s="69" t="s">
        <v>32</v>
      </c>
      <c r="R489" s="69" t="s">
        <v>32</v>
      </c>
      <c r="S489" s="131" t="s">
        <v>32</v>
      </c>
      <c r="T489" s="54" t="s">
        <v>1053</v>
      </c>
      <c r="U489" s="1"/>
      <c r="W489" s="3"/>
      <c r="X489" s="3"/>
      <c r="Y489" s="3"/>
      <c r="Z489" s="3"/>
      <c r="AD489" s="1"/>
      <c r="AE489" s="1"/>
    </row>
    <row r="490" spans="1:31" ht="48.75" customHeight="1" x14ac:dyDescent="0.25">
      <c r="A490" s="144" t="s">
        <v>1010</v>
      </c>
      <c r="B490" s="148" t="s">
        <v>1054</v>
      </c>
      <c r="C490" s="149" t="s">
        <v>1055</v>
      </c>
      <c r="D490" s="69" t="s">
        <v>32</v>
      </c>
      <c r="E490" s="57" t="s">
        <v>32</v>
      </c>
      <c r="F490" s="69" t="s">
        <v>32</v>
      </c>
      <c r="G490" s="69" t="s">
        <v>32</v>
      </c>
      <c r="H490" s="69">
        <f t="shared" si="180"/>
        <v>0.25623119999999999</v>
      </c>
      <c r="I490" s="37" t="s">
        <v>32</v>
      </c>
      <c r="J490" s="69">
        <v>0</v>
      </c>
      <c r="K490" s="37" t="s">
        <v>32</v>
      </c>
      <c r="L490" s="69">
        <v>0</v>
      </c>
      <c r="M490" s="37" t="s">
        <v>32</v>
      </c>
      <c r="N490" s="69">
        <v>0.25623119999999999</v>
      </c>
      <c r="O490" s="69" t="s">
        <v>32</v>
      </c>
      <c r="P490" s="69">
        <v>0</v>
      </c>
      <c r="Q490" s="69" t="s">
        <v>32</v>
      </c>
      <c r="R490" s="69" t="s">
        <v>32</v>
      </c>
      <c r="S490" s="131" t="s">
        <v>32</v>
      </c>
      <c r="T490" s="54" t="s">
        <v>1056</v>
      </c>
      <c r="U490" s="1"/>
      <c r="W490" s="3"/>
      <c r="X490" s="3"/>
      <c r="Y490" s="3"/>
      <c r="Z490" s="3"/>
      <c r="AD490" s="1"/>
      <c r="AE490" s="1"/>
    </row>
    <row r="491" spans="1:31" ht="48.75" customHeight="1" x14ac:dyDescent="0.25">
      <c r="A491" s="144" t="s">
        <v>1010</v>
      </c>
      <c r="B491" s="148" t="s">
        <v>1057</v>
      </c>
      <c r="C491" s="149" t="s">
        <v>1058</v>
      </c>
      <c r="D491" s="69" t="s">
        <v>32</v>
      </c>
      <c r="E491" s="57" t="s">
        <v>32</v>
      </c>
      <c r="F491" s="69" t="s">
        <v>32</v>
      </c>
      <c r="G491" s="69" t="s">
        <v>32</v>
      </c>
      <c r="H491" s="69">
        <f t="shared" si="180"/>
        <v>0.29161200000000004</v>
      </c>
      <c r="I491" s="37" t="s">
        <v>32</v>
      </c>
      <c r="J491" s="69">
        <v>0</v>
      </c>
      <c r="K491" s="37" t="s">
        <v>32</v>
      </c>
      <c r="L491" s="69">
        <v>0</v>
      </c>
      <c r="M491" s="37" t="s">
        <v>32</v>
      </c>
      <c r="N491" s="69">
        <v>0</v>
      </c>
      <c r="O491" s="69" t="s">
        <v>32</v>
      </c>
      <c r="P491" s="69">
        <v>0.29161200000000004</v>
      </c>
      <c r="Q491" s="69" t="s">
        <v>32</v>
      </c>
      <c r="R491" s="69" t="s">
        <v>32</v>
      </c>
      <c r="S491" s="131" t="s">
        <v>32</v>
      </c>
      <c r="T491" s="54" t="s">
        <v>1053</v>
      </c>
      <c r="U491" s="1"/>
      <c r="W491" s="3"/>
      <c r="X491" s="3"/>
      <c r="Y491" s="3"/>
      <c r="Z491" s="3"/>
      <c r="AD491" s="1"/>
      <c r="AE491" s="1"/>
    </row>
    <row r="492" spans="1:31" ht="48.75" customHeight="1" x14ac:dyDescent="0.25">
      <c r="A492" s="144" t="s">
        <v>1010</v>
      </c>
      <c r="B492" s="148" t="s">
        <v>1059</v>
      </c>
      <c r="C492" s="149" t="s">
        <v>1060</v>
      </c>
      <c r="D492" s="69" t="s">
        <v>32</v>
      </c>
      <c r="E492" s="57" t="s">
        <v>32</v>
      </c>
      <c r="F492" s="69" t="s">
        <v>32</v>
      </c>
      <c r="G492" s="69" t="s">
        <v>32</v>
      </c>
      <c r="H492" s="69">
        <f t="shared" si="180"/>
        <v>0</v>
      </c>
      <c r="I492" s="37" t="s">
        <v>32</v>
      </c>
      <c r="J492" s="69">
        <v>0</v>
      </c>
      <c r="K492" s="37" t="s">
        <v>32</v>
      </c>
      <c r="L492" s="69">
        <v>0</v>
      </c>
      <c r="M492" s="37" t="s">
        <v>32</v>
      </c>
      <c r="N492" s="69">
        <v>0</v>
      </c>
      <c r="O492" s="69" t="s">
        <v>32</v>
      </c>
      <c r="P492" s="69">
        <v>0</v>
      </c>
      <c r="Q492" s="69" t="s">
        <v>32</v>
      </c>
      <c r="R492" s="69" t="s">
        <v>32</v>
      </c>
      <c r="S492" s="131" t="s">
        <v>32</v>
      </c>
      <c r="T492" s="54" t="s">
        <v>1053</v>
      </c>
      <c r="U492" s="1"/>
      <c r="W492" s="3"/>
      <c r="X492" s="3"/>
      <c r="Y492" s="3"/>
      <c r="Z492" s="3"/>
      <c r="AD492" s="1"/>
      <c r="AE492" s="1"/>
    </row>
    <row r="493" spans="1:31" ht="48.75" customHeight="1" x14ac:dyDescent="0.25">
      <c r="A493" s="144" t="s">
        <v>1010</v>
      </c>
      <c r="B493" s="148" t="s">
        <v>1061</v>
      </c>
      <c r="C493" s="149" t="s">
        <v>1062</v>
      </c>
      <c r="D493" s="69" t="s">
        <v>32</v>
      </c>
      <c r="E493" s="57" t="s">
        <v>32</v>
      </c>
      <c r="F493" s="69" t="s">
        <v>32</v>
      </c>
      <c r="G493" s="69" t="s">
        <v>32</v>
      </c>
      <c r="H493" s="69">
        <f t="shared" si="180"/>
        <v>0</v>
      </c>
      <c r="I493" s="37" t="s">
        <v>32</v>
      </c>
      <c r="J493" s="69">
        <v>0</v>
      </c>
      <c r="K493" s="37" t="s">
        <v>32</v>
      </c>
      <c r="L493" s="69">
        <v>0</v>
      </c>
      <c r="M493" s="37" t="s">
        <v>32</v>
      </c>
      <c r="N493" s="69">
        <v>0</v>
      </c>
      <c r="O493" s="69" t="s">
        <v>32</v>
      </c>
      <c r="P493" s="69">
        <v>0</v>
      </c>
      <c r="Q493" s="69" t="s">
        <v>32</v>
      </c>
      <c r="R493" s="69" t="s">
        <v>32</v>
      </c>
      <c r="S493" s="131" t="s">
        <v>32</v>
      </c>
      <c r="T493" s="54" t="s">
        <v>1053</v>
      </c>
      <c r="U493" s="1"/>
      <c r="W493" s="3"/>
      <c r="X493" s="3"/>
      <c r="Y493" s="3"/>
      <c r="Z493" s="3"/>
      <c r="AD493" s="1"/>
      <c r="AE493" s="1"/>
    </row>
    <row r="494" spans="1:31" ht="48.75" customHeight="1" x14ac:dyDescent="0.25">
      <c r="A494" s="144" t="s">
        <v>1010</v>
      </c>
      <c r="B494" s="148" t="s">
        <v>1063</v>
      </c>
      <c r="C494" s="149" t="s">
        <v>1064</v>
      </c>
      <c r="D494" s="69" t="s">
        <v>32</v>
      </c>
      <c r="E494" s="57" t="s">
        <v>32</v>
      </c>
      <c r="F494" s="69" t="s">
        <v>32</v>
      </c>
      <c r="G494" s="69" t="s">
        <v>32</v>
      </c>
      <c r="H494" s="69">
        <f t="shared" si="180"/>
        <v>0.28079999999999999</v>
      </c>
      <c r="I494" s="37" t="s">
        <v>32</v>
      </c>
      <c r="J494" s="69">
        <v>0</v>
      </c>
      <c r="K494" s="37" t="s">
        <v>32</v>
      </c>
      <c r="L494" s="69">
        <v>0</v>
      </c>
      <c r="M494" s="37" t="s">
        <v>32</v>
      </c>
      <c r="N494" s="69">
        <v>0</v>
      </c>
      <c r="O494" s="69" t="s">
        <v>32</v>
      </c>
      <c r="P494" s="69">
        <v>0.28079999999999999</v>
      </c>
      <c r="Q494" s="69" t="s">
        <v>32</v>
      </c>
      <c r="R494" s="69" t="s">
        <v>32</v>
      </c>
      <c r="S494" s="131" t="s">
        <v>32</v>
      </c>
      <c r="T494" s="54" t="s">
        <v>1053</v>
      </c>
      <c r="U494" s="1"/>
      <c r="W494" s="3"/>
      <c r="X494" s="3"/>
      <c r="Y494" s="3"/>
      <c r="Z494" s="3"/>
      <c r="AD494" s="1"/>
      <c r="AE494" s="1"/>
    </row>
    <row r="495" spans="1:31" ht="48.75" customHeight="1" x14ac:dyDescent="0.25">
      <c r="A495" s="144" t="s">
        <v>1010</v>
      </c>
      <c r="B495" s="148" t="s">
        <v>1065</v>
      </c>
      <c r="C495" s="149" t="s">
        <v>1066</v>
      </c>
      <c r="D495" s="69" t="s">
        <v>32</v>
      </c>
      <c r="E495" s="57" t="s">
        <v>32</v>
      </c>
      <c r="F495" s="69" t="s">
        <v>32</v>
      </c>
      <c r="G495" s="69" t="s">
        <v>32</v>
      </c>
      <c r="H495" s="69">
        <f t="shared" si="180"/>
        <v>11.061879999999999</v>
      </c>
      <c r="I495" s="37" t="s">
        <v>32</v>
      </c>
      <c r="J495" s="69">
        <v>0</v>
      </c>
      <c r="K495" s="37" t="s">
        <v>32</v>
      </c>
      <c r="L495" s="69">
        <v>0</v>
      </c>
      <c r="M495" s="37" t="s">
        <v>32</v>
      </c>
      <c r="N495" s="69">
        <v>0</v>
      </c>
      <c r="O495" s="69" t="s">
        <v>32</v>
      </c>
      <c r="P495" s="69">
        <v>11.061879999999999</v>
      </c>
      <c r="Q495" s="69" t="s">
        <v>32</v>
      </c>
      <c r="R495" s="69" t="s">
        <v>32</v>
      </c>
      <c r="S495" s="131" t="s">
        <v>32</v>
      </c>
      <c r="T495" s="54" t="s">
        <v>1053</v>
      </c>
      <c r="U495" s="1"/>
      <c r="W495" s="3"/>
      <c r="X495" s="3"/>
      <c r="Y495" s="3"/>
      <c r="Z495" s="3"/>
      <c r="AD495" s="1"/>
      <c r="AE495" s="1"/>
    </row>
    <row r="496" spans="1:31" ht="48.75" customHeight="1" x14ac:dyDescent="0.25">
      <c r="A496" s="144" t="s">
        <v>1010</v>
      </c>
      <c r="B496" s="148" t="s">
        <v>1067</v>
      </c>
      <c r="C496" s="149" t="s">
        <v>1068</v>
      </c>
      <c r="D496" s="69" t="s">
        <v>32</v>
      </c>
      <c r="E496" s="57" t="s">
        <v>32</v>
      </c>
      <c r="F496" s="69" t="s">
        <v>32</v>
      </c>
      <c r="G496" s="69" t="s">
        <v>32</v>
      </c>
      <c r="H496" s="69">
        <f t="shared" si="180"/>
        <v>1.9776369999999999</v>
      </c>
      <c r="I496" s="37" t="s">
        <v>32</v>
      </c>
      <c r="J496" s="69">
        <v>0</v>
      </c>
      <c r="K496" s="37" t="s">
        <v>32</v>
      </c>
      <c r="L496" s="69">
        <v>0</v>
      </c>
      <c r="M496" s="37" t="s">
        <v>32</v>
      </c>
      <c r="N496" s="69">
        <v>0</v>
      </c>
      <c r="O496" s="69" t="s">
        <v>32</v>
      </c>
      <c r="P496" s="69">
        <v>1.9776369999999999</v>
      </c>
      <c r="Q496" s="69" t="s">
        <v>32</v>
      </c>
      <c r="R496" s="69" t="s">
        <v>32</v>
      </c>
      <c r="S496" s="131" t="s">
        <v>32</v>
      </c>
      <c r="T496" s="54" t="s">
        <v>1053</v>
      </c>
      <c r="U496" s="1"/>
      <c r="W496" s="3"/>
      <c r="X496" s="3"/>
      <c r="Y496" s="3"/>
      <c r="Z496" s="3"/>
      <c r="AD496" s="1"/>
      <c r="AE496" s="1"/>
    </row>
    <row r="497" spans="1:31" ht="48.75" customHeight="1" x14ac:dyDescent="0.25">
      <c r="A497" s="144" t="s">
        <v>1010</v>
      </c>
      <c r="B497" s="148" t="s">
        <v>1069</v>
      </c>
      <c r="C497" s="149" t="s">
        <v>1070</v>
      </c>
      <c r="D497" s="69" t="s">
        <v>32</v>
      </c>
      <c r="E497" s="57" t="s">
        <v>32</v>
      </c>
      <c r="F497" s="69" t="s">
        <v>32</v>
      </c>
      <c r="G497" s="69" t="s">
        <v>32</v>
      </c>
      <c r="H497" s="69">
        <f t="shared" si="180"/>
        <v>0</v>
      </c>
      <c r="I497" s="37" t="s">
        <v>32</v>
      </c>
      <c r="J497" s="69">
        <v>0</v>
      </c>
      <c r="K497" s="37" t="s">
        <v>32</v>
      </c>
      <c r="L497" s="69">
        <v>0</v>
      </c>
      <c r="M497" s="37" t="s">
        <v>32</v>
      </c>
      <c r="N497" s="69">
        <v>0</v>
      </c>
      <c r="O497" s="69" t="s">
        <v>32</v>
      </c>
      <c r="P497" s="69">
        <v>0</v>
      </c>
      <c r="Q497" s="69" t="s">
        <v>32</v>
      </c>
      <c r="R497" s="69" t="s">
        <v>32</v>
      </c>
      <c r="S497" s="131" t="s">
        <v>32</v>
      </c>
      <c r="T497" s="54" t="s">
        <v>1053</v>
      </c>
      <c r="U497" s="1"/>
      <c r="W497" s="3"/>
      <c r="X497" s="3"/>
      <c r="Y497" s="3"/>
      <c r="Z497" s="3"/>
      <c r="AD497" s="1"/>
      <c r="AE497" s="1"/>
    </row>
    <row r="498" spans="1:31" ht="48.75" customHeight="1" x14ac:dyDescent="0.25">
      <c r="A498" s="34" t="s">
        <v>1010</v>
      </c>
      <c r="B498" s="35" t="s">
        <v>1071</v>
      </c>
      <c r="C498" s="77" t="s">
        <v>1072</v>
      </c>
      <c r="D498" s="69">
        <v>52.338999999999999</v>
      </c>
      <c r="E498" s="57">
        <v>0</v>
      </c>
      <c r="F498" s="69">
        <f t="shared" si="179"/>
        <v>52.338999999999999</v>
      </c>
      <c r="G498" s="69">
        <f t="shared" si="180"/>
        <v>52.338999999999999</v>
      </c>
      <c r="H498" s="69">
        <f t="shared" si="180"/>
        <v>14.699439049999999</v>
      </c>
      <c r="I498" s="37">
        <v>0</v>
      </c>
      <c r="J498" s="69">
        <v>0</v>
      </c>
      <c r="K498" s="37">
        <v>13.82998911</v>
      </c>
      <c r="L498" s="69">
        <v>13.82998911</v>
      </c>
      <c r="M498" s="37">
        <v>0</v>
      </c>
      <c r="N498" s="69">
        <v>0</v>
      </c>
      <c r="O498" s="69">
        <v>38.509010889999999</v>
      </c>
      <c r="P498" s="69">
        <v>0.86944993999999998</v>
      </c>
      <c r="Q498" s="69">
        <f t="shared" si="181"/>
        <v>37.639560950000003</v>
      </c>
      <c r="R498" s="69">
        <f t="shared" si="182"/>
        <v>-37.639560950000003</v>
      </c>
      <c r="S498" s="131">
        <f t="shared" si="175"/>
        <v>-0.71914940961806695</v>
      </c>
      <c r="T498" s="54" t="s">
        <v>968</v>
      </c>
      <c r="U498" s="1"/>
      <c r="W498" s="3"/>
      <c r="X498" s="3"/>
      <c r="Y498" s="3"/>
      <c r="Z498" s="3"/>
      <c r="AD498" s="1"/>
      <c r="AE498" s="1"/>
    </row>
    <row r="499" spans="1:31" ht="131.25" customHeight="1" x14ac:dyDescent="0.25">
      <c r="A499" s="144" t="s">
        <v>1010</v>
      </c>
      <c r="B499" s="148" t="s">
        <v>1073</v>
      </c>
      <c r="C499" s="149" t="s">
        <v>1074</v>
      </c>
      <c r="D499" s="69" t="s">
        <v>32</v>
      </c>
      <c r="E499" s="57" t="s">
        <v>32</v>
      </c>
      <c r="F499" s="69" t="s">
        <v>32</v>
      </c>
      <c r="G499" s="69" t="s">
        <v>32</v>
      </c>
      <c r="H499" s="69">
        <f t="shared" ref="H499" si="183">J499+L499+N499+P499</f>
        <v>18.545324520000001</v>
      </c>
      <c r="I499" s="37" t="s">
        <v>32</v>
      </c>
      <c r="J499" s="69">
        <v>0</v>
      </c>
      <c r="K499" s="37" t="s">
        <v>32</v>
      </c>
      <c r="L499" s="69">
        <v>0</v>
      </c>
      <c r="M499" s="37" t="s">
        <v>32</v>
      </c>
      <c r="N499" s="69">
        <v>18.545324520000001</v>
      </c>
      <c r="O499" s="69" t="s">
        <v>32</v>
      </c>
      <c r="P499" s="69">
        <v>0</v>
      </c>
      <c r="Q499" s="69" t="s">
        <v>32</v>
      </c>
      <c r="R499" s="69" t="s">
        <v>32</v>
      </c>
      <c r="S499" s="131" t="s">
        <v>32</v>
      </c>
      <c r="T499" s="54" t="s">
        <v>1075</v>
      </c>
      <c r="U499" s="1"/>
      <c r="W499" s="3"/>
      <c r="X499" s="3"/>
      <c r="Y499" s="3"/>
      <c r="Z499" s="3"/>
      <c r="AD499" s="1"/>
      <c r="AE499" s="1"/>
    </row>
    <row r="500" spans="1:31" ht="48.75" customHeight="1" x14ac:dyDescent="0.25">
      <c r="A500" s="30" t="s">
        <v>1076</v>
      </c>
      <c r="B500" s="31" t="s">
        <v>1077</v>
      </c>
      <c r="C500" s="32" t="s">
        <v>31</v>
      </c>
      <c r="D500" s="67">
        <f t="shared" ref="D500:R500" si="184">SUM(D501,D542,D553,D639,D646,D652,D653)</f>
        <v>10856.7603814964</v>
      </c>
      <c r="E500" s="135">
        <f t="shared" si="184"/>
        <v>3835.8001755500004</v>
      </c>
      <c r="F500" s="67">
        <f t="shared" si="184"/>
        <v>7020.9602059463996</v>
      </c>
      <c r="G500" s="67">
        <f t="shared" si="184"/>
        <v>2860.7498776902003</v>
      </c>
      <c r="H500" s="67">
        <f t="shared" si="184"/>
        <v>1850.8808692599998</v>
      </c>
      <c r="I500" s="33">
        <f t="shared" si="184"/>
        <v>207.54704937400001</v>
      </c>
      <c r="J500" s="67">
        <f t="shared" si="184"/>
        <v>207.80568822999999</v>
      </c>
      <c r="K500" s="33">
        <f t="shared" si="184"/>
        <v>333.5592942248</v>
      </c>
      <c r="L500" s="67">
        <f t="shared" si="184"/>
        <v>339.09998428</v>
      </c>
      <c r="M500" s="33">
        <f t="shared" si="184"/>
        <v>360.80255554199999</v>
      </c>
      <c r="N500" s="67">
        <f t="shared" si="184"/>
        <v>383.41959488000003</v>
      </c>
      <c r="O500" s="67">
        <f t="shared" si="184"/>
        <v>1958.8409785494002</v>
      </c>
      <c r="P500" s="67">
        <f t="shared" si="184"/>
        <v>920.55560187000003</v>
      </c>
      <c r="Q500" s="67">
        <f t="shared" si="184"/>
        <v>5424.1435531763991</v>
      </c>
      <c r="R500" s="67">
        <f t="shared" si="184"/>
        <v>-1269.6550295402001</v>
      </c>
      <c r="S500" s="129">
        <f t="shared" si="175"/>
        <v>-0.44381895790390907</v>
      </c>
      <c r="T500" s="150" t="s">
        <v>32</v>
      </c>
      <c r="U500" s="1"/>
      <c r="V500" s="24"/>
      <c r="W500" s="3"/>
      <c r="X500" s="3"/>
      <c r="Y500" s="3"/>
      <c r="Z500" s="3"/>
      <c r="AD500" s="1"/>
      <c r="AE500" s="1"/>
    </row>
    <row r="501" spans="1:31" ht="47.25" customHeight="1" x14ac:dyDescent="0.25">
      <c r="A501" s="30" t="s">
        <v>1078</v>
      </c>
      <c r="B501" s="31" t="s">
        <v>50</v>
      </c>
      <c r="C501" s="66" t="s">
        <v>31</v>
      </c>
      <c r="D501" s="67">
        <f t="shared" ref="D501:R501" si="185">D502+D505+D508+D541</f>
        <v>1999.027315924</v>
      </c>
      <c r="E501" s="135">
        <f t="shared" si="185"/>
        <v>301.10558921000006</v>
      </c>
      <c r="F501" s="67">
        <f t="shared" si="185"/>
        <v>1697.9217267139998</v>
      </c>
      <c r="G501" s="67">
        <f t="shared" si="185"/>
        <v>993.50296899600005</v>
      </c>
      <c r="H501" s="67">
        <f t="shared" si="185"/>
        <v>562.79195818000005</v>
      </c>
      <c r="I501" s="33">
        <f t="shared" si="185"/>
        <v>28.364219220000003</v>
      </c>
      <c r="J501" s="67">
        <f t="shared" si="185"/>
        <v>28.364219220000003</v>
      </c>
      <c r="K501" s="33">
        <f t="shared" si="185"/>
        <v>144.14368994999998</v>
      </c>
      <c r="L501" s="67">
        <f t="shared" si="185"/>
        <v>144.14368994999998</v>
      </c>
      <c r="M501" s="33">
        <f t="shared" si="185"/>
        <v>145.70448992000001</v>
      </c>
      <c r="N501" s="67">
        <f t="shared" si="185"/>
        <v>148.84904402000001</v>
      </c>
      <c r="O501" s="67">
        <f t="shared" si="185"/>
        <v>675.29056990600009</v>
      </c>
      <c r="P501" s="67">
        <f t="shared" si="185"/>
        <v>241.43500498999998</v>
      </c>
      <c r="Q501" s="67">
        <f t="shared" si="185"/>
        <v>1136.144173744</v>
      </c>
      <c r="R501" s="67">
        <f t="shared" si="185"/>
        <v>-431.72541602600006</v>
      </c>
      <c r="S501" s="129">
        <f t="shared" si="175"/>
        <v>-0.43454869235296489</v>
      </c>
      <c r="T501" s="150" t="s">
        <v>32</v>
      </c>
      <c r="U501" s="1"/>
      <c r="V501" s="24"/>
      <c r="W501" s="3"/>
      <c r="X501" s="3"/>
      <c r="Y501" s="3"/>
      <c r="Z501" s="3"/>
      <c r="AD501" s="1"/>
      <c r="AE501" s="1"/>
    </row>
    <row r="502" spans="1:31" ht="125.25" customHeight="1" x14ac:dyDescent="0.25">
      <c r="A502" s="30" t="s">
        <v>1079</v>
      </c>
      <c r="B502" s="31" t="s">
        <v>52</v>
      </c>
      <c r="C502" s="32" t="s">
        <v>31</v>
      </c>
      <c r="D502" s="67">
        <v>0</v>
      </c>
      <c r="E502" s="135">
        <v>0</v>
      </c>
      <c r="F502" s="67">
        <v>0</v>
      </c>
      <c r="G502" s="67">
        <v>0</v>
      </c>
      <c r="H502" s="67">
        <v>0</v>
      </c>
      <c r="I502" s="33">
        <v>0</v>
      </c>
      <c r="J502" s="67">
        <v>0</v>
      </c>
      <c r="K502" s="33">
        <v>0</v>
      </c>
      <c r="L502" s="67">
        <v>0</v>
      </c>
      <c r="M502" s="33">
        <v>0</v>
      </c>
      <c r="N502" s="67">
        <v>0</v>
      </c>
      <c r="O502" s="67">
        <v>0</v>
      </c>
      <c r="P502" s="67">
        <v>0</v>
      </c>
      <c r="Q502" s="67">
        <v>0</v>
      </c>
      <c r="R502" s="67">
        <v>0</v>
      </c>
      <c r="S502" s="129">
        <v>0</v>
      </c>
      <c r="T502" s="150" t="s">
        <v>32</v>
      </c>
      <c r="U502" s="1"/>
      <c r="V502" s="24"/>
      <c r="W502" s="3"/>
      <c r="X502" s="3"/>
      <c r="Y502" s="3"/>
      <c r="Z502" s="3"/>
      <c r="AD502" s="1"/>
      <c r="AE502" s="1"/>
    </row>
    <row r="503" spans="1:31" ht="55.5" customHeight="1" x14ac:dyDescent="0.25">
      <c r="A503" s="30" t="s">
        <v>1080</v>
      </c>
      <c r="B503" s="31" t="s">
        <v>59</v>
      </c>
      <c r="C503" s="66" t="s">
        <v>31</v>
      </c>
      <c r="D503" s="67">
        <v>0</v>
      </c>
      <c r="E503" s="135">
        <v>0</v>
      </c>
      <c r="F503" s="67">
        <v>0</v>
      </c>
      <c r="G503" s="67">
        <v>0</v>
      </c>
      <c r="H503" s="67">
        <v>0</v>
      </c>
      <c r="I503" s="33">
        <v>0</v>
      </c>
      <c r="J503" s="67">
        <v>0</v>
      </c>
      <c r="K503" s="33">
        <v>0</v>
      </c>
      <c r="L503" s="67">
        <v>0</v>
      </c>
      <c r="M503" s="33">
        <v>0</v>
      </c>
      <c r="N503" s="67">
        <v>0</v>
      </c>
      <c r="O503" s="67">
        <v>0</v>
      </c>
      <c r="P503" s="67">
        <v>0</v>
      </c>
      <c r="Q503" s="67">
        <v>0</v>
      </c>
      <c r="R503" s="67">
        <v>0</v>
      </c>
      <c r="S503" s="129">
        <v>0</v>
      </c>
      <c r="T503" s="150" t="s">
        <v>32</v>
      </c>
      <c r="U503" s="1"/>
      <c r="V503" s="24"/>
      <c r="W503" s="3"/>
      <c r="X503" s="3"/>
      <c r="Y503" s="3"/>
      <c r="Z503" s="3"/>
      <c r="AD503" s="1"/>
      <c r="AE503" s="1"/>
    </row>
    <row r="504" spans="1:31" ht="94.5" customHeight="1" x14ac:dyDescent="0.25">
      <c r="A504" s="30" t="s">
        <v>1081</v>
      </c>
      <c r="B504" s="31" t="s">
        <v>59</v>
      </c>
      <c r="C504" s="66" t="s">
        <v>31</v>
      </c>
      <c r="D504" s="67">
        <v>0</v>
      </c>
      <c r="E504" s="135">
        <v>0</v>
      </c>
      <c r="F504" s="67">
        <v>0</v>
      </c>
      <c r="G504" s="67">
        <v>0</v>
      </c>
      <c r="H504" s="67">
        <v>0</v>
      </c>
      <c r="I504" s="33">
        <v>0</v>
      </c>
      <c r="J504" s="67">
        <v>0</v>
      </c>
      <c r="K504" s="33">
        <v>0</v>
      </c>
      <c r="L504" s="67">
        <v>0</v>
      </c>
      <c r="M504" s="33">
        <v>0</v>
      </c>
      <c r="N504" s="67">
        <v>0</v>
      </c>
      <c r="O504" s="136">
        <v>0</v>
      </c>
      <c r="P504" s="67">
        <v>0</v>
      </c>
      <c r="Q504" s="67">
        <v>0</v>
      </c>
      <c r="R504" s="67">
        <v>0</v>
      </c>
      <c r="S504" s="129">
        <v>0</v>
      </c>
      <c r="T504" s="16" t="s">
        <v>32</v>
      </c>
      <c r="U504" s="1"/>
      <c r="V504" s="24"/>
      <c r="W504" s="3"/>
      <c r="X504" s="3"/>
      <c r="Y504" s="3"/>
      <c r="Z504" s="3"/>
      <c r="AD504" s="1"/>
      <c r="AE504" s="1"/>
    </row>
    <row r="505" spans="1:31" ht="94.5" customHeight="1" x14ac:dyDescent="0.25">
      <c r="A505" s="30" t="s">
        <v>1082</v>
      </c>
      <c r="B505" s="31" t="s">
        <v>61</v>
      </c>
      <c r="C505" s="32" t="s">
        <v>31</v>
      </c>
      <c r="D505" s="126">
        <v>0</v>
      </c>
      <c r="E505" s="139">
        <v>0</v>
      </c>
      <c r="F505" s="126">
        <v>0</v>
      </c>
      <c r="G505" s="126">
        <v>0</v>
      </c>
      <c r="H505" s="67">
        <v>0</v>
      </c>
      <c r="I505" s="33">
        <v>0</v>
      </c>
      <c r="J505" s="126">
        <v>0</v>
      </c>
      <c r="K505" s="33">
        <v>0</v>
      </c>
      <c r="L505" s="126">
        <v>0</v>
      </c>
      <c r="M505" s="33">
        <v>0</v>
      </c>
      <c r="N505" s="126">
        <v>0</v>
      </c>
      <c r="O505" s="147">
        <v>0</v>
      </c>
      <c r="P505" s="126">
        <v>0</v>
      </c>
      <c r="Q505" s="126">
        <v>0</v>
      </c>
      <c r="R505" s="126">
        <v>0</v>
      </c>
      <c r="S505" s="129">
        <v>0</v>
      </c>
      <c r="T505" s="16" t="s">
        <v>32</v>
      </c>
      <c r="U505" s="1"/>
      <c r="V505" s="24"/>
      <c r="W505" s="3"/>
      <c r="X505" s="3"/>
      <c r="Y505" s="3"/>
      <c r="Z505" s="3"/>
      <c r="AD505" s="1"/>
      <c r="AE505" s="1"/>
    </row>
    <row r="506" spans="1:31" ht="94.5" customHeight="1" x14ac:dyDescent="0.25">
      <c r="A506" s="30" t="s">
        <v>1083</v>
      </c>
      <c r="B506" s="31" t="s">
        <v>59</v>
      </c>
      <c r="C506" s="66" t="s">
        <v>31</v>
      </c>
      <c r="D506" s="126">
        <v>0</v>
      </c>
      <c r="E506" s="139">
        <v>0</v>
      </c>
      <c r="F506" s="126">
        <v>0</v>
      </c>
      <c r="G506" s="126">
        <v>0</v>
      </c>
      <c r="H506" s="67">
        <v>0</v>
      </c>
      <c r="I506" s="33">
        <v>0</v>
      </c>
      <c r="J506" s="126">
        <v>0</v>
      </c>
      <c r="K506" s="33">
        <v>0</v>
      </c>
      <c r="L506" s="126">
        <v>0</v>
      </c>
      <c r="M506" s="33">
        <v>0</v>
      </c>
      <c r="N506" s="126">
        <v>0</v>
      </c>
      <c r="O506" s="147">
        <v>0</v>
      </c>
      <c r="P506" s="126">
        <v>0</v>
      </c>
      <c r="Q506" s="126">
        <v>0</v>
      </c>
      <c r="R506" s="126">
        <v>0</v>
      </c>
      <c r="S506" s="129">
        <v>0</v>
      </c>
      <c r="T506" s="80" t="s">
        <v>32</v>
      </c>
      <c r="U506" s="1"/>
      <c r="V506" s="24"/>
      <c r="W506" s="3"/>
      <c r="X506" s="3"/>
      <c r="Y506" s="3"/>
      <c r="Z506" s="3"/>
      <c r="AD506" s="1"/>
      <c r="AE506" s="1"/>
    </row>
    <row r="507" spans="1:31" ht="94.5" customHeight="1" x14ac:dyDescent="0.25">
      <c r="A507" s="30" t="s">
        <v>1084</v>
      </c>
      <c r="B507" s="31" t="s">
        <v>59</v>
      </c>
      <c r="C507" s="66" t="s">
        <v>31</v>
      </c>
      <c r="D507" s="126">
        <v>0</v>
      </c>
      <c r="E507" s="139">
        <v>0</v>
      </c>
      <c r="F507" s="126">
        <v>0</v>
      </c>
      <c r="G507" s="126">
        <v>0</v>
      </c>
      <c r="H507" s="67">
        <v>0</v>
      </c>
      <c r="I507" s="33">
        <v>0</v>
      </c>
      <c r="J507" s="126">
        <v>0</v>
      </c>
      <c r="K507" s="33">
        <v>0</v>
      </c>
      <c r="L507" s="126">
        <v>0</v>
      </c>
      <c r="M507" s="33">
        <v>0</v>
      </c>
      <c r="N507" s="126">
        <v>0</v>
      </c>
      <c r="O507" s="147">
        <v>0</v>
      </c>
      <c r="P507" s="126">
        <v>0</v>
      </c>
      <c r="Q507" s="126">
        <v>0</v>
      </c>
      <c r="R507" s="126">
        <v>0</v>
      </c>
      <c r="S507" s="129">
        <v>0</v>
      </c>
      <c r="T507" s="80" t="s">
        <v>32</v>
      </c>
      <c r="U507" s="1"/>
      <c r="V507" s="24"/>
      <c r="W507" s="3"/>
      <c r="X507" s="3"/>
      <c r="Y507" s="3"/>
      <c r="Z507" s="3"/>
      <c r="AD507" s="1"/>
      <c r="AE507" s="1"/>
    </row>
    <row r="508" spans="1:31" ht="94.5" customHeight="1" x14ac:dyDescent="0.25">
      <c r="A508" s="30" t="s">
        <v>1085</v>
      </c>
      <c r="B508" s="31" t="s">
        <v>65</v>
      </c>
      <c r="C508" s="66" t="s">
        <v>31</v>
      </c>
      <c r="D508" s="126">
        <f t="shared" ref="D508:R508" si="186">SUM(D509,D514,D516,D534,D536)</f>
        <v>1999.027315924</v>
      </c>
      <c r="E508" s="139">
        <f t="shared" si="186"/>
        <v>301.10558921000006</v>
      </c>
      <c r="F508" s="126">
        <f t="shared" si="186"/>
        <v>1697.9217267139998</v>
      </c>
      <c r="G508" s="126">
        <f t="shared" si="186"/>
        <v>993.50296899600005</v>
      </c>
      <c r="H508" s="67">
        <f t="shared" si="186"/>
        <v>562.79195818000005</v>
      </c>
      <c r="I508" s="33">
        <f t="shared" si="186"/>
        <v>28.364219220000003</v>
      </c>
      <c r="J508" s="126">
        <f t="shared" si="186"/>
        <v>28.364219220000003</v>
      </c>
      <c r="K508" s="33">
        <f t="shared" si="186"/>
        <v>144.14368994999998</v>
      </c>
      <c r="L508" s="126">
        <f t="shared" si="186"/>
        <v>144.14368994999998</v>
      </c>
      <c r="M508" s="33">
        <f t="shared" si="186"/>
        <v>145.70448992000001</v>
      </c>
      <c r="N508" s="126">
        <f t="shared" si="186"/>
        <v>148.84904402000001</v>
      </c>
      <c r="O508" s="147">
        <f t="shared" si="186"/>
        <v>675.29056990600009</v>
      </c>
      <c r="P508" s="126">
        <f t="shared" si="186"/>
        <v>241.43500498999998</v>
      </c>
      <c r="Q508" s="126">
        <f t="shared" si="186"/>
        <v>1136.144173744</v>
      </c>
      <c r="R508" s="126">
        <f t="shared" si="186"/>
        <v>-431.72541602600006</v>
      </c>
      <c r="S508" s="129">
        <f t="shared" si="175"/>
        <v>-0.43454869235296489</v>
      </c>
      <c r="T508" s="80" t="s">
        <v>32</v>
      </c>
      <c r="U508" s="1"/>
      <c r="V508" s="24"/>
      <c r="W508" s="3"/>
      <c r="X508" s="3"/>
      <c r="Y508" s="3"/>
      <c r="Z508" s="3"/>
      <c r="AD508" s="1"/>
      <c r="AE508" s="1"/>
    </row>
    <row r="509" spans="1:31" ht="94.5" customHeight="1" x14ac:dyDescent="0.25">
      <c r="A509" s="30" t="s">
        <v>1086</v>
      </c>
      <c r="B509" s="81" t="s">
        <v>67</v>
      </c>
      <c r="C509" s="82" t="s">
        <v>31</v>
      </c>
      <c r="D509" s="126">
        <f t="shared" ref="D509:I509" si="187">SUM(D510:D513)</f>
        <v>9.8060468200000006</v>
      </c>
      <c r="E509" s="139">
        <f t="shared" si="187"/>
        <v>2.4576941200000002</v>
      </c>
      <c r="F509" s="126">
        <f t="shared" si="187"/>
        <v>7.3483527000000004</v>
      </c>
      <c r="G509" s="126">
        <f t="shared" si="187"/>
        <v>7.3179263400000014</v>
      </c>
      <c r="H509" s="67">
        <f t="shared" si="187"/>
        <v>7.3681034400000014</v>
      </c>
      <c r="I509" s="33">
        <f t="shared" si="187"/>
        <v>6.7398255000000011</v>
      </c>
      <c r="J509" s="126">
        <f t="shared" ref="J509" si="188">SUM(J510:J513)</f>
        <v>6.7398255000000011</v>
      </c>
      <c r="K509" s="33">
        <f>SUM(K510:K513)</f>
        <v>0</v>
      </c>
      <c r="L509" s="126">
        <f t="shared" ref="L509:P509" si="189">SUM(L510:L513)</f>
        <v>0</v>
      </c>
      <c r="M509" s="33">
        <f t="shared" si="189"/>
        <v>0</v>
      </c>
      <c r="N509" s="126">
        <f t="shared" si="189"/>
        <v>0</v>
      </c>
      <c r="O509" s="147">
        <f t="shared" si="189"/>
        <v>0.57810083999999995</v>
      </c>
      <c r="P509" s="126">
        <f t="shared" si="189"/>
        <v>0.62827793999999992</v>
      </c>
      <c r="Q509" s="126">
        <f>SUM(Q510:Q513)</f>
        <v>-1.9750739999999878E-2</v>
      </c>
      <c r="R509" s="126">
        <f>SUM(R510:R513)</f>
        <v>5.0177099999999975E-2</v>
      </c>
      <c r="S509" s="129">
        <f t="shared" si="175"/>
        <v>6.8567375057781692E-3</v>
      </c>
      <c r="T509" s="80" t="s">
        <v>32</v>
      </c>
      <c r="U509" s="1"/>
      <c r="V509" s="24"/>
      <c r="W509" s="3"/>
      <c r="X509" s="3"/>
      <c r="Y509" s="3"/>
      <c r="Z509" s="3"/>
      <c r="AD509" s="1"/>
      <c r="AE509" s="1"/>
    </row>
    <row r="510" spans="1:31" ht="94.5" customHeight="1" x14ac:dyDescent="0.25">
      <c r="A510" s="34" t="s">
        <v>1086</v>
      </c>
      <c r="B510" s="83" t="s">
        <v>1087</v>
      </c>
      <c r="C510" s="71" t="s">
        <v>1088</v>
      </c>
      <c r="D510" s="137">
        <v>1.9333619200000001</v>
      </c>
      <c r="E510" s="138">
        <v>1.84155442</v>
      </c>
      <c r="F510" s="69">
        <f t="shared" ref="F510:F513" si="190">D510-E510</f>
        <v>9.1807500000000042E-2</v>
      </c>
      <c r="G510" s="69">
        <f t="shared" ref="G510:H513" si="191">I510+K510+M510+O510</f>
        <v>9.18075E-2</v>
      </c>
      <c r="H510" s="69">
        <f t="shared" si="191"/>
        <v>9.18075E-2</v>
      </c>
      <c r="I510" s="37">
        <v>9.18075E-2</v>
      </c>
      <c r="J510" s="137">
        <v>9.18075E-2</v>
      </c>
      <c r="K510" s="37">
        <v>0</v>
      </c>
      <c r="L510" s="137">
        <v>0</v>
      </c>
      <c r="M510" s="37">
        <v>0</v>
      </c>
      <c r="N510" s="137">
        <v>0</v>
      </c>
      <c r="O510" s="143">
        <v>0</v>
      </c>
      <c r="P510" s="137">
        <v>0</v>
      </c>
      <c r="Q510" s="69">
        <f t="shared" ref="Q510:Q513" si="192">F510-H510</f>
        <v>0</v>
      </c>
      <c r="R510" s="69">
        <f t="shared" ref="R510:R513" si="193">H510-(I510+K510+M510+O510)</f>
        <v>0</v>
      </c>
      <c r="S510" s="131">
        <f t="shared" si="175"/>
        <v>0</v>
      </c>
      <c r="T510" s="84" t="s">
        <v>32</v>
      </c>
      <c r="U510" s="1"/>
      <c r="W510" s="3"/>
      <c r="X510" s="3"/>
      <c r="Y510" s="3"/>
      <c r="Z510" s="3"/>
      <c r="AD510" s="1"/>
      <c r="AE510" s="1"/>
    </row>
    <row r="511" spans="1:31" ht="94.5" customHeight="1" x14ac:dyDescent="0.25">
      <c r="A511" s="34" t="s">
        <v>1086</v>
      </c>
      <c r="B511" s="43" t="s">
        <v>1089</v>
      </c>
      <c r="C511" s="44" t="s">
        <v>1090</v>
      </c>
      <c r="D511" s="137">
        <v>2.9253262400000004</v>
      </c>
      <c r="E511" s="138">
        <v>0.30205303999999999</v>
      </c>
      <c r="F511" s="69">
        <f t="shared" si="190"/>
        <v>2.6232732000000003</v>
      </c>
      <c r="G511" s="69">
        <f t="shared" si="191"/>
        <v>2.6232732000000007</v>
      </c>
      <c r="H511" s="69">
        <f t="shared" si="191"/>
        <v>2.6232732000000007</v>
      </c>
      <c r="I511" s="37">
        <v>2.6232732000000007</v>
      </c>
      <c r="J511" s="137">
        <v>2.6232732000000007</v>
      </c>
      <c r="K511" s="37">
        <v>0</v>
      </c>
      <c r="L511" s="137">
        <v>0</v>
      </c>
      <c r="M511" s="37">
        <v>0</v>
      </c>
      <c r="N511" s="137">
        <v>0</v>
      </c>
      <c r="O511" s="143">
        <v>0</v>
      </c>
      <c r="P511" s="137">
        <v>0</v>
      </c>
      <c r="Q511" s="69">
        <f t="shared" si="192"/>
        <v>0</v>
      </c>
      <c r="R511" s="69">
        <f t="shared" si="193"/>
        <v>0</v>
      </c>
      <c r="S511" s="131">
        <f t="shared" si="175"/>
        <v>0</v>
      </c>
      <c r="T511" s="84" t="s">
        <v>32</v>
      </c>
      <c r="U511" s="1"/>
      <c r="W511" s="3"/>
      <c r="X511" s="3"/>
      <c r="Y511" s="3"/>
      <c r="Z511" s="3"/>
      <c r="AD511" s="1"/>
      <c r="AE511" s="1"/>
    </row>
    <row r="512" spans="1:31" ht="94.5" customHeight="1" x14ac:dyDescent="0.25">
      <c r="A512" s="34" t="s">
        <v>1086</v>
      </c>
      <c r="B512" s="43" t="s">
        <v>1091</v>
      </c>
      <c r="C512" s="44" t="s">
        <v>1092</v>
      </c>
      <c r="D512" s="137">
        <v>4.3388314599999998</v>
      </c>
      <c r="E512" s="138">
        <v>0.31408666000000002</v>
      </c>
      <c r="F512" s="69">
        <f t="shared" si="190"/>
        <v>4.0247447999999997</v>
      </c>
      <c r="G512" s="69">
        <f t="shared" si="191"/>
        <v>4.0247448000000006</v>
      </c>
      <c r="H512" s="69">
        <f t="shared" si="191"/>
        <v>4.0247448000000006</v>
      </c>
      <c r="I512" s="37">
        <v>4.0247448000000006</v>
      </c>
      <c r="J512" s="137">
        <v>4.0247448000000006</v>
      </c>
      <c r="K512" s="37">
        <v>0</v>
      </c>
      <c r="L512" s="137">
        <v>0</v>
      </c>
      <c r="M512" s="37">
        <v>0</v>
      </c>
      <c r="N512" s="137">
        <v>0</v>
      </c>
      <c r="O512" s="143">
        <v>0</v>
      </c>
      <c r="P512" s="137">
        <v>0</v>
      </c>
      <c r="Q512" s="69">
        <f t="shared" si="192"/>
        <v>0</v>
      </c>
      <c r="R512" s="69">
        <f t="shared" si="193"/>
        <v>0</v>
      </c>
      <c r="S512" s="131">
        <f t="shared" si="175"/>
        <v>0</v>
      </c>
      <c r="T512" s="84" t="s">
        <v>32</v>
      </c>
      <c r="U512" s="1"/>
      <c r="W512" s="3"/>
      <c r="X512" s="3"/>
      <c r="Y512" s="3"/>
      <c r="Z512" s="3"/>
      <c r="AD512" s="1"/>
      <c r="AE512" s="1"/>
    </row>
    <row r="513" spans="1:31" ht="94.5" customHeight="1" x14ac:dyDescent="0.25">
      <c r="A513" s="34" t="s">
        <v>1086</v>
      </c>
      <c r="B513" s="43" t="s">
        <v>1093</v>
      </c>
      <c r="C513" s="44" t="s">
        <v>1094</v>
      </c>
      <c r="D513" s="137">
        <v>0.60852720000000005</v>
      </c>
      <c r="E513" s="138">
        <v>0</v>
      </c>
      <c r="F513" s="69">
        <f t="shared" si="190"/>
        <v>0.60852720000000005</v>
      </c>
      <c r="G513" s="69">
        <f t="shared" si="191"/>
        <v>0.57810083999999995</v>
      </c>
      <c r="H513" s="69">
        <f t="shared" si="191"/>
        <v>0.62827793999999992</v>
      </c>
      <c r="I513" s="37">
        <v>0</v>
      </c>
      <c r="J513" s="137">
        <v>0</v>
      </c>
      <c r="K513" s="37">
        <v>0</v>
      </c>
      <c r="L513" s="137">
        <v>0</v>
      </c>
      <c r="M513" s="37">
        <v>0</v>
      </c>
      <c r="N513" s="137">
        <v>0</v>
      </c>
      <c r="O513" s="143">
        <v>0.57810083999999995</v>
      </c>
      <c r="P513" s="137">
        <v>0.62827793999999992</v>
      </c>
      <c r="Q513" s="69">
        <f t="shared" si="192"/>
        <v>-1.9750739999999878E-2</v>
      </c>
      <c r="R513" s="69">
        <f t="shared" si="193"/>
        <v>5.0177099999999975E-2</v>
      </c>
      <c r="S513" s="131">
        <f t="shared" si="175"/>
        <v>8.6796448868678308E-2</v>
      </c>
      <c r="T513" s="84" t="s">
        <v>32</v>
      </c>
      <c r="U513" s="1"/>
      <c r="W513" s="3"/>
      <c r="X513" s="3"/>
      <c r="Y513" s="3"/>
      <c r="Z513" s="3"/>
      <c r="AD513" s="1"/>
      <c r="AE513" s="1"/>
    </row>
    <row r="514" spans="1:31" ht="123" customHeight="1" x14ac:dyDescent="0.25">
      <c r="A514" s="30" t="s">
        <v>1095</v>
      </c>
      <c r="B514" s="81" t="s">
        <v>69</v>
      </c>
      <c r="C514" s="82" t="s">
        <v>31</v>
      </c>
      <c r="D514" s="126">
        <f t="shared" ref="D514:F514" si="194">SUM(D515:D515)</f>
        <v>2.9758424399999996</v>
      </c>
      <c r="E514" s="126">
        <f t="shared" si="194"/>
        <v>0</v>
      </c>
      <c r="F514" s="126">
        <f t="shared" si="194"/>
        <v>2.9758424399999996</v>
      </c>
      <c r="G514" s="126">
        <f t="shared" ref="G514:R514" si="195">SUM(G515:G515)</f>
        <v>2.6980581959999999</v>
      </c>
      <c r="H514" s="126">
        <f t="shared" si="195"/>
        <v>0</v>
      </c>
      <c r="I514" s="33">
        <f t="shared" si="195"/>
        <v>0</v>
      </c>
      <c r="J514" s="126">
        <f t="shared" si="195"/>
        <v>0</v>
      </c>
      <c r="K514" s="33">
        <f t="shared" si="195"/>
        <v>0</v>
      </c>
      <c r="L514" s="126">
        <f t="shared" si="195"/>
        <v>0</v>
      </c>
      <c r="M514" s="33">
        <f t="shared" si="195"/>
        <v>0</v>
      </c>
      <c r="N514" s="126">
        <f t="shared" si="195"/>
        <v>0</v>
      </c>
      <c r="O514" s="126">
        <f t="shared" si="195"/>
        <v>2.6980581959999999</v>
      </c>
      <c r="P514" s="126">
        <f t="shared" si="195"/>
        <v>0</v>
      </c>
      <c r="Q514" s="126">
        <f t="shared" si="195"/>
        <v>2.9758424399999996</v>
      </c>
      <c r="R514" s="126">
        <f t="shared" si="195"/>
        <v>-2.6980581959999999</v>
      </c>
      <c r="S514" s="129">
        <f t="shared" si="175"/>
        <v>-1</v>
      </c>
      <c r="T514" s="80" t="s">
        <v>32</v>
      </c>
      <c r="U514" s="1"/>
      <c r="V514" s="24"/>
      <c r="W514" s="3"/>
      <c r="X514" s="3"/>
      <c r="Y514" s="3"/>
      <c r="Z514" s="3"/>
      <c r="AD514" s="1"/>
      <c r="AE514" s="1"/>
    </row>
    <row r="515" spans="1:31" ht="66.75" customHeight="1" x14ac:dyDescent="0.25">
      <c r="A515" s="34" t="s">
        <v>1095</v>
      </c>
      <c r="B515" s="43" t="s">
        <v>1096</v>
      </c>
      <c r="C515" s="44" t="s">
        <v>1097</v>
      </c>
      <c r="D515" s="69">
        <v>2.9758424399999996</v>
      </c>
      <c r="E515" s="69">
        <v>0</v>
      </c>
      <c r="F515" s="69">
        <f>D515-E515</f>
        <v>2.9758424399999996</v>
      </c>
      <c r="G515" s="69">
        <f>I515+K515+M515+O515</f>
        <v>2.6980581959999999</v>
      </c>
      <c r="H515" s="69">
        <f>J515+L515+N515+P515</f>
        <v>0</v>
      </c>
      <c r="I515" s="37">
        <v>0</v>
      </c>
      <c r="J515" s="69">
        <v>0</v>
      </c>
      <c r="K515" s="37">
        <v>0</v>
      </c>
      <c r="L515" s="69">
        <v>0</v>
      </c>
      <c r="M515" s="37">
        <v>0</v>
      </c>
      <c r="N515" s="69">
        <v>0</v>
      </c>
      <c r="O515" s="69">
        <v>2.6980581959999999</v>
      </c>
      <c r="P515" s="69">
        <v>0</v>
      </c>
      <c r="Q515" s="69">
        <f>F515-H515</f>
        <v>2.9758424399999996</v>
      </c>
      <c r="R515" s="69">
        <f>H515-(I515+K515+M515+O515)</f>
        <v>-2.6980581959999999</v>
      </c>
      <c r="S515" s="131">
        <f>R515/(I515+K515+M515+O515)</f>
        <v>-1</v>
      </c>
      <c r="T515" s="45" t="s">
        <v>1098</v>
      </c>
      <c r="U515" s="1"/>
      <c r="W515" s="3"/>
      <c r="X515" s="3"/>
      <c r="Y515" s="3"/>
      <c r="Z515" s="3"/>
      <c r="AD515" s="1"/>
      <c r="AE515" s="1"/>
    </row>
    <row r="516" spans="1:31" ht="78.75" customHeight="1" x14ac:dyDescent="0.25">
      <c r="A516" s="30" t="s">
        <v>1099</v>
      </c>
      <c r="B516" s="31" t="s">
        <v>71</v>
      </c>
      <c r="C516" s="32" t="s">
        <v>31</v>
      </c>
      <c r="D516" s="67">
        <f t="shared" ref="D516:F516" si="196">SUM(D517:D533)</f>
        <v>1063.8992653139999</v>
      </c>
      <c r="E516" s="67">
        <f t="shared" si="196"/>
        <v>13.31547597</v>
      </c>
      <c r="F516" s="67">
        <f t="shared" si="196"/>
        <v>1050.5837893439998</v>
      </c>
      <c r="G516" s="67">
        <f t="shared" ref="G516:Q516" si="197">SUM(G517:G533)</f>
        <v>939.49633254000003</v>
      </c>
      <c r="H516" s="67">
        <f t="shared" si="197"/>
        <v>530.83165479000002</v>
      </c>
      <c r="I516" s="33">
        <f t="shared" si="197"/>
        <v>1.9337418</v>
      </c>
      <c r="J516" s="67">
        <f t="shared" si="197"/>
        <v>1.9337418</v>
      </c>
      <c r="K516" s="33">
        <f t="shared" si="197"/>
        <v>144.14368994999998</v>
      </c>
      <c r="L516" s="67">
        <f t="shared" si="197"/>
        <v>144.14368994999998</v>
      </c>
      <c r="M516" s="33">
        <f t="shared" si="197"/>
        <v>145.70448992000001</v>
      </c>
      <c r="N516" s="67">
        <f t="shared" si="197"/>
        <v>148.84904402000001</v>
      </c>
      <c r="O516" s="67">
        <f t="shared" si="197"/>
        <v>647.71441087000017</v>
      </c>
      <c r="P516" s="67">
        <f t="shared" si="197"/>
        <v>235.90517901999999</v>
      </c>
      <c r="Q516" s="67">
        <f t="shared" si="197"/>
        <v>520.76653976400007</v>
      </c>
      <c r="R516" s="67">
        <f>SUM(R517:R533)</f>
        <v>-409.67908296000007</v>
      </c>
      <c r="S516" s="129">
        <f t="shared" si="175"/>
        <v>-0.43606246109806662</v>
      </c>
      <c r="T516" s="46" t="s">
        <v>32</v>
      </c>
      <c r="U516" s="1"/>
      <c r="V516" s="24"/>
      <c r="W516" s="3"/>
      <c r="X516" s="3"/>
      <c r="Y516" s="3"/>
      <c r="Z516" s="3"/>
      <c r="AD516" s="1"/>
      <c r="AE516" s="1"/>
    </row>
    <row r="517" spans="1:31" ht="96" customHeight="1" x14ac:dyDescent="0.25">
      <c r="A517" s="34" t="s">
        <v>1099</v>
      </c>
      <c r="B517" s="43" t="s">
        <v>1100</v>
      </c>
      <c r="C517" s="44" t="s">
        <v>1101</v>
      </c>
      <c r="D517" s="69">
        <v>97.275664970000008</v>
      </c>
      <c r="E517" s="69">
        <v>3.3764359699999997</v>
      </c>
      <c r="F517" s="69">
        <f t="shared" ref="F517:F533" si="198">D517-E517</f>
        <v>93.899229000000005</v>
      </c>
      <c r="G517" s="69">
        <f t="shared" ref="G517:H533" si="199">I517+K517+M517+O517</f>
        <v>84.702680279999996</v>
      </c>
      <c r="H517" s="69">
        <f t="shared" si="199"/>
        <v>33.894608160000004</v>
      </c>
      <c r="I517" s="37">
        <v>1.9337418</v>
      </c>
      <c r="J517" s="69">
        <v>1.9337418</v>
      </c>
      <c r="K517" s="37">
        <v>5.110398</v>
      </c>
      <c r="L517" s="69">
        <v>5.110398</v>
      </c>
      <c r="M517" s="37">
        <v>0</v>
      </c>
      <c r="N517" s="69">
        <v>0</v>
      </c>
      <c r="O517" s="69">
        <v>77.658540479999999</v>
      </c>
      <c r="P517" s="69">
        <v>26.850468360000001</v>
      </c>
      <c r="Q517" s="69">
        <f t="shared" ref="Q517:Q533" si="200">F517-H517</f>
        <v>60.004620840000001</v>
      </c>
      <c r="R517" s="69">
        <f t="shared" ref="R517:R533" si="201">H517-(I517+K517+M517+O517)</f>
        <v>-50.808072119999991</v>
      </c>
      <c r="S517" s="131">
        <f t="shared" si="175"/>
        <v>-0.59984019339228389</v>
      </c>
      <c r="T517" s="45" t="s">
        <v>1102</v>
      </c>
      <c r="U517" s="1"/>
      <c r="W517" s="3"/>
      <c r="X517" s="3"/>
      <c r="Y517" s="3"/>
      <c r="Z517" s="3"/>
      <c r="AD517" s="1"/>
      <c r="AE517" s="1"/>
    </row>
    <row r="518" spans="1:31" ht="96" customHeight="1" x14ac:dyDescent="0.25">
      <c r="A518" s="34" t="s">
        <v>1099</v>
      </c>
      <c r="B518" s="43" t="s">
        <v>1103</v>
      </c>
      <c r="C518" s="44" t="s">
        <v>1104</v>
      </c>
      <c r="D518" s="69">
        <v>145.55271098400002</v>
      </c>
      <c r="E518" s="69">
        <v>4.0560035999999995</v>
      </c>
      <c r="F518" s="69">
        <f t="shared" si="198"/>
        <v>141.49670738400002</v>
      </c>
      <c r="G518" s="69">
        <f t="shared" si="199"/>
        <v>129.07889220000001</v>
      </c>
      <c r="H518" s="69">
        <f t="shared" si="199"/>
        <v>10.391131439999999</v>
      </c>
      <c r="I518" s="37">
        <v>0</v>
      </c>
      <c r="J518" s="69">
        <v>0</v>
      </c>
      <c r="K518" s="37">
        <v>8.9345555999999995</v>
      </c>
      <c r="L518" s="69">
        <v>8.9345555999999995</v>
      </c>
      <c r="M518" s="37">
        <v>0</v>
      </c>
      <c r="N518" s="69">
        <v>0</v>
      </c>
      <c r="O518" s="69">
        <v>120.14433660000002</v>
      </c>
      <c r="P518" s="69">
        <v>1.45657584</v>
      </c>
      <c r="Q518" s="69">
        <f t="shared" si="200"/>
        <v>131.10557594400001</v>
      </c>
      <c r="R518" s="69">
        <f t="shared" si="201"/>
        <v>-118.68776076000002</v>
      </c>
      <c r="S518" s="131">
        <f t="shared" si="175"/>
        <v>-0.91949782599699137</v>
      </c>
      <c r="T518" s="45" t="s">
        <v>1102</v>
      </c>
      <c r="U518" s="1"/>
      <c r="W518" s="3"/>
      <c r="X518" s="3"/>
      <c r="Y518" s="3"/>
      <c r="Z518" s="3"/>
      <c r="AD518" s="1"/>
      <c r="AE518" s="1"/>
    </row>
    <row r="519" spans="1:31" ht="96" customHeight="1" x14ac:dyDescent="0.25">
      <c r="A519" s="34" t="s">
        <v>1099</v>
      </c>
      <c r="B519" s="43" t="s">
        <v>1105</v>
      </c>
      <c r="C519" s="44" t="s">
        <v>1106</v>
      </c>
      <c r="D519" s="69">
        <v>177.64904580000001</v>
      </c>
      <c r="E519" s="69">
        <v>5.8580363999999996</v>
      </c>
      <c r="F519" s="69">
        <f t="shared" si="198"/>
        <v>171.79100940000001</v>
      </c>
      <c r="G519" s="69">
        <f t="shared" si="199"/>
        <v>153.98968177600003</v>
      </c>
      <c r="H519" s="69">
        <f t="shared" si="199"/>
        <v>155.72065071</v>
      </c>
      <c r="I519" s="37">
        <v>-0.1962438</v>
      </c>
      <c r="J519" s="69">
        <v>-0.1962438</v>
      </c>
      <c r="K519" s="37">
        <v>80.725185399999987</v>
      </c>
      <c r="L519" s="69">
        <v>80.725185399999987</v>
      </c>
      <c r="M519" s="37">
        <v>54.728133800000002</v>
      </c>
      <c r="N519" s="69">
        <v>54.728133800000002</v>
      </c>
      <c r="O519" s="69">
        <v>18.732606376000028</v>
      </c>
      <c r="P519" s="69">
        <v>20.463575310000003</v>
      </c>
      <c r="Q519" s="69">
        <f t="shared" si="200"/>
        <v>16.070358690000006</v>
      </c>
      <c r="R519" s="69">
        <f t="shared" si="201"/>
        <v>1.730968933999975</v>
      </c>
      <c r="S519" s="131">
        <f t="shared" si="175"/>
        <v>1.1240811163685086E-2</v>
      </c>
      <c r="T519" s="45" t="s">
        <v>32</v>
      </c>
      <c r="U519" s="1"/>
      <c r="W519" s="3"/>
      <c r="X519" s="3"/>
      <c r="Y519" s="3"/>
      <c r="Z519" s="3"/>
      <c r="AD519" s="1"/>
      <c r="AE519" s="1"/>
    </row>
    <row r="520" spans="1:31" ht="96" customHeight="1" x14ac:dyDescent="0.25">
      <c r="A520" s="34" t="s">
        <v>1099</v>
      </c>
      <c r="B520" s="43" t="s">
        <v>1107</v>
      </c>
      <c r="C520" s="44" t="s">
        <v>1108</v>
      </c>
      <c r="D520" s="69">
        <v>163.55950199999998</v>
      </c>
      <c r="E520" s="69">
        <v>0</v>
      </c>
      <c r="F520" s="69">
        <f t="shared" si="198"/>
        <v>163.55950199999998</v>
      </c>
      <c r="G520" s="69">
        <f t="shared" si="199"/>
        <v>147.20315024000001</v>
      </c>
      <c r="H520" s="69">
        <f t="shared" si="199"/>
        <v>25.376881900000001</v>
      </c>
      <c r="I520" s="37">
        <v>0</v>
      </c>
      <c r="J520" s="69">
        <v>0</v>
      </c>
      <c r="K520" s="37">
        <v>15.27836158</v>
      </c>
      <c r="L520" s="69">
        <v>15.27836158</v>
      </c>
      <c r="M520" s="37">
        <v>7.4999999999999997E-2</v>
      </c>
      <c r="N520" s="69">
        <v>7.4999999999999997E-2</v>
      </c>
      <c r="O520" s="69">
        <v>131.84978866</v>
      </c>
      <c r="P520" s="69">
        <v>10.023520319999999</v>
      </c>
      <c r="Q520" s="69">
        <f t="shared" si="200"/>
        <v>138.18262009999998</v>
      </c>
      <c r="R520" s="69">
        <f t="shared" si="201"/>
        <v>-121.82626834000001</v>
      </c>
      <c r="S520" s="131">
        <f t="shared" si="175"/>
        <v>-0.82760639389425072</v>
      </c>
      <c r="T520" s="45" t="s">
        <v>1109</v>
      </c>
      <c r="U520" s="1"/>
      <c r="W520" s="3"/>
      <c r="X520" s="3"/>
      <c r="Y520" s="3"/>
      <c r="Z520" s="3"/>
      <c r="AD520" s="1"/>
      <c r="AE520" s="1"/>
    </row>
    <row r="521" spans="1:31" ht="96" customHeight="1" x14ac:dyDescent="0.25">
      <c r="A521" s="34" t="s">
        <v>1099</v>
      </c>
      <c r="B521" s="43" t="s">
        <v>1110</v>
      </c>
      <c r="C521" s="44" t="s">
        <v>1111</v>
      </c>
      <c r="D521" s="69">
        <v>33.112735199999996</v>
      </c>
      <c r="E521" s="69">
        <v>0</v>
      </c>
      <c r="F521" s="69">
        <f t="shared" si="198"/>
        <v>33.112735199999996</v>
      </c>
      <c r="G521" s="69">
        <f t="shared" si="199"/>
        <v>25.8475</v>
      </c>
      <c r="H521" s="69">
        <f t="shared" si="199"/>
        <v>31.669883859999999</v>
      </c>
      <c r="I521" s="37">
        <v>0</v>
      </c>
      <c r="J521" s="69">
        <v>0</v>
      </c>
      <c r="K521" s="37">
        <v>3.5186192200000002</v>
      </c>
      <c r="L521" s="69">
        <v>3.5186192200000002</v>
      </c>
      <c r="M521" s="37">
        <v>22.328880779999999</v>
      </c>
      <c r="N521" s="69">
        <v>25.473434879999999</v>
      </c>
      <c r="O521" s="69">
        <v>0</v>
      </c>
      <c r="P521" s="69">
        <v>2.6778297599999998</v>
      </c>
      <c r="Q521" s="69">
        <f t="shared" si="200"/>
        <v>1.4428513399999972</v>
      </c>
      <c r="R521" s="69">
        <f t="shared" si="201"/>
        <v>5.8223838599999986</v>
      </c>
      <c r="S521" s="131">
        <f t="shared" si="175"/>
        <v>0.22525907186381655</v>
      </c>
      <c r="T521" s="45" t="s">
        <v>1112</v>
      </c>
      <c r="U521" s="1"/>
      <c r="W521" s="3"/>
      <c r="X521" s="3"/>
      <c r="Y521" s="3"/>
      <c r="Z521" s="3"/>
      <c r="AD521" s="1"/>
      <c r="AE521" s="1"/>
    </row>
    <row r="522" spans="1:31" ht="96" customHeight="1" x14ac:dyDescent="0.25">
      <c r="A522" s="34" t="s">
        <v>1099</v>
      </c>
      <c r="B522" s="43" t="s">
        <v>1113</v>
      </c>
      <c r="C522" s="44" t="s">
        <v>1114</v>
      </c>
      <c r="D522" s="69">
        <v>56.480552400000008</v>
      </c>
      <c r="E522" s="69">
        <v>0</v>
      </c>
      <c r="F522" s="69">
        <f t="shared" si="198"/>
        <v>56.480552400000008</v>
      </c>
      <c r="G522" s="69">
        <f t="shared" si="199"/>
        <v>47.464999999999996</v>
      </c>
      <c r="H522" s="69">
        <f t="shared" si="199"/>
        <v>28.972560399999999</v>
      </c>
      <c r="I522" s="37">
        <v>0</v>
      </c>
      <c r="J522" s="69">
        <v>0</v>
      </c>
      <c r="K522" s="37">
        <v>4.0773229600000001</v>
      </c>
      <c r="L522" s="69">
        <v>4.0773229600000001</v>
      </c>
      <c r="M522" s="37">
        <v>7.4999999999999997E-2</v>
      </c>
      <c r="N522" s="69">
        <v>7.4999999999999997E-2</v>
      </c>
      <c r="O522" s="69">
        <v>43.312677039999997</v>
      </c>
      <c r="P522" s="69">
        <v>24.82023744</v>
      </c>
      <c r="Q522" s="69">
        <f t="shared" si="200"/>
        <v>27.507992000000009</v>
      </c>
      <c r="R522" s="69">
        <f t="shared" si="201"/>
        <v>-18.492439599999997</v>
      </c>
      <c r="S522" s="131">
        <f t="shared" si="175"/>
        <v>-0.38960159275255452</v>
      </c>
      <c r="T522" s="45" t="s">
        <v>1115</v>
      </c>
      <c r="U522" s="1"/>
      <c r="W522" s="3"/>
      <c r="X522" s="3"/>
      <c r="Y522" s="3"/>
      <c r="Z522" s="3"/>
      <c r="AD522" s="1"/>
      <c r="AE522" s="1"/>
    </row>
    <row r="523" spans="1:31" ht="63" customHeight="1" x14ac:dyDescent="0.25">
      <c r="A523" s="34" t="s">
        <v>1099</v>
      </c>
      <c r="B523" s="43" t="s">
        <v>1116</v>
      </c>
      <c r="C523" s="44" t="s">
        <v>1117</v>
      </c>
      <c r="D523" s="69">
        <v>4.3338986400000001</v>
      </c>
      <c r="E523" s="69">
        <v>0</v>
      </c>
      <c r="F523" s="69">
        <f t="shared" si="198"/>
        <v>4.3338986400000001</v>
      </c>
      <c r="G523" s="69">
        <f t="shared" si="199"/>
        <v>4.3338986400000001</v>
      </c>
      <c r="H523" s="69">
        <f t="shared" si="199"/>
        <v>0.60445769999999999</v>
      </c>
      <c r="I523" s="37">
        <v>0.1962438</v>
      </c>
      <c r="J523" s="69">
        <v>0.1962438</v>
      </c>
      <c r="K523" s="37">
        <v>0.40565244</v>
      </c>
      <c r="L523" s="69">
        <v>0.40565244</v>
      </c>
      <c r="M523" s="37">
        <v>2.5614599999999998E-3</v>
      </c>
      <c r="N523" s="69">
        <v>2.5614599999999998E-3</v>
      </c>
      <c r="O523" s="69">
        <v>3.7294409399999999</v>
      </c>
      <c r="P523" s="69">
        <v>0</v>
      </c>
      <c r="Q523" s="69">
        <f t="shared" si="200"/>
        <v>3.7294409399999999</v>
      </c>
      <c r="R523" s="69">
        <f t="shared" si="201"/>
        <v>-3.7294409399999999</v>
      </c>
      <c r="S523" s="131">
        <f t="shared" si="175"/>
        <v>-0.86052795641755009</v>
      </c>
      <c r="T523" s="45" t="s">
        <v>1118</v>
      </c>
      <c r="U523" s="1"/>
      <c r="W523" s="3"/>
      <c r="X523" s="3"/>
      <c r="Y523" s="3"/>
      <c r="Z523" s="3"/>
      <c r="AD523" s="1"/>
      <c r="AE523" s="1"/>
    </row>
    <row r="524" spans="1:31" ht="70.5" customHeight="1" x14ac:dyDescent="0.25">
      <c r="A524" s="34" t="s">
        <v>1099</v>
      </c>
      <c r="B524" s="43" t="s">
        <v>1119</v>
      </c>
      <c r="C524" s="44" t="s">
        <v>1120</v>
      </c>
      <c r="D524" s="69">
        <v>1.1877156</v>
      </c>
      <c r="E524" s="69">
        <v>0</v>
      </c>
      <c r="F524" s="69">
        <f t="shared" si="198"/>
        <v>1.1877156</v>
      </c>
      <c r="G524" s="69">
        <f t="shared" si="199"/>
        <v>1.0689440400000001</v>
      </c>
      <c r="H524" s="69">
        <f t="shared" si="199"/>
        <v>1.1259483600000002</v>
      </c>
      <c r="I524" s="37">
        <v>0</v>
      </c>
      <c r="J524" s="69">
        <v>0</v>
      </c>
      <c r="K524" s="37">
        <v>0</v>
      </c>
      <c r="L524" s="69">
        <v>0</v>
      </c>
      <c r="M524" s="37">
        <v>0</v>
      </c>
      <c r="N524" s="69">
        <v>0</v>
      </c>
      <c r="O524" s="130">
        <v>1.0689440400000001</v>
      </c>
      <c r="P524" s="69">
        <v>1.1259483600000002</v>
      </c>
      <c r="Q524" s="69">
        <f t="shared" si="200"/>
        <v>6.1767239999999779E-2</v>
      </c>
      <c r="R524" s="69">
        <f t="shared" si="201"/>
        <v>5.7004320000000108E-2</v>
      </c>
      <c r="S524" s="131">
        <f t="shared" si="175"/>
        <v>5.332769337485628E-2</v>
      </c>
      <c r="T524" s="45" t="s">
        <v>32</v>
      </c>
      <c r="U524" s="1"/>
      <c r="W524" s="3"/>
      <c r="X524" s="3"/>
      <c r="Y524" s="3"/>
      <c r="Z524" s="3"/>
      <c r="AD524" s="1"/>
      <c r="AE524" s="1"/>
    </row>
    <row r="525" spans="1:31" ht="63" customHeight="1" x14ac:dyDescent="0.25">
      <c r="A525" s="34" t="s">
        <v>1099</v>
      </c>
      <c r="B525" s="43" t="s">
        <v>1121</v>
      </c>
      <c r="C525" s="44" t="s">
        <v>1122</v>
      </c>
      <c r="D525" s="69">
        <v>71.668895199999994</v>
      </c>
      <c r="E525" s="69">
        <v>2.5000000000000001E-2</v>
      </c>
      <c r="F525" s="69">
        <f t="shared" si="198"/>
        <v>71.643895199999989</v>
      </c>
      <c r="G525" s="69">
        <f t="shared" si="199"/>
        <v>63.843499999999992</v>
      </c>
      <c r="H525" s="69">
        <f t="shared" si="199"/>
        <v>52.685406880000002</v>
      </c>
      <c r="I525" s="37">
        <v>0</v>
      </c>
      <c r="J525" s="69">
        <v>0</v>
      </c>
      <c r="K525" s="37">
        <v>4.99</v>
      </c>
      <c r="L525" s="69">
        <v>4.99</v>
      </c>
      <c r="M525" s="37">
        <v>4.04429514</v>
      </c>
      <c r="N525" s="69">
        <v>4.04429514</v>
      </c>
      <c r="O525" s="130">
        <v>54.809204859999994</v>
      </c>
      <c r="P525" s="69">
        <v>43.651111739999997</v>
      </c>
      <c r="Q525" s="69">
        <f t="shared" si="200"/>
        <v>18.958488319999987</v>
      </c>
      <c r="R525" s="69">
        <f t="shared" si="201"/>
        <v>-11.15809311999999</v>
      </c>
      <c r="S525" s="131">
        <f t="shared" si="175"/>
        <v>-0.17477257857103684</v>
      </c>
      <c r="T525" s="45" t="s">
        <v>1123</v>
      </c>
      <c r="U525" s="1"/>
      <c r="W525" s="3"/>
      <c r="X525" s="3"/>
      <c r="Y525" s="3"/>
      <c r="Z525" s="3"/>
      <c r="AD525" s="1"/>
      <c r="AE525" s="1"/>
    </row>
    <row r="526" spans="1:31" ht="61.5" customHeight="1" x14ac:dyDescent="0.25">
      <c r="A526" s="34" t="s">
        <v>1099</v>
      </c>
      <c r="B526" s="43" t="s">
        <v>1124</v>
      </c>
      <c r="C526" s="44" t="s">
        <v>1125</v>
      </c>
      <c r="D526" s="69">
        <v>10.71262608</v>
      </c>
      <c r="E526" s="69">
        <v>0</v>
      </c>
      <c r="F526" s="69">
        <f t="shared" si="198"/>
        <v>10.71262608</v>
      </c>
      <c r="G526" s="69">
        <f t="shared" si="199"/>
        <v>9.6413630000000001</v>
      </c>
      <c r="H526" s="69">
        <f t="shared" si="199"/>
        <v>9.24898986</v>
      </c>
      <c r="I526" s="37">
        <v>0</v>
      </c>
      <c r="J526" s="69">
        <v>0</v>
      </c>
      <c r="K526" s="37">
        <v>0</v>
      </c>
      <c r="L526" s="69">
        <v>0</v>
      </c>
      <c r="M526" s="37">
        <v>0</v>
      </c>
      <c r="N526" s="69">
        <v>0</v>
      </c>
      <c r="O526" s="130">
        <v>9.6413630000000001</v>
      </c>
      <c r="P526" s="69">
        <v>9.24898986</v>
      </c>
      <c r="Q526" s="69">
        <f t="shared" si="200"/>
        <v>1.4636362199999997</v>
      </c>
      <c r="R526" s="69">
        <f t="shared" si="201"/>
        <v>-0.39237314000000012</v>
      </c>
      <c r="S526" s="131">
        <f t="shared" si="175"/>
        <v>-4.0696853753976497E-2</v>
      </c>
      <c r="T526" s="45" t="s">
        <v>32</v>
      </c>
      <c r="U526" s="1"/>
      <c r="W526" s="3"/>
      <c r="X526" s="3"/>
      <c r="Y526" s="3"/>
      <c r="Z526" s="3"/>
      <c r="AD526" s="1"/>
      <c r="AE526" s="1"/>
    </row>
    <row r="527" spans="1:31" ht="78.75" customHeight="1" x14ac:dyDescent="0.25">
      <c r="A527" s="34" t="s">
        <v>1099</v>
      </c>
      <c r="B527" s="43" t="s">
        <v>1126</v>
      </c>
      <c r="C527" s="44" t="s">
        <v>1127</v>
      </c>
      <c r="D527" s="137">
        <v>167.20094279999998</v>
      </c>
      <c r="E527" s="137">
        <v>0</v>
      </c>
      <c r="F527" s="69">
        <f t="shared" si="198"/>
        <v>167.20094279999998</v>
      </c>
      <c r="G527" s="69">
        <f t="shared" si="199"/>
        <v>150.489848524</v>
      </c>
      <c r="H527" s="69">
        <f t="shared" si="199"/>
        <v>89.710404950000012</v>
      </c>
      <c r="I527" s="37">
        <v>0</v>
      </c>
      <c r="J527" s="137">
        <v>0</v>
      </c>
      <c r="K527" s="37">
        <v>16.196340550000002</v>
      </c>
      <c r="L527" s="137">
        <v>16.196340550000002</v>
      </c>
      <c r="M527" s="37">
        <v>50.109735360000002</v>
      </c>
      <c r="N527" s="137">
        <v>50.109735360000002</v>
      </c>
      <c r="O527" s="137">
        <v>84.183772613999992</v>
      </c>
      <c r="P527" s="137">
        <v>23.404329040000004</v>
      </c>
      <c r="Q527" s="69">
        <f t="shared" si="200"/>
        <v>77.490537849999967</v>
      </c>
      <c r="R527" s="69">
        <f t="shared" si="201"/>
        <v>-60.779443573999984</v>
      </c>
      <c r="S527" s="131">
        <f t="shared" si="175"/>
        <v>-0.40387736561716936</v>
      </c>
      <c r="T527" s="84" t="s">
        <v>1128</v>
      </c>
      <c r="U527" s="1"/>
      <c r="W527" s="3"/>
      <c r="X527" s="3"/>
      <c r="Y527" s="3"/>
      <c r="Z527" s="3"/>
      <c r="AD527" s="1"/>
      <c r="AE527" s="1"/>
    </row>
    <row r="528" spans="1:31" ht="63" customHeight="1" x14ac:dyDescent="0.25">
      <c r="A528" s="34" t="s">
        <v>1099</v>
      </c>
      <c r="B528" s="43" t="s">
        <v>1129</v>
      </c>
      <c r="C528" s="44" t="s">
        <v>1130</v>
      </c>
      <c r="D528" s="69">
        <v>3.1245911999999998</v>
      </c>
      <c r="E528" s="69">
        <v>0</v>
      </c>
      <c r="F528" s="69">
        <f t="shared" si="198"/>
        <v>3.1245911999999998</v>
      </c>
      <c r="G528" s="69">
        <f t="shared" si="199"/>
        <v>2.9683616399999999</v>
      </c>
      <c r="H528" s="69">
        <f t="shared" si="199"/>
        <v>0</v>
      </c>
      <c r="I528" s="37">
        <v>0</v>
      </c>
      <c r="J528" s="69">
        <v>0</v>
      </c>
      <c r="K528" s="37">
        <v>0</v>
      </c>
      <c r="L528" s="69">
        <v>0</v>
      </c>
      <c r="M528" s="37">
        <v>0</v>
      </c>
      <c r="N528" s="69">
        <v>0</v>
      </c>
      <c r="O528" s="69">
        <v>2.9683616399999999</v>
      </c>
      <c r="P528" s="69">
        <v>0</v>
      </c>
      <c r="Q528" s="69">
        <f t="shared" si="200"/>
        <v>3.1245911999999998</v>
      </c>
      <c r="R528" s="69">
        <f t="shared" si="201"/>
        <v>-2.9683616399999999</v>
      </c>
      <c r="S528" s="131">
        <f t="shared" si="175"/>
        <v>-1</v>
      </c>
      <c r="T528" s="45" t="s">
        <v>1131</v>
      </c>
      <c r="U528" s="1"/>
      <c r="W528" s="3"/>
      <c r="X528" s="3"/>
      <c r="Y528" s="3"/>
      <c r="Z528" s="3"/>
      <c r="AD528" s="1"/>
      <c r="AE528" s="1"/>
    </row>
    <row r="529" spans="1:31" ht="63" customHeight="1" x14ac:dyDescent="0.25">
      <c r="A529" s="34" t="s">
        <v>1099</v>
      </c>
      <c r="B529" s="151" t="s">
        <v>1132</v>
      </c>
      <c r="C529" s="72" t="s">
        <v>1133</v>
      </c>
      <c r="D529" s="69" t="s">
        <v>32</v>
      </c>
      <c r="E529" s="69" t="s">
        <v>32</v>
      </c>
      <c r="F529" s="69" t="s">
        <v>32</v>
      </c>
      <c r="G529" s="69" t="s">
        <v>32</v>
      </c>
      <c r="H529" s="69">
        <f t="shared" si="199"/>
        <v>1.0144052100000001</v>
      </c>
      <c r="I529" s="37" t="s">
        <v>32</v>
      </c>
      <c r="J529" s="69">
        <v>0</v>
      </c>
      <c r="K529" s="37" t="s">
        <v>32</v>
      </c>
      <c r="L529" s="69">
        <v>0</v>
      </c>
      <c r="M529" s="37" t="s">
        <v>32</v>
      </c>
      <c r="N529" s="69">
        <v>0</v>
      </c>
      <c r="O529" s="69" t="s">
        <v>32</v>
      </c>
      <c r="P529" s="69">
        <v>1.0144052100000001</v>
      </c>
      <c r="Q529" s="69" t="s">
        <v>32</v>
      </c>
      <c r="R529" s="69" t="s">
        <v>32</v>
      </c>
      <c r="S529" s="131" t="s">
        <v>32</v>
      </c>
      <c r="T529" s="45" t="s">
        <v>1134</v>
      </c>
      <c r="U529" s="1"/>
      <c r="W529" s="3"/>
      <c r="X529" s="3"/>
      <c r="Y529" s="3"/>
      <c r="Z529" s="3"/>
      <c r="AD529" s="1"/>
      <c r="AE529" s="1"/>
    </row>
    <row r="530" spans="1:31" ht="61.5" customHeight="1" x14ac:dyDescent="0.25">
      <c r="A530" s="34" t="s">
        <v>1099</v>
      </c>
      <c r="B530" s="43" t="s">
        <v>1135</v>
      </c>
      <c r="C530" s="44" t="s">
        <v>1136</v>
      </c>
      <c r="D530" s="69">
        <v>42.454583999999997</v>
      </c>
      <c r="E530" s="69">
        <v>0</v>
      </c>
      <c r="F530" s="69">
        <f t="shared" si="198"/>
        <v>42.454583999999997</v>
      </c>
      <c r="G530" s="69">
        <f t="shared" si="199"/>
        <v>38.218187000000007</v>
      </c>
      <c r="H530" s="69">
        <f t="shared" si="199"/>
        <v>22.0864555</v>
      </c>
      <c r="I530" s="37">
        <v>0</v>
      </c>
      <c r="J530" s="69">
        <v>0</v>
      </c>
      <c r="K530" s="37">
        <v>0</v>
      </c>
      <c r="L530" s="69">
        <v>0</v>
      </c>
      <c r="M530" s="37">
        <v>2.2244227200000002</v>
      </c>
      <c r="N530" s="69">
        <v>2.2244227200000002</v>
      </c>
      <c r="O530" s="69">
        <v>35.993764280000008</v>
      </c>
      <c r="P530" s="69">
        <v>19.86203278</v>
      </c>
      <c r="Q530" s="69">
        <f t="shared" si="200"/>
        <v>20.368128499999997</v>
      </c>
      <c r="R530" s="69">
        <f t="shared" si="201"/>
        <v>-16.131731500000008</v>
      </c>
      <c r="S530" s="131">
        <f t="shared" si="175"/>
        <v>-0.42209567659502018</v>
      </c>
      <c r="T530" s="45" t="s">
        <v>1137</v>
      </c>
      <c r="U530" s="1"/>
      <c r="W530" s="3"/>
      <c r="X530" s="3"/>
      <c r="Y530" s="3"/>
      <c r="Z530" s="3"/>
      <c r="AD530" s="1"/>
      <c r="AE530" s="1"/>
    </row>
    <row r="531" spans="1:31" ht="75.75" customHeight="1" x14ac:dyDescent="0.25">
      <c r="A531" s="34" t="s">
        <v>1099</v>
      </c>
      <c r="B531" s="43" t="s">
        <v>1138</v>
      </c>
      <c r="C531" s="44" t="s">
        <v>1139</v>
      </c>
      <c r="D531" s="69">
        <v>47.858615999999998</v>
      </c>
      <c r="E531" s="69">
        <v>0</v>
      </c>
      <c r="F531" s="69">
        <f t="shared" si="198"/>
        <v>47.858615999999998</v>
      </c>
      <c r="G531" s="69">
        <f t="shared" si="199"/>
        <v>43.081755399999999</v>
      </c>
      <c r="H531" s="69">
        <f t="shared" si="199"/>
        <v>35.524235859999997</v>
      </c>
      <c r="I531" s="37">
        <v>0</v>
      </c>
      <c r="J531" s="69">
        <v>0</v>
      </c>
      <c r="K531" s="37">
        <v>3.7754577599999997</v>
      </c>
      <c r="L531" s="69">
        <v>3.7754577599999997</v>
      </c>
      <c r="M531" s="37">
        <v>12.116460660000001</v>
      </c>
      <c r="N531" s="69">
        <v>12.116460660000001</v>
      </c>
      <c r="O531" s="130">
        <v>27.189836979999995</v>
      </c>
      <c r="P531" s="69">
        <v>19.632317439999998</v>
      </c>
      <c r="Q531" s="69">
        <f t="shared" si="200"/>
        <v>12.33438014</v>
      </c>
      <c r="R531" s="69">
        <f t="shared" si="201"/>
        <v>-7.5575195400000013</v>
      </c>
      <c r="S531" s="131">
        <f t="shared" si="175"/>
        <v>-0.17542273915793138</v>
      </c>
      <c r="T531" s="45" t="s">
        <v>1140</v>
      </c>
      <c r="U531" s="1"/>
      <c r="W531" s="3"/>
      <c r="X531" s="3"/>
      <c r="Y531" s="3"/>
      <c r="Z531" s="3"/>
      <c r="AD531" s="1"/>
      <c r="AE531" s="1"/>
    </row>
    <row r="532" spans="1:31" ht="75.75" customHeight="1" x14ac:dyDescent="0.25">
      <c r="A532" s="34" t="s">
        <v>1099</v>
      </c>
      <c r="B532" s="43" t="s">
        <v>1141</v>
      </c>
      <c r="C532" s="44" t="s">
        <v>1142</v>
      </c>
      <c r="D532" s="69">
        <v>30.182860799999997</v>
      </c>
      <c r="E532" s="69">
        <v>0</v>
      </c>
      <c r="F532" s="69">
        <f t="shared" si="198"/>
        <v>30.182860799999997</v>
      </c>
      <c r="G532" s="69">
        <f t="shared" si="199"/>
        <v>27.173569800000003</v>
      </c>
      <c r="H532" s="69">
        <f t="shared" si="199"/>
        <v>22.145072020000001</v>
      </c>
      <c r="I532" s="37">
        <v>0</v>
      </c>
      <c r="J532" s="69">
        <v>0</v>
      </c>
      <c r="K532" s="37">
        <v>0</v>
      </c>
      <c r="L532" s="69">
        <v>0</v>
      </c>
      <c r="M532" s="37">
        <v>0</v>
      </c>
      <c r="N532" s="69">
        <v>0</v>
      </c>
      <c r="O532" s="130">
        <v>27.173569800000003</v>
      </c>
      <c r="P532" s="69">
        <v>22.145072020000001</v>
      </c>
      <c r="Q532" s="69">
        <f t="shared" si="200"/>
        <v>8.0377887799999961</v>
      </c>
      <c r="R532" s="69">
        <f t="shared" si="201"/>
        <v>-5.0284977800000021</v>
      </c>
      <c r="S532" s="131">
        <f t="shared" si="175"/>
        <v>-0.18505105575050362</v>
      </c>
      <c r="T532" s="45" t="s">
        <v>1140</v>
      </c>
      <c r="U532" s="1"/>
      <c r="W532" s="3"/>
      <c r="X532" s="3"/>
      <c r="Y532" s="3"/>
      <c r="Z532" s="3"/>
      <c r="AD532" s="1"/>
      <c r="AE532" s="1"/>
    </row>
    <row r="533" spans="1:31" ht="75.75" customHeight="1" x14ac:dyDescent="0.25">
      <c r="A533" s="34" t="s">
        <v>1099</v>
      </c>
      <c r="B533" s="43" t="s">
        <v>1143</v>
      </c>
      <c r="C533" s="44" t="s">
        <v>1144</v>
      </c>
      <c r="D533" s="69">
        <v>11.544323640000002</v>
      </c>
      <c r="E533" s="69">
        <v>0</v>
      </c>
      <c r="F533" s="69">
        <f t="shared" si="198"/>
        <v>11.544323640000002</v>
      </c>
      <c r="G533" s="69">
        <f t="shared" si="199"/>
        <v>10.39</v>
      </c>
      <c r="H533" s="69">
        <f t="shared" si="199"/>
        <v>10.660561980000002</v>
      </c>
      <c r="I533" s="37">
        <v>0</v>
      </c>
      <c r="J533" s="69">
        <v>0</v>
      </c>
      <c r="K533" s="37">
        <v>1.1317964400000018</v>
      </c>
      <c r="L533" s="69">
        <v>1.1317964400000018</v>
      </c>
      <c r="M533" s="37">
        <v>0</v>
      </c>
      <c r="N533" s="69">
        <v>0</v>
      </c>
      <c r="O533" s="130">
        <v>9.2582035599999983</v>
      </c>
      <c r="P533" s="69">
        <v>9.5287655400000002</v>
      </c>
      <c r="Q533" s="69">
        <f t="shared" si="200"/>
        <v>0.88376165999999934</v>
      </c>
      <c r="R533" s="69">
        <f t="shared" si="201"/>
        <v>0.27056198000000187</v>
      </c>
      <c r="S533" s="131">
        <f t="shared" si="175"/>
        <v>2.6040614051973228E-2</v>
      </c>
      <c r="T533" s="45" t="s">
        <v>32</v>
      </c>
      <c r="U533" s="1"/>
      <c r="W533" s="3"/>
      <c r="X533" s="3"/>
      <c r="Y533" s="3"/>
      <c r="Z533" s="3"/>
      <c r="AD533" s="1"/>
      <c r="AE533" s="1"/>
    </row>
    <row r="534" spans="1:31" ht="99.75" customHeight="1" x14ac:dyDescent="0.25">
      <c r="A534" s="30" t="s">
        <v>1145</v>
      </c>
      <c r="B534" s="81" t="s">
        <v>73</v>
      </c>
      <c r="C534" s="82" t="s">
        <v>31</v>
      </c>
      <c r="D534" s="67">
        <f t="shared" ref="D534:F534" si="202">SUM(D535:D535)</f>
        <v>787.5</v>
      </c>
      <c r="E534" s="67">
        <f t="shared" si="202"/>
        <v>170.17690969</v>
      </c>
      <c r="F534" s="67">
        <f t="shared" si="202"/>
        <v>617.32309031</v>
      </c>
      <c r="G534" s="67">
        <f t="shared" ref="G534:Q534" si="203">SUM(G535:G535)</f>
        <v>24.3</v>
      </c>
      <c r="H534" s="67">
        <f t="shared" si="203"/>
        <v>4.9015480299999998</v>
      </c>
      <c r="I534" s="33">
        <f t="shared" si="203"/>
        <v>0</v>
      </c>
      <c r="J534" s="67">
        <f t="shared" si="203"/>
        <v>0</v>
      </c>
      <c r="K534" s="33">
        <f t="shared" si="203"/>
        <v>0</v>
      </c>
      <c r="L534" s="67">
        <f t="shared" si="203"/>
        <v>0</v>
      </c>
      <c r="M534" s="33">
        <f t="shared" si="203"/>
        <v>0</v>
      </c>
      <c r="N534" s="67">
        <f t="shared" si="203"/>
        <v>0</v>
      </c>
      <c r="O534" s="136">
        <f t="shared" si="203"/>
        <v>24.3</v>
      </c>
      <c r="P534" s="67">
        <f t="shared" si="203"/>
        <v>4.9015480299999998</v>
      </c>
      <c r="Q534" s="67">
        <f t="shared" si="203"/>
        <v>612.42154228000004</v>
      </c>
      <c r="R534" s="67">
        <f>SUM(R535:R535)</f>
        <v>-19.39845197</v>
      </c>
      <c r="S534" s="129">
        <f t="shared" si="175"/>
        <v>-0.79829020452674893</v>
      </c>
      <c r="T534" s="46" t="s">
        <v>32</v>
      </c>
      <c r="U534" s="1"/>
      <c r="V534" s="24"/>
      <c r="W534" s="3"/>
      <c r="X534" s="3"/>
      <c r="Y534" s="3"/>
      <c r="Z534" s="3"/>
      <c r="AD534" s="1"/>
      <c r="AE534" s="1"/>
    </row>
    <row r="535" spans="1:31" ht="47.25" customHeight="1" x14ac:dyDescent="0.25">
      <c r="A535" s="34" t="s">
        <v>1145</v>
      </c>
      <c r="B535" s="52" t="s">
        <v>1146</v>
      </c>
      <c r="C535" s="37" t="s">
        <v>1147</v>
      </c>
      <c r="D535" s="69">
        <v>787.5</v>
      </c>
      <c r="E535" s="69">
        <v>170.17690969</v>
      </c>
      <c r="F535" s="69">
        <f>D535-E535</f>
        <v>617.32309031</v>
      </c>
      <c r="G535" s="69">
        <f>I535+K535+M535+O535</f>
        <v>24.3</v>
      </c>
      <c r="H535" s="69">
        <f>J535+L535+N535+P535</f>
        <v>4.9015480299999998</v>
      </c>
      <c r="I535" s="37">
        <v>0</v>
      </c>
      <c r="J535" s="69">
        <v>0</v>
      </c>
      <c r="K535" s="37">
        <v>0</v>
      </c>
      <c r="L535" s="69">
        <v>0</v>
      </c>
      <c r="M535" s="37">
        <v>0</v>
      </c>
      <c r="N535" s="69">
        <v>0</v>
      </c>
      <c r="O535" s="130">
        <v>24.3</v>
      </c>
      <c r="P535" s="69">
        <v>4.9015480299999998</v>
      </c>
      <c r="Q535" s="69">
        <f>F535-H535</f>
        <v>612.42154228000004</v>
      </c>
      <c r="R535" s="69">
        <f>H535-(I535+K535+M535+O535)</f>
        <v>-19.39845197</v>
      </c>
      <c r="S535" s="131">
        <f>R535/(I535+K535+M535+O535)</f>
        <v>-0.79829020452674893</v>
      </c>
      <c r="T535" s="85" t="s">
        <v>1148</v>
      </c>
      <c r="U535" s="1"/>
      <c r="W535" s="3"/>
      <c r="X535" s="3"/>
      <c r="Y535" s="3"/>
      <c r="Z535" s="3"/>
      <c r="AD535" s="1"/>
      <c r="AE535" s="1"/>
    </row>
    <row r="536" spans="1:31" ht="78.75" x14ac:dyDescent="0.25">
      <c r="A536" s="30" t="s">
        <v>1149</v>
      </c>
      <c r="B536" s="81" t="s">
        <v>79</v>
      </c>
      <c r="C536" s="82" t="s">
        <v>31</v>
      </c>
      <c r="D536" s="126">
        <f t="shared" ref="D536:F536" si="204">SUM(D537:D540)</f>
        <v>134.84616135000002</v>
      </c>
      <c r="E536" s="126">
        <f t="shared" si="204"/>
        <v>115.15550943000002</v>
      </c>
      <c r="F536" s="126">
        <f t="shared" si="204"/>
        <v>19.690651920000001</v>
      </c>
      <c r="G536" s="126">
        <f t="shared" ref="G536:Q536" si="205">SUM(G537:G540)</f>
        <v>19.690651920000001</v>
      </c>
      <c r="H536" s="67">
        <f t="shared" si="205"/>
        <v>19.690651920000001</v>
      </c>
      <c r="I536" s="33">
        <f t="shared" si="205"/>
        <v>19.690651920000001</v>
      </c>
      <c r="J536" s="126">
        <f t="shared" si="205"/>
        <v>19.690651920000001</v>
      </c>
      <c r="K536" s="33">
        <f t="shared" si="205"/>
        <v>0</v>
      </c>
      <c r="L536" s="126">
        <f t="shared" si="205"/>
        <v>0</v>
      </c>
      <c r="M536" s="33">
        <f t="shared" si="205"/>
        <v>0</v>
      </c>
      <c r="N536" s="126">
        <f t="shared" si="205"/>
        <v>0</v>
      </c>
      <c r="O536" s="147">
        <f t="shared" si="205"/>
        <v>0</v>
      </c>
      <c r="P536" s="126">
        <f t="shared" si="205"/>
        <v>0</v>
      </c>
      <c r="Q536" s="126">
        <f t="shared" si="205"/>
        <v>0</v>
      </c>
      <c r="R536" s="126">
        <f>SUM(R537:R540)</f>
        <v>0</v>
      </c>
      <c r="S536" s="129">
        <f t="shared" si="175"/>
        <v>0</v>
      </c>
      <c r="T536" s="86" t="s">
        <v>32</v>
      </c>
      <c r="U536" s="1"/>
      <c r="V536" s="24"/>
      <c r="W536" s="3"/>
      <c r="X536" s="3"/>
      <c r="Y536" s="3"/>
      <c r="Z536" s="3"/>
      <c r="AD536" s="1"/>
      <c r="AE536" s="1"/>
    </row>
    <row r="537" spans="1:31" ht="71.25" customHeight="1" x14ac:dyDescent="0.25">
      <c r="A537" s="34" t="s">
        <v>1149</v>
      </c>
      <c r="B537" s="83" t="s">
        <v>1150</v>
      </c>
      <c r="C537" s="71" t="s">
        <v>1151</v>
      </c>
      <c r="D537" s="137">
        <v>27.938196810000001</v>
      </c>
      <c r="E537" s="137">
        <v>22.969006220000001</v>
      </c>
      <c r="F537" s="69">
        <f t="shared" ref="F537:F540" si="206">D537-E537</f>
        <v>4.9691905900000002</v>
      </c>
      <c r="G537" s="69">
        <f t="shared" ref="G537:H540" si="207">I537+K537+M537+O537</f>
        <v>4.9691905900000002</v>
      </c>
      <c r="H537" s="69">
        <f t="shared" si="207"/>
        <v>4.9691905900000002</v>
      </c>
      <c r="I537" s="37">
        <v>4.9691905900000002</v>
      </c>
      <c r="J537" s="137">
        <v>4.9691905900000002</v>
      </c>
      <c r="K537" s="37">
        <v>0</v>
      </c>
      <c r="L537" s="137">
        <v>0</v>
      </c>
      <c r="M537" s="37">
        <v>0</v>
      </c>
      <c r="N537" s="137">
        <v>0</v>
      </c>
      <c r="O537" s="143">
        <v>0</v>
      </c>
      <c r="P537" s="137">
        <v>0</v>
      </c>
      <c r="Q537" s="69">
        <f t="shared" ref="Q537:Q540" si="208">F537-H537</f>
        <v>0</v>
      </c>
      <c r="R537" s="69">
        <f t="shared" ref="R537:R540" si="209">H537-(I537+K537+M537+O537)</f>
        <v>0</v>
      </c>
      <c r="S537" s="131">
        <f t="shared" si="175"/>
        <v>0</v>
      </c>
      <c r="T537" s="87" t="s">
        <v>32</v>
      </c>
      <c r="U537" s="1"/>
      <c r="W537" s="3"/>
      <c r="X537" s="3"/>
      <c r="Y537" s="3"/>
      <c r="Z537" s="3"/>
      <c r="AD537" s="1"/>
      <c r="AE537" s="1"/>
    </row>
    <row r="538" spans="1:31" ht="71.25" customHeight="1" x14ac:dyDescent="0.25">
      <c r="A538" s="34" t="s">
        <v>1149</v>
      </c>
      <c r="B538" s="83" t="s">
        <v>1152</v>
      </c>
      <c r="C538" s="71" t="s">
        <v>1153</v>
      </c>
      <c r="D538" s="137">
        <v>62.114275940000006</v>
      </c>
      <c r="E538" s="137">
        <v>52.689590380000006</v>
      </c>
      <c r="F538" s="69">
        <f t="shared" si="206"/>
        <v>9.4246855600000004</v>
      </c>
      <c r="G538" s="69">
        <f t="shared" si="207"/>
        <v>9.4246855600000004</v>
      </c>
      <c r="H538" s="69">
        <f t="shared" si="207"/>
        <v>9.4246855600000004</v>
      </c>
      <c r="I538" s="37">
        <v>9.4246855600000004</v>
      </c>
      <c r="J538" s="137">
        <v>9.4246855600000004</v>
      </c>
      <c r="K538" s="37">
        <v>0</v>
      </c>
      <c r="L538" s="137">
        <v>0</v>
      </c>
      <c r="M538" s="37">
        <v>0</v>
      </c>
      <c r="N538" s="137">
        <v>0</v>
      </c>
      <c r="O538" s="143">
        <v>0</v>
      </c>
      <c r="P538" s="137">
        <v>0</v>
      </c>
      <c r="Q538" s="69">
        <f t="shared" si="208"/>
        <v>0</v>
      </c>
      <c r="R538" s="69">
        <f t="shared" si="209"/>
        <v>0</v>
      </c>
      <c r="S538" s="131">
        <f t="shared" ref="S538:S602" si="210">R538/(I538+K538+M538+O538)</f>
        <v>0</v>
      </c>
      <c r="T538" s="87" t="s">
        <v>32</v>
      </c>
      <c r="U538" s="1"/>
      <c r="W538" s="3"/>
      <c r="X538" s="3"/>
      <c r="Y538" s="3"/>
      <c r="Z538" s="3"/>
      <c r="AD538" s="1"/>
      <c r="AE538" s="1"/>
    </row>
    <row r="539" spans="1:31" ht="71.25" customHeight="1" x14ac:dyDescent="0.25">
      <c r="A539" s="34" t="s">
        <v>1149</v>
      </c>
      <c r="B539" s="83" t="s">
        <v>1154</v>
      </c>
      <c r="C539" s="71" t="s">
        <v>1155</v>
      </c>
      <c r="D539" s="137">
        <v>43.002759100000006</v>
      </c>
      <c r="E539" s="137">
        <v>37.862637690000007</v>
      </c>
      <c r="F539" s="69">
        <f t="shared" si="206"/>
        <v>5.140121409999999</v>
      </c>
      <c r="G539" s="69">
        <f t="shared" si="207"/>
        <v>5.1401214099999999</v>
      </c>
      <c r="H539" s="69">
        <f t="shared" si="207"/>
        <v>5.1401214099999999</v>
      </c>
      <c r="I539" s="37">
        <v>5.1401214099999999</v>
      </c>
      <c r="J539" s="137">
        <v>5.1401214099999999</v>
      </c>
      <c r="K539" s="37">
        <v>0</v>
      </c>
      <c r="L539" s="137">
        <v>0</v>
      </c>
      <c r="M539" s="37">
        <v>0</v>
      </c>
      <c r="N539" s="137">
        <v>0</v>
      </c>
      <c r="O539" s="143">
        <v>0</v>
      </c>
      <c r="P539" s="137">
        <v>0</v>
      </c>
      <c r="Q539" s="69">
        <f t="shared" si="208"/>
        <v>0</v>
      </c>
      <c r="R539" s="69">
        <f t="shared" si="209"/>
        <v>0</v>
      </c>
      <c r="S539" s="131">
        <f t="shared" si="210"/>
        <v>0</v>
      </c>
      <c r="T539" s="87" t="s">
        <v>32</v>
      </c>
      <c r="U539" s="1"/>
      <c r="W539" s="3"/>
      <c r="X539" s="3"/>
      <c r="Y539" s="3"/>
      <c r="Z539" s="3"/>
      <c r="AD539" s="1"/>
      <c r="AE539" s="1"/>
    </row>
    <row r="540" spans="1:31" ht="71.25" customHeight="1" x14ac:dyDescent="0.25">
      <c r="A540" s="34" t="s">
        <v>1149</v>
      </c>
      <c r="B540" s="83" t="s">
        <v>1156</v>
      </c>
      <c r="C540" s="71" t="s">
        <v>1157</v>
      </c>
      <c r="D540" s="137">
        <v>1.7909295000000003</v>
      </c>
      <c r="E540" s="137">
        <v>1.6342751400000002</v>
      </c>
      <c r="F540" s="69">
        <f t="shared" si="206"/>
        <v>0.1566543600000001</v>
      </c>
      <c r="G540" s="69">
        <f t="shared" si="207"/>
        <v>0.15665435999999999</v>
      </c>
      <c r="H540" s="69">
        <f t="shared" si="207"/>
        <v>0.15665435999999999</v>
      </c>
      <c r="I540" s="37">
        <v>0.15665435999999999</v>
      </c>
      <c r="J540" s="137">
        <v>0.15665435999999999</v>
      </c>
      <c r="K540" s="37">
        <v>0</v>
      </c>
      <c r="L540" s="137">
        <v>0</v>
      </c>
      <c r="M540" s="37">
        <v>0</v>
      </c>
      <c r="N540" s="137">
        <v>0</v>
      </c>
      <c r="O540" s="143">
        <v>0</v>
      </c>
      <c r="P540" s="137">
        <v>0</v>
      </c>
      <c r="Q540" s="69">
        <f t="shared" si="208"/>
        <v>0</v>
      </c>
      <c r="R540" s="69">
        <f t="shared" si="209"/>
        <v>0</v>
      </c>
      <c r="S540" s="131">
        <f t="shared" si="210"/>
        <v>0</v>
      </c>
      <c r="T540" s="87" t="s">
        <v>32</v>
      </c>
      <c r="U540" s="1"/>
      <c r="W540" s="3"/>
      <c r="X540" s="3"/>
      <c r="Y540" s="3"/>
      <c r="Z540" s="3"/>
      <c r="AD540" s="1"/>
      <c r="AE540" s="1"/>
    </row>
    <row r="541" spans="1:31" ht="78.75" customHeight="1" x14ac:dyDescent="0.25">
      <c r="A541" s="30" t="s">
        <v>1159</v>
      </c>
      <c r="B541" s="31" t="s">
        <v>94</v>
      </c>
      <c r="C541" s="32" t="s">
        <v>31</v>
      </c>
      <c r="D541" s="126">
        <v>0</v>
      </c>
      <c r="E541" s="126">
        <v>0</v>
      </c>
      <c r="F541" s="126">
        <v>0</v>
      </c>
      <c r="G541" s="126">
        <v>0</v>
      </c>
      <c r="H541" s="126">
        <v>0</v>
      </c>
      <c r="I541" s="33">
        <v>0</v>
      </c>
      <c r="J541" s="126">
        <v>0</v>
      </c>
      <c r="K541" s="33">
        <v>0</v>
      </c>
      <c r="L541" s="126">
        <v>0</v>
      </c>
      <c r="M541" s="33">
        <v>0</v>
      </c>
      <c r="N541" s="126">
        <v>0</v>
      </c>
      <c r="O541" s="126">
        <v>0</v>
      </c>
      <c r="P541" s="126">
        <v>0</v>
      </c>
      <c r="Q541" s="126">
        <v>0</v>
      </c>
      <c r="R541" s="126">
        <v>0</v>
      </c>
      <c r="S541" s="129">
        <v>0</v>
      </c>
      <c r="T541" s="80" t="s">
        <v>32</v>
      </c>
      <c r="U541" s="1"/>
      <c r="V541" s="24"/>
      <c r="W541" s="3"/>
      <c r="X541" s="3"/>
      <c r="Y541" s="3"/>
      <c r="Z541" s="3"/>
      <c r="AD541" s="1"/>
      <c r="AE541" s="1"/>
    </row>
    <row r="542" spans="1:31" ht="78.75" customHeight="1" x14ac:dyDescent="0.25">
      <c r="A542" s="30" t="s">
        <v>1160</v>
      </c>
      <c r="B542" s="31" t="s">
        <v>96</v>
      </c>
      <c r="C542" s="32" t="s">
        <v>31</v>
      </c>
      <c r="D542" s="67">
        <f t="shared" ref="D542:R542" si="211">D543+D547+D545+D546</f>
        <v>2554.0591061099999</v>
      </c>
      <c r="E542" s="67">
        <f t="shared" si="211"/>
        <v>906.25295129999995</v>
      </c>
      <c r="F542" s="67">
        <f t="shared" si="211"/>
        <v>1647.80615481</v>
      </c>
      <c r="G542" s="67">
        <f t="shared" si="211"/>
        <v>149.90663708</v>
      </c>
      <c r="H542" s="67">
        <f t="shared" si="211"/>
        <v>28.322287289999998</v>
      </c>
      <c r="I542" s="33">
        <f t="shared" si="211"/>
        <v>1.2070919699999998</v>
      </c>
      <c r="J542" s="67">
        <f t="shared" si="211"/>
        <v>1.3909471099999997</v>
      </c>
      <c r="K542" s="33">
        <f t="shared" si="211"/>
        <v>9.6615840000000161E-2</v>
      </c>
      <c r="L542" s="67">
        <f t="shared" si="211"/>
        <v>-8.7239299999999839E-2</v>
      </c>
      <c r="M542" s="33">
        <f t="shared" si="211"/>
        <v>1.2267870399999998</v>
      </c>
      <c r="N542" s="67">
        <f t="shared" si="211"/>
        <v>1.2267870399999998</v>
      </c>
      <c r="O542" s="67">
        <f t="shared" si="211"/>
        <v>147.37614223</v>
      </c>
      <c r="P542" s="67">
        <f t="shared" si="211"/>
        <v>25.791792439999998</v>
      </c>
      <c r="Q542" s="67">
        <f t="shared" si="211"/>
        <v>1619.4838675199999</v>
      </c>
      <c r="R542" s="67">
        <f t="shared" si="211"/>
        <v>-121.58434979</v>
      </c>
      <c r="S542" s="129">
        <f t="shared" si="210"/>
        <v>-0.81106715591995193</v>
      </c>
      <c r="T542" s="46" t="s">
        <v>32</v>
      </c>
      <c r="U542" s="1"/>
      <c r="V542" s="24"/>
      <c r="W542" s="3"/>
      <c r="X542" s="3"/>
      <c r="Y542" s="3"/>
      <c r="Z542" s="3"/>
      <c r="AD542" s="1"/>
      <c r="AE542" s="1"/>
    </row>
    <row r="543" spans="1:31" ht="47.25" customHeight="1" x14ac:dyDescent="0.25">
      <c r="A543" s="30" t="s">
        <v>1161</v>
      </c>
      <c r="B543" s="31" t="s">
        <v>98</v>
      </c>
      <c r="C543" s="32" t="s">
        <v>31</v>
      </c>
      <c r="D543" s="67">
        <f t="shared" ref="D543:F543" si="212">SUM(D544:D544)</f>
        <v>755.88</v>
      </c>
      <c r="E543" s="67">
        <f t="shared" si="212"/>
        <v>0</v>
      </c>
      <c r="F543" s="67">
        <f t="shared" si="212"/>
        <v>755.88</v>
      </c>
      <c r="G543" s="67">
        <f t="shared" ref="G543:R543" si="213">SUM(G544:G544)</f>
        <v>61.776000000000003</v>
      </c>
      <c r="H543" s="67">
        <f t="shared" si="213"/>
        <v>0</v>
      </c>
      <c r="I543" s="33">
        <f t="shared" si="213"/>
        <v>0</v>
      </c>
      <c r="J543" s="67">
        <f t="shared" si="213"/>
        <v>0</v>
      </c>
      <c r="K543" s="33">
        <f t="shared" si="213"/>
        <v>0</v>
      </c>
      <c r="L543" s="67">
        <f t="shared" si="213"/>
        <v>0</v>
      </c>
      <c r="M543" s="33">
        <f t="shared" si="213"/>
        <v>0</v>
      </c>
      <c r="N543" s="67">
        <f t="shared" si="213"/>
        <v>0</v>
      </c>
      <c r="O543" s="136">
        <f t="shared" si="213"/>
        <v>61.776000000000003</v>
      </c>
      <c r="P543" s="67">
        <f t="shared" si="213"/>
        <v>0</v>
      </c>
      <c r="Q543" s="67">
        <f t="shared" si="213"/>
        <v>755.88</v>
      </c>
      <c r="R543" s="67">
        <f t="shared" si="213"/>
        <v>-61.776000000000003</v>
      </c>
      <c r="S543" s="129">
        <f t="shared" si="210"/>
        <v>-1</v>
      </c>
      <c r="T543" s="46" t="s">
        <v>32</v>
      </c>
      <c r="U543" s="1"/>
      <c r="V543" s="24"/>
      <c r="W543" s="3"/>
      <c r="X543" s="3"/>
      <c r="Y543" s="3"/>
      <c r="Z543" s="3"/>
      <c r="AD543" s="1"/>
      <c r="AE543" s="1"/>
    </row>
    <row r="544" spans="1:31" ht="47.25" customHeight="1" x14ac:dyDescent="0.25">
      <c r="A544" s="34" t="s">
        <v>1161</v>
      </c>
      <c r="B544" s="52" t="s">
        <v>1162</v>
      </c>
      <c r="C544" s="37" t="s">
        <v>1163</v>
      </c>
      <c r="D544" s="69">
        <v>755.88</v>
      </c>
      <c r="E544" s="69">
        <v>0</v>
      </c>
      <c r="F544" s="69">
        <f>D544-E544</f>
        <v>755.88</v>
      </c>
      <c r="G544" s="69">
        <f>I544+K544+M544+O544</f>
        <v>61.776000000000003</v>
      </c>
      <c r="H544" s="69">
        <f>J544+L544+N544+P544</f>
        <v>0</v>
      </c>
      <c r="I544" s="37">
        <v>0</v>
      </c>
      <c r="J544" s="69">
        <v>0</v>
      </c>
      <c r="K544" s="37">
        <v>0</v>
      </c>
      <c r="L544" s="69">
        <v>0</v>
      </c>
      <c r="M544" s="37">
        <v>0</v>
      </c>
      <c r="N544" s="69">
        <v>0</v>
      </c>
      <c r="O544" s="130">
        <v>61.776000000000003</v>
      </c>
      <c r="P544" s="69">
        <v>0</v>
      </c>
      <c r="Q544" s="69">
        <f>F544-H544</f>
        <v>755.88</v>
      </c>
      <c r="R544" s="69">
        <f>H544-(I544+K544+M544+O544)</f>
        <v>-61.776000000000003</v>
      </c>
      <c r="S544" s="131">
        <f>R544/(I544+K544+M544+O544)</f>
        <v>-1</v>
      </c>
      <c r="T544" s="45" t="s">
        <v>905</v>
      </c>
      <c r="U544" s="1"/>
      <c r="W544" s="3"/>
      <c r="X544" s="3"/>
      <c r="Y544" s="3"/>
      <c r="Z544" s="3"/>
      <c r="AD544" s="1"/>
      <c r="AE544" s="1"/>
    </row>
    <row r="545" spans="1:31" ht="47.25" customHeight="1" x14ac:dyDescent="0.25">
      <c r="A545" s="30" t="s">
        <v>1164</v>
      </c>
      <c r="B545" s="31" t="s">
        <v>111</v>
      </c>
      <c r="C545" s="32" t="s">
        <v>31</v>
      </c>
      <c r="D545" s="67">
        <v>0</v>
      </c>
      <c r="E545" s="67">
        <v>0</v>
      </c>
      <c r="F545" s="67">
        <v>0</v>
      </c>
      <c r="G545" s="67">
        <v>0</v>
      </c>
      <c r="H545" s="67">
        <v>0</v>
      </c>
      <c r="I545" s="33">
        <v>0</v>
      </c>
      <c r="J545" s="67">
        <v>0</v>
      </c>
      <c r="K545" s="33">
        <v>0</v>
      </c>
      <c r="L545" s="67">
        <v>0</v>
      </c>
      <c r="M545" s="33">
        <v>0</v>
      </c>
      <c r="N545" s="67">
        <v>0</v>
      </c>
      <c r="O545" s="136">
        <v>0</v>
      </c>
      <c r="P545" s="67">
        <v>0</v>
      </c>
      <c r="Q545" s="67">
        <v>0</v>
      </c>
      <c r="R545" s="67">
        <v>0</v>
      </c>
      <c r="S545" s="129">
        <v>0</v>
      </c>
      <c r="T545" s="46" t="s">
        <v>32</v>
      </c>
      <c r="U545" s="1"/>
      <c r="V545" s="24"/>
      <c r="W545" s="3"/>
      <c r="X545" s="3"/>
      <c r="Y545" s="3"/>
      <c r="Z545" s="3"/>
      <c r="AD545" s="1"/>
      <c r="AE545" s="1"/>
    </row>
    <row r="546" spans="1:31" ht="47.25" customHeight="1" x14ac:dyDescent="0.25">
      <c r="A546" s="30" t="s">
        <v>1165</v>
      </c>
      <c r="B546" s="81" t="s">
        <v>116</v>
      </c>
      <c r="C546" s="82" t="s">
        <v>31</v>
      </c>
      <c r="D546" s="67">
        <v>0</v>
      </c>
      <c r="E546" s="67">
        <v>0</v>
      </c>
      <c r="F546" s="67">
        <v>0</v>
      </c>
      <c r="G546" s="67">
        <v>0</v>
      </c>
      <c r="H546" s="67">
        <v>0</v>
      </c>
      <c r="I546" s="41">
        <v>0</v>
      </c>
      <c r="J546" s="67">
        <v>0</v>
      </c>
      <c r="K546" s="33">
        <v>0</v>
      </c>
      <c r="L546" s="67">
        <v>0</v>
      </c>
      <c r="M546" s="41">
        <v>0</v>
      </c>
      <c r="N546" s="67">
        <v>0</v>
      </c>
      <c r="O546" s="136">
        <v>0</v>
      </c>
      <c r="P546" s="67">
        <v>0</v>
      </c>
      <c r="Q546" s="67">
        <v>0</v>
      </c>
      <c r="R546" s="67">
        <v>0</v>
      </c>
      <c r="S546" s="129">
        <v>0</v>
      </c>
      <c r="T546" s="16" t="s">
        <v>32</v>
      </c>
      <c r="U546" s="1"/>
      <c r="V546" s="24"/>
      <c r="W546" s="3"/>
      <c r="X546" s="3"/>
      <c r="Y546" s="3"/>
      <c r="Z546" s="3"/>
      <c r="AD546" s="1"/>
      <c r="AE546" s="1"/>
    </row>
    <row r="547" spans="1:31" ht="31.5" customHeight="1" x14ac:dyDescent="0.25">
      <c r="A547" s="30" t="s">
        <v>1166</v>
      </c>
      <c r="B547" s="31" t="s">
        <v>124</v>
      </c>
      <c r="C547" s="32" t="s">
        <v>31</v>
      </c>
      <c r="D547" s="126">
        <f t="shared" ref="D547:F547" si="214">SUM(D548:D552)</f>
        <v>1798.1791061099998</v>
      </c>
      <c r="E547" s="126">
        <f t="shared" si="214"/>
        <v>906.25295129999995</v>
      </c>
      <c r="F547" s="126">
        <f t="shared" si="214"/>
        <v>891.92615480999996</v>
      </c>
      <c r="G547" s="126">
        <f t="shared" ref="G547:Q547" si="215">SUM(G548:G552)</f>
        <v>88.13063708</v>
      </c>
      <c r="H547" s="126">
        <f t="shared" si="215"/>
        <v>28.322287289999998</v>
      </c>
      <c r="I547" s="33">
        <f t="shared" si="215"/>
        <v>1.2070919699999998</v>
      </c>
      <c r="J547" s="126">
        <f t="shared" si="215"/>
        <v>1.3909471099999997</v>
      </c>
      <c r="K547" s="33">
        <f t="shared" si="215"/>
        <v>9.6615840000000161E-2</v>
      </c>
      <c r="L547" s="126">
        <f t="shared" si="215"/>
        <v>-8.7239299999999839E-2</v>
      </c>
      <c r="M547" s="33">
        <f t="shared" si="215"/>
        <v>1.2267870399999998</v>
      </c>
      <c r="N547" s="126">
        <f t="shared" si="215"/>
        <v>1.2267870399999998</v>
      </c>
      <c r="O547" s="126">
        <f t="shared" si="215"/>
        <v>85.600142229999989</v>
      </c>
      <c r="P547" s="126">
        <f t="shared" si="215"/>
        <v>25.791792439999998</v>
      </c>
      <c r="Q547" s="126">
        <f t="shared" si="215"/>
        <v>863.60386751999988</v>
      </c>
      <c r="R547" s="126">
        <f>SUM(R548:R552)</f>
        <v>-59.808349789999994</v>
      </c>
      <c r="S547" s="129">
        <f t="shared" si="210"/>
        <v>-0.67863289965451368</v>
      </c>
      <c r="T547" s="80" t="s">
        <v>32</v>
      </c>
      <c r="U547" s="1"/>
      <c r="V547" s="24"/>
      <c r="W547" s="3"/>
      <c r="X547" s="3"/>
      <c r="Y547" s="3"/>
      <c r="Z547" s="3"/>
      <c r="AD547" s="1"/>
      <c r="AE547" s="1"/>
    </row>
    <row r="548" spans="1:31" ht="47.25" customHeight="1" x14ac:dyDescent="0.25">
      <c r="A548" s="34" t="s">
        <v>1166</v>
      </c>
      <c r="B548" s="52" t="s">
        <v>1167</v>
      </c>
      <c r="C548" s="44" t="s">
        <v>1168</v>
      </c>
      <c r="D548" s="69">
        <v>674.17082832999995</v>
      </c>
      <c r="E548" s="69">
        <v>671.80773287</v>
      </c>
      <c r="F548" s="69">
        <f t="shared" ref="F548:F552" si="216">D548-E548</f>
        <v>2.3630954599999541</v>
      </c>
      <c r="G548" s="69">
        <f t="shared" ref="G548:H552" si="217">I548+K548+M548+O548</f>
        <v>2.3630954599999998</v>
      </c>
      <c r="H548" s="69">
        <f t="shared" si="217"/>
        <v>2.3630954599999998</v>
      </c>
      <c r="I548" s="37">
        <v>1.0396925799999999</v>
      </c>
      <c r="J548" s="69">
        <v>1.0396925799999999</v>
      </c>
      <c r="K548" s="37">
        <v>9.6615840000000161E-2</v>
      </c>
      <c r="L548" s="69">
        <v>9.6615840000000161E-2</v>
      </c>
      <c r="M548" s="37">
        <v>1.2267870399999998</v>
      </c>
      <c r="N548" s="69">
        <v>1.2267870399999998</v>
      </c>
      <c r="O548" s="69">
        <v>0</v>
      </c>
      <c r="P548" s="69">
        <v>0</v>
      </c>
      <c r="Q548" s="69">
        <f t="shared" ref="Q548:Q552" si="218">F548-H548</f>
        <v>-4.5741188614556449E-14</v>
      </c>
      <c r="R548" s="69">
        <f t="shared" ref="R548:R552" si="219">H548-(I548+K548+M548+O548)</f>
        <v>0</v>
      </c>
      <c r="S548" s="131">
        <f t="shared" si="210"/>
        <v>0</v>
      </c>
      <c r="T548" s="45" t="s">
        <v>32</v>
      </c>
      <c r="U548" s="1"/>
      <c r="W548" s="3"/>
      <c r="X548" s="3"/>
      <c r="Y548" s="3"/>
      <c r="Z548" s="3"/>
      <c r="AD548" s="1"/>
      <c r="AE548" s="1"/>
    </row>
    <row r="549" spans="1:31" ht="47.25" customHeight="1" x14ac:dyDescent="0.25">
      <c r="A549" s="34" t="s">
        <v>1166</v>
      </c>
      <c r="B549" s="52" t="s">
        <v>1169</v>
      </c>
      <c r="C549" s="44" t="s">
        <v>1170</v>
      </c>
      <c r="D549" s="69">
        <v>542.36808453800006</v>
      </c>
      <c r="E549" s="69">
        <v>211.32099742999998</v>
      </c>
      <c r="F549" s="69">
        <f t="shared" si="216"/>
        <v>331.04708710800008</v>
      </c>
      <c r="G549" s="69" t="s">
        <v>32</v>
      </c>
      <c r="H549" s="69">
        <f t="shared" si="217"/>
        <v>0</v>
      </c>
      <c r="I549" s="37" t="s">
        <v>32</v>
      </c>
      <c r="J549" s="69">
        <v>0.18385514</v>
      </c>
      <c r="K549" s="37" t="s">
        <v>32</v>
      </c>
      <c r="L549" s="69">
        <v>-0.18385514</v>
      </c>
      <c r="M549" s="37" t="s">
        <v>32</v>
      </c>
      <c r="N549" s="69">
        <v>0</v>
      </c>
      <c r="O549" s="69" t="s">
        <v>32</v>
      </c>
      <c r="P549" s="69">
        <v>0</v>
      </c>
      <c r="Q549" s="69">
        <f t="shared" si="218"/>
        <v>331.04708710800008</v>
      </c>
      <c r="R549" s="69" t="s">
        <v>32</v>
      </c>
      <c r="S549" s="131" t="s">
        <v>32</v>
      </c>
      <c r="T549" s="45" t="s">
        <v>32</v>
      </c>
      <c r="U549" s="1"/>
      <c r="W549" s="3"/>
      <c r="X549" s="3"/>
      <c r="Y549" s="3"/>
      <c r="Z549" s="3"/>
      <c r="AD549" s="1"/>
      <c r="AE549" s="1"/>
    </row>
    <row r="550" spans="1:31" ht="31.5" customHeight="1" x14ac:dyDescent="0.25">
      <c r="A550" s="34" t="s">
        <v>1166</v>
      </c>
      <c r="B550" s="35" t="s">
        <v>1171</v>
      </c>
      <c r="C550" s="44" t="s">
        <v>1172</v>
      </c>
      <c r="D550" s="69">
        <v>23.591760389999997</v>
      </c>
      <c r="E550" s="69">
        <v>23.124220999999999</v>
      </c>
      <c r="F550" s="69">
        <f t="shared" si="216"/>
        <v>0.46753938999999889</v>
      </c>
      <c r="G550" s="69">
        <f t="shared" si="217"/>
        <v>0.46753939</v>
      </c>
      <c r="H550" s="69">
        <f t="shared" si="217"/>
        <v>0.46753939</v>
      </c>
      <c r="I550" s="37">
        <v>0.16739938999999998</v>
      </c>
      <c r="J550" s="69">
        <v>0.16739938999999998</v>
      </c>
      <c r="K550" s="37">
        <v>0</v>
      </c>
      <c r="L550" s="69">
        <v>0</v>
      </c>
      <c r="M550" s="37">
        <v>0</v>
      </c>
      <c r="N550" s="69">
        <v>0</v>
      </c>
      <c r="O550" s="69">
        <v>0.30014000000000002</v>
      </c>
      <c r="P550" s="69">
        <v>0.30014000000000002</v>
      </c>
      <c r="Q550" s="69">
        <f t="shared" si="218"/>
        <v>-1.1102230246251565E-15</v>
      </c>
      <c r="R550" s="69">
        <f t="shared" si="219"/>
        <v>0</v>
      </c>
      <c r="S550" s="131">
        <f t="shared" si="210"/>
        <v>0</v>
      </c>
      <c r="T550" s="45" t="s">
        <v>32</v>
      </c>
      <c r="U550" s="1"/>
      <c r="W550" s="3"/>
      <c r="X550" s="3"/>
      <c r="Y550" s="3"/>
      <c r="Z550" s="3"/>
      <c r="AD550" s="1"/>
      <c r="AE550" s="1"/>
    </row>
    <row r="551" spans="1:31" ht="38.25" customHeight="1" x14ac:dyDescent="0.25">
      <c r="A551" s="34" t="s">
        <v>1166</v>
      </c>
      <c r="B551" s="35" t="s">
        <v>1173</v>
      </c>
      <c r="C551" s="44" t="s">
        <v>1174</v>
      </c>
      <c r="D551" s="69">
        <v>479.25688255199992</v>
      </c>
      <c r="E551" s="69">
        <v>0</v>
      </c>
      <c r="F551" s="69">
        <f t="shared" si="216"/>
        <v>479.25688255199992</v>
      </c>
      <c r="G551" s="69">
        <f t="shared" si="217"/>
        <v>48.047437199999997</v>
      </c>
      <c r="H551" s="69">
        <f t="shared" si="217"/>
        <v>4.5568325999999999</v>
      </c>
      <c r="I551" s="37">
        <v>0</v>
      </c>
      <c r="J551" s="69">
        <v>0</v>
      </c>
      <c r="K551" s="37">
        <v>0</v>
      </c>
      <c r="L551" s="69">
        <v>0</v>
      </c>
      <c r="M551" s="37">
        <v>0</v>
      </c>
      <c r="N551" s="69">
        <v>0</v>
      </c>
      <c r="O551" s="69">
        <v>48.047437199999997</v>
      </c>
      <c r="P551" s="69">
        <v>4.5568325999999999</v>
      </c>
      <c r="Q551" s="69">
        <f t="shared" si="218"/>
        <v>474.70004995199992</v>
      </c>
      <c r="R551" s="69">
        <f t="shared" si="219"/>
        <v>-43.490604599999998</v>
      </c>
      <c r="S551" s="131">
        <f t="shared" si="210"/>
        <v>-0.9051597157818857</v>
      </c>
      <c r="T551" s="45" t="s">
        <v>1175</v>
      </c>
      <c r="U551" s="1"/>
      <c r="W551" s="3"/>
      <c r="X551" s="3"/>
      <c r="Y551" s="3"/>
      <c r="Z551" s="3"/>
      <c r="AD551" s="1"/>
      <c r="AE551" s="1"/>
    </row>
    <row r="552" spans="1:31" ht="59.25" customHeight="1" x14ac:dyDescent="0.25">
      <c r="A552" s="34" t="s">
        <v>1166</v>
      </c>
      <c r="B552" s="35" t="s">
        <v>1176</v>
      </c>
      <c r="C552" s="44" t="s">
        <v>1177</v>
      </c>
      <c r="D552" s="69">
        <v>78.791550299999997</v>
      </c>
      <c r="E552" s="69">
        <v>0</v>
      </c>
      <c r="F552" s="69">
        <f t="shared" si="216"/>
        <v>78.791550299999997</v>
      </c>
      <c r="G552" s="69">
        <f t="shared" si="217"/>
        <v>37.25256503</v>
      </c>
      <c r="H552" s="69">
        <f t="shared" si="217"/>
        <v>20.934819839999999</v>
      </c>
      <c r="I552" s="37">
        <v>0</v>
      </c>
      <c r="J552" s="69">
        <v>0</v>
      </c>
      <c r="K552" s="37">
        <v>0</v>
      </c>
      <c r="L552" s="69">
        <v>0</v>
      </c>
      <c r="M552" s="37">
        <v>0</v>
      </c>
      <c r="N552" s="69">
        <v>0</v>
      </c>
      <c r="O552" s="69">
        <v>37.25256503</v>
      </c>
      <c r="P552" s="69">
        <v>20.934819839999999</v>
      </c>
      <c r="Q552" s="69">
        <f t="shared" si="218"/>
        <v>57.856730459999994</v>
      </c>
      <c r="R552" s="69">
        <f t="shared" si="219"/>
        <v>-16.31774519</v>
      </c>
      <c r="S552" s="131">
        <f t="shared" si="210"/>
        <v>-0.43803011086240901</v>
      </c>
      <c r="T552" s="45" t="s">
        <v>1178</v>
      </c>
      <c r="U552" s="1"/>
      <c r="W552" s="3"/>
      <c r="X552" s="3"/>
      <c r="Y552" s="3"/>
      <c r="Z552" s="3"/>
      <c r="AD552" s="1"/>
      <c r="AE552" s="1"/>
    </row>
    <row r="553" spans="1:31" ht="31.5" customHeight="1" x14ac:dyDescent="0.25">
      <c r="A553" s="30" t="s">
        <v>1179</v>
      </c>
      <c r="B553" s="31" t="s">
        <v>141</v>
      </c>
      <c r="C553" s="32" t="s">
        <v>31</v>
      </c>
      <c r="D553" s="67">
        <f t="shared" ref="D553:R553" si="220">D554+D563+D567+D595</f>
        <v>3719.0049183033998</v>
      </c>
      <c r="E553" s="67">
        <f t="shared" si="220"/>
        <v>755.51055794000001</v>
      </c>
      <c r="F553" s="67">
        <f t="shared" si="220"/>
        <v>2963.4943603633992</v>
      </c>
      <c r="G553" s="67">
        <f t="shared" si="220"/>
        <v>1403.6815182142002</v>
      </c>
      <c r="H553" s="67">
        <f t="shared" si="220"/>
        <v>1032.2357217299998</v>
      </c>
      <c r="I553" s="33">
        <f t="shared" si="220"/>
        <v>88.865393369999993</v>
      </c>
      <c r="J553" s="67">
        <f t="shared" si="220"/>
        <v>88.940177090000006</v>
      </c>
      <c r="K553" s="33">
        <f t="shared" si="220"/>
        <v>165.16748745479998</v>
      </c>
      <c r="L553" s="67">
        <f t="shared" si="220"/>
        <v>170.38757626</v>
      </c>
      <c r="M553" s="33">
        <f t="shared" si="220"/>
        <v>174.48268184400001</v>
      </c>
      <c r="N553" s="67">
        <f t="shared" si="220"/>
        <v>193.30833946000001</v>
      </c>
      <c r="O553" s="67">
        <f t="shared" si="220"/>
        <v>975.16595554540004</v>
      </c>
      <c r="P553" s="67">
        <f t="shared" si="220"/>
        <v>579.59962891999999</v>
      </c>
      <c r="Q553" s="67">
        <f t="shared" si="220"/>
        <v>2163.3908977133997</v>
      </c>
      <c r="R553" s="67">
        <f t="shared" si="220"/>
        <v>-609.29986018420004</v>
      </c>
      <c r="S553" s="129">
        <f t="shared" si="210"/>
        <v>-0.43407272396046587</v>
      </c>
      <c r="T553" s="46" t="s">
        <v>32</v>
      </c>
      <c r="U553" s="1"/>
      <c r="V553" s="24"/>
      <c r="W553" s="3"/>
      <c r="X553" s="3"/>
      <c r="Y553" s="3"/>
      <c r="Z553" s="3"/>
      <c r="AD553" s="1"/>
      <c r="AE553" s="1"/>
    </row>
    <row r="554" spans="1:31" ht="56.25" customHeight="1" x14ac:dyDescent="0.25">
      <c r="A554" s="30" t="s">
        <v>1180</v>
      </c>
      <c r="B554" s="31" t="s">
        <v>143</v>
      </c>
      <c r="C554" s="32" t="s">
        <v>31</v>
      </c>
      <c r="D554" s="134">
        <f>SUM(D555:D562)</f>
        <v>927.49118978599995</v>
      </c>
      <c r="E554" s="134">
        <f t="shared" ref="E554:Q554" si="221">SUM(E555:E562)</f>
        <v>7.1986228499999996</v>
      </c>
      <c r="F554" s="134">
        <f t="shared" si="221"/>
        <v>920.29256693599996</v>
      </c>
      <c r="G554" s="134">
        <f t="shared" si="221"/>
        <v>404.15414845600003</v>
      </c>
      <c r="H554" s="134">
        <f t="shared" si="221"/>
        <v>183.44618560999999</v>
      </c>
      <c r="I554" s="134">
        <f t="shared" si="221"/>
        <v>34.634555320000004</v>
      </c>
      <c r="J554" s="134">
        <f t="shared" si="221"/>
        <v>34.637994560000003</v>
      </c>
      <c r="K554" s="134">
        <f t="shared" si="221"/>
        <v>45.978072480000009</v>
      </c>
      <c r="L554" s="134">
        <f t="shared" si="221"/>
        <v>45.750971530000008</v>
      </c>
      <c r="M554" s="134">
        <f t="shared" si="221"/>
        <v>32.222503270000004</v>
      </c>
      <c r="N554" s="134">
        <f t="shared" si="221"/>
        <v>36.428453590000004</v>
      </c>
      <c r="O554" s="134">
        <f t="shared" si="221"/>
        <v>291.31901738599993</v>
      </c>
      <c r="P554" s="134">
        <f t="shared" si="221"/>
        <v>66.62876593</v>
      </c>
      <c r="Q554" s="134">
        <f t="shared" si="221"/>
        <v>741.05233164600008</v>
      </c>
      <c r="R554" s="134">
        <f>SUM(R555:R562)</f>
        <v>-224.91391316599999</v>
      </c>
      <c r="S554" s="129">
        <f t="shared" si="210"/>
        <v>-0.55650526915347565</v>
      </c>
      <c r="T554" s="88" t="s">
        <v>32</v>
      </c>
      <c r="U554" s="1"/>
      <c r="V554" s="24"/>
      <c r="W554" s="3"/>
      <c r="X554" s="3"/>
      <c r="Y554" s="3"/>
      <c r="Z554" s="3"/>
      <c r="AD554" s="1"/>
      <c r="AE554" s="1"/>
    </row>
    <row r="555" spans="1:31" ht="48" customHeight="1" x14ac:dyDescent="0.25">
      <c r="A555" s="34" t="s">
        <v>1180</v>
      </c>
      <c r="B555" s="35" t="s">
        <v>1181</v>
      </c>
      <c r="C555" s="64" t="s">
        <v>1182</v>
      </c>
      <c r="D555" s="69">
        <v>12.099999996000001</v>
      </c>
      <c r="E555" s="57">
        <v>0</v>
      </c>
      <c r="F555" s="69">
        <f t="shared" ref="F555:F561" si="222">D555-E555</f>
        <v>12.099999996000001</v>
      </c>
      <c r="G555" s="69">
        <f t="shared" ref="G555:H562" si="223">I555+K555+M555+O555</f>
        <v>12.099999996000001</v>
      </c>
      <c r="H555" s="69">
        <f t="shared" si="223"/>
        <v>10.99436828</v>
      </c>
      <c r="I555" s="37">
        <v>3.3189428600000004</v>
      </c>
      <c r="J555" s="69">
        <v>3.3189428600000004</v>
      </c>
      <c r="K555" s="37">
        <v>-4.5013800000000001E-3</v>
      </c>
      <c r="L555" s="69">
        <v>-4.5013800000000001E-3</v>
      </c>
      <c r="M555" s="37">
        <v>7.6799268000000005</v>
      </c>
      <c r="N555" s="69">
        <v>7.6799268000000005</v>
      </c>
      <c r="O555" s="130">
        <v>1.1056317160000013</v>
      </c>
      <c r="P555" s="69">
        <v>0</v>
      </c>
      <c r="Q555" s="69">
        <f t="shared" ref="Q555:Q561" si="224">F555-H555</f>
        <v>1.1056317160000013</v>
      </c>
      <c r="R555" s="69">
        <f t="shared" ref="R555:R561" si="225">H555-(I555+K555+M555+O555)</f>
        <v>-1.1056317160000013</v>
      </c>
      <c r="S555" s="131">
        <f t="shared" si="210"/>
        <v>-9.1374522013677628E-2</v>
      </c>
      <c r="T555" s="45" t="s">
        <v>32</v>
      </c>
      <c r="U555" s="1"/>
      <c r="W555" s="3"/>
      <c r="X555" s="3"/>
      <c r="Y555" s="3"/>
      <c r="Z555" s="3"/>
      <c r="AD555" s="1"/>
      <c r="AE555" s="1"/>
    </row>
    <row r="556" spans="1:31" ht="48" customHeight="1" x14ac:dyDescent="0.25">
      <c r="A556" s="34" t="s">
        <v>1180</v>
      </c>
      <c r="B556" s="35" t="s">
        <v>1183</v>
      </c>
      <c r="C556" s="64" t="s">
        <v>1184</v>
      </c>
      <c r="D556" s="69">
        <v>2.8827275119999998</v>
      </c>
      <c r="E556" s="57">
        <v>0</v>
      </c>
      <c r="F556" s="69">
        <f t="shared" si="222"/>
        <v>2.8827275119999998</v>
      </c>
      <c r="G556" s="69" t="s">
        <v>32</v>
      </c>
      <c r="H556" s="69">
        <f t="shared" si="223"/>
        <v>0</v>
      </c>
      <c r="I556" s="37" t="s">
        <v>32</v>
      </c>
      <c r="J556" s="69">
        <v>7.2402999999999996E-4</v>
      </c>
      <c r="K556" s="37" t="s">
        <v>32</v>
      </c>
      <c r="L556" s="69">
        <v>-7.2402999999999996E-4</v>
      </c>
      <c r="M556" s="37" t="s">
        <v>32</v>
      </c>
      <c r="N556" s="69">
        <v>0</v>
      </c>
      <c r="O556" s="130" t="s">
        <v>32</v>
      </c>
      <c r="P556" s="69">
        <v>0</v>
      </c>
      <c r="Q556" s="69">
        <f t="shared" si="224"/>
        <v>2.8827275119999998</v>
      </c>
      <c r="R556" s="69" t="s">
        <v>32</v>
      </c>
      <c r="S556" s="131" t="s">
        <v>32</v>
      </c>
      <c r="T556" s="45" t="s">
        <v>227</v>
      </c>
      <c r="U556" s="1"/>
      <c r="W556" s="3"/>
      <c r="X556" s="3"/>
      <c r="Y556" s="3"/>
      <c r="Z556" s="3"/>
      <c r="AD556" s="1"/>
      <c r="AE556" s="1"/>
    </row>
    <row r="557" spans="1:31" ht="48" customHeight="1" x14ac:dyDescent="0.25">
      <c r="A557" s="34" t="s">
        <v>1180</v>
      </c>
      <c r="B557" s="35" t="s">
        <v>1185</v>
      </c>
      <c r="C557" s="64" t="s">
        <v>1186</v>
      </c>
      <c r="D557" s="133">
        <v>76.036553289999986</v>
      </c>
      <c r="E557" s="133">
        <v>5.05125885</v>
      </c>
      <c r="F557" s="69">
        <f t="shared" si="222"/>
        <v>70.98529443999999</v>
      </c>
      <c r="G557" s="69">
        <f t="shared" si="223"/>
        <v>62.561918040000002</v>
      </c>
      <c r="H557" s="69">
        <f t="shared" si="223"/>
        <v>4.2166225900000001</v>
      </c>
      <c r="I557" s="37">
        <v>4.4402843000000001</v>
      </c>
      <c r="J557" s="69">
        <v>4.4402843000000001</v>
      </c>
      <c r="K557" s="37">
        <v>0</v>
      </c>
      <c r="L557" s="69">
        <v>-0.22366170999999999</v>
      </c>
      <c r="M557" s="37">
        <v>0</v>
      </c>
      <c r="N557" s="69">
        <v>0</v>
      </c>
      <c r="O557" s="69">
        <v>58.12163374</v>
      </c>
      <c r="P557" s="69">
        <v>0</v>
      </c>
      <c r="Q557" s="69">
        <f t="shared" si="224"/>
        <v>66.76867184999999</v>
      </c>
      <c r="R557" s="69">
        <f t="shared" si="225"/>
        <v>-58.345295450000002</v>
      </c>
      <c r="S557" s="131">
        <f t="shared" si="210"/>
        <v>-0.93260081017170804</v>
      </c>
      <c r="T557" s="69" t="s">
        <v>1187</v>
      </c>
      <c r="U557" s="1"/>
      <c r="W557" s="3"/>
      <c r="X557" s="3"/>
      <c r="Y557" s="3"/>
      <c r="Z557" s="3"/>
      <c r="AD557" s="1"/>
      <c r="AE557" s="1"/>
    </row>
    <row r="558" spans="1:31" ht="48" customHeight="1" x14ac:dyDescent="0.25">
      <c r="A558" s="34" t="s">
        <v>1180</v>
      </c>
      <c r="B558" s="35" t="s">
        <v>1188</v>
      </c>
      <c r="C558" s="64" t="s">
        <v>1189</v>
      </c>
      <c r="D558" s="137">
        <v>368.9704744</v>
      </c>
      <c r="E558" s="137">
        <v>2.1473640000000001</v>
      </c>
      <c r="F558" s="69">
        <f t="shared" si="222"/>
        <v>366.82311040000002</v>
      </c>
      <c r="G558" s="69">
        <f t="shared" si="223"/>
        <v>108.80239040000001</v>
      </c>
      <c r="H558" s="69">
        <f t="shared" si="223"/>
        <v>74.485369999999989</v>
      </c>
      <c r="I558" s="37">
        <v>9.9818732399999988</v>
      </c>
      <c r="J558" s="137">
        <v>9.9818732399999988</v>
      </c>
      <c r="K558" s="37">
        <v>0.59927081999999998</v>
      </c>
      <c r="L558" s="137">
        <v>0.59927081999999998</v>
      </c>
      <c r="M558" s="37">
        <v>4.7005500700000002</v>
      </c>
      <c r="N558" s="137">
        <v>4.7005500700000002</v>
      </c>
      <c r="O558" s="137">
        <v>93.520696270000002</v>
      </c>
      <c r="P558" s="137">
        <v>59.203675869999998</v>
      </c>
      <c r="Q558" s="69">
        <f t="shared" si="224"/>
        <v>292.33774040000003</v>
      </c>
      <c r="R558" s="69">
        <f t="shared" si="225"/>
        <v>-34.317020400000018</v>
      </c>
      <c r="S558" s="131">
        <f t="shared" si="210"/>
        <v>-0.3154068607669121</v>
      </c>
      <c r="T558" s="84" t="s">
        <v>1190</v>
      </c>
      <c r="U558" s="1"/>
      <c r="W558" s="3"/>
      <c r="X558" s="3"/>
      <c r="Y558" s="3"/>
      <c r="Z558" s="3"/>
      <c r="AD558" s="1"/>
      <c r="AE558" s="1"/>
    </row>
    <row r="559" spans="1:31" ht="75.75" customHeight="1" x14ac:dyDescent="0.25">
      <c r="A559" s="34" t="s">
        <v>1180</v>
      </c>
      <c r="B559" s="52" t="s">
        <v>1191</v>
      </c>
      <c r="C559" s="44" t="s">
        <v>1192</v>
      </c>
      <c r="D559" s="69">
        <v>73.993097783999985</v>
      </c>
      <c r="E559" s="69">
        <v>0</v>
      </c>
      <c r="F559" s="69">
        <f t="shared" si="222"/>
        <v>73.993097783999985</v>
      </c>
      <c r="G559" s="69">
        <f t="shared" si="223"/>
        <v>8.0268288000000005</v>
      </c>
      <c r="H559" s="69">
        <f t="shared" si="223"/>
        <v>1.5132060000000003</v>
      </c>
      <c r="I559" s="37">
        <v>0</v>
      </c>
      <c r="J559" s="69">
        <v>0</v>
      </c>
      <c r="K559" s="37">
        <v>0</v>
      </c>
      <c r="L559" s="69">
        <v>0</v>
      </c>
      <c r="M559" s="37">
        <v>0.2700264</v>
      </c>
      <c r="N559" s="69">
        <v>0.2700264</v>
      </c>
      <c r="O559" s="69">
        <v>7.7568024000000007</v>
      </c>
      <c r="P559" s="69">
        <v>1.2431796000000002</v>
      </c>
      <c r="Q559" s="69">
        <f t="shared" si="224"/>
        <v>72.479891783999989</v>
      </c>
      <c r="R559" s="69">
        <f t="shared" si="225"/>
        <v>-6.5136228000000003</v>
      </c>
      <c r="S559" s="131">
        <f t="shared" si="210"/>
        <v>-0.8114814657564392</v>
      </c>
      <c r="T559" s="45" t="s">
        <v>1193</v>
      </c>
      <c r="U559" s="1"/>
      <c r="W559" s="3"/>
      <c r="X559" s="3"/>
      <c r="Y559" s="3"/>
      <c r="Z559" s="3"/>
      <c r="AD559" s="1"/>
      <c r="AE559" s="1"/>
    </row>
    <row r="560" spans="1:31" ht="113.25" customHeight="1" x14ac:dyDescent="0.25">
      <c r="A560" s="34" t="s">
        <v>1180</v>
      </c>
      <c r="B560" s="52" t="s">
        <v>1194</v>
      </c>
      <c r="C560" s="44" t="s">
        <v>1195</v>
      </c>
      <c r="D560" s="69">
        <v>12.188160478000002</v>
      </c>
      <c r="E560" s="69">
        <v>0</v>
      </c>
      <c r="F560" s="69">
        <f t="shared" si="222"/>
        <v>12.188160478000002</v>
      </c>
      <c r="G560" s="69" t="s">
        <v>32</v>
      </c>
      <c r="H560" s="69">
        <f t="shared" si="223"/>
        <v>0</v>
      </c>
      <c r="I560" s="37" t="s">
        <v>32</v>
      </c>
      <c r="J560" s="69">
        <v>2.71521E-3</v>
      </c>
      <c r="K560" s="37" t="s">
        <v>32</v>
      </c>
      <c r="L560" s="69">
        <v>-2.71521E-3</v>
      </c>
      <c r="M560" s="37" t="s">
        <v>32</v>
      </c>
      <c r="N560" s="69">
        <v>0</v>
      </c>
      <c r="O560" s="69" t="s">
        <v>32</v>
      </c>
      <c r="P560" s="69">
        <v>0</v>
      </c>
      <c r="Q560" s="69">
        <f t="shared" si="224"/>
        <v>12.188160478000002</v>
      </c>
      <c r="R560" s="69" t="s">
        <v>32</v>
      </c>
      <c r="S560" s="131" t="s">
        <v>32</v>
      </c>
      <c r="T560" s="45" t="s">
        <v>1196</v>
      </c>
      <c r="U560" s="1"/>
      <c r="W560" s="3"/>
      <c r="X560" s="3"/>
      <c r="Y560" s="3"/>
      <c r="Z560" s="3"/>
      <c r="AD560" s="1"/>
      <c r="AE560" s="1"/>
    </row>
    <row r="561" spans="1:31" ht="79.5" customHeight="1" x14ac:dyDescent="0.25">
      <c r="A561" s="34" t="s">
        <v>1180</v>
      </c>
      <c r="B561" s="52" t="s">
        <v>1197</v>
      </c>
      <c r="C561" s="44" t="s">
        <v>1198</v>
      </c>
      <c r="D561" s="69">
        <v>381.32017632600002</v>
      </c>
      <c r="E561" s="57">
        <v>0</v>
      </c>
      <c r="F561" s="69">
        <f t="shared" si="222"/>
        <v>381.32017632600002</v>
      </c>
      <c r="G561" s="69">
        <f t="shared" si="223"/>
        <v>212.66301121999999</v>
      </c>
      <c r="H561" s="69">
        <f t="shared" si="223"/>
        <v>88.030668420000012</v>
      </c>
      <c r="I561" s="37">
        <v>16.89345492</v>
      </c>
      <c r="J561" s="69">
        <v>16.89345492</v>
      </c>
      <c r="K561" s="37">
        <v>45.383303040000008</v>
      </c>
      <c r="L561" s="69">
        <v>45.383303040000008</v>
      </c>
      <c r="M561" s="37">
        <v>19.571999999999999</v>
      </c>
      <c r="N561" s="69">
        <v>19.571999999999999</v>
      </c>
      <c r="O561" s="130">
        <v>130.81425325999996</v>
      </c>
      <c r="P561" s="69">
        <v>6.1819104600000001</v>
      </c>
      <c r="Q561" s="69">
        <f t="shared" si="224"/>
        <v>293.28950790600004</v>
      </c>
      <c r="R561" s="69">
        <f t="shared" si="225"/>
        <v>-124.63234279999998</v>
      </c>
      <c r="S561" s="131">
        <f t="shared" si="210"/>
        <v>-0.58605557254650065</v>
      </c>
      <c r="T561" s="45" t="s">
        <v>1199</v>
      </c>
      <c r="U561" s="1"/>
      <c r="W561" s="3"/>
      <c r="X561" s="3"/>
      <c r="Y561" s="3"/>
      <c r="Z561" s="3"/>
      <c r="AD561" s="1"/>
      <c r="AE561" s="1"/>
    </row>
    <row r="562" spans="1:31" ht="79.5" customHeight="1" x14ac:dyDescent="0.25">
      <c r="A562" s="144" t="s">
        <v>1180</v>
      </c>
      <c r="B562" s="152" t="s">
        <v>1200</v>
      </c>
      <c r="C562" s="146" t="s">
        <v>1201</v>
      </c>
      <c r="D562" s="69" t="s">
        <v>32</v>
      </c>
      <c r="E562" s="57" t="s">
        <v>32</v>
      </c>
      <c r="F562" s="69" t="s">
        <v>32</v>
      </c>
      <c r="G562" s="69" t="s">
        <v>32</v>
      </c>
      <c r="H562" s="69">
        <f t="shared" si="223"/>
        <v>4.2059503200000004</v>
      </c>
      <c r="I562" s="37" t="s">
        <v>32</v>
      </c>
      <c r="J562" s="69">
        <v>0</v>
      </c>
      <c r="K562" s="37" t="s">
        <v>32</v>
      </c>
      <c r="L562" s="69">
        <v>0</v>
      </c>
      <c r="M562" s="37" t="s">
        <v>32</v>
      </c>
      <c r="N562" s="69">
        <v>4.2059503200000004</v>
      </c>
      <c r="O562" s="130" t="s">
        <v>32</v>
      </c>
      <c r="P562" s="69">
        <v>0</v>
      </c>
      <c r="Q562" s="69" t="s">
        <v>32</v>
      </c>
      <c r="R562" s="69" t="s">
        <v>32</v>
      </c>
      <c r="S562" s="131" t="s">
        <v>32</v>
      </c>
      <c r="T562" s="45" t="s">
        <v>1202</v>
      </c>
      <c r="U562" s="1"/>
      <c r="W562" s="3"/>
      <c r="X562" s="3"/>
      <c r="Y562" s="3"/>
      <c r="Z562" s="3"/>
      <c r="AD562" s="1"/>
      <c r="AE562" s="1"/>
    </row>
    <row r="563" spans="1:31" ht="31.5" customHeight="1" x14ac:dyDescent="0.25">
      <c r="A563" s="30" t="s">
        <v>1203</v>
      </c>
      <c r="B563" s="81" t="s">
        <v>181</v>
      </c>
      <c r="C563" s="82" t="s">
        <v>31</v>
      </c>
      <c r="D563" s="67">
        <f t="shared" ref="D563:I563" si="226">SUM(D564:D566)</f>
        <v>84.165710300000001</v>
      </c>
      <c r="E563" s="135">
        <f t="shared" si="226"/>
        <v>21.157294800000003</v>
      </c>
      <c r="F563" s="67">
        <f t="shared" si="226"/>
        <v>63.008415499999998</v>
      </c>
      <c r="G563" s="67">
        <f t="shared" si="226"/>
        <v>56.514485879999988</v>
      </c>
      <c r="H563" s="67">
        <f t="shared" si="226"/>
        <v>47.116702689999997</v>
      </c>
      <c r="I563" s="33">
        <f t="shared" si="226"/>
        <v>4.8953821299999998</v>
      </c>
      <c r="J563" s="67">
        <f t="shared" ref="J563" si="227">SUM(J564:J566)</f>
        <v>4.8953821299999998</v>
      </c>
      <c r="K563" s="33">
        <f>SUM(K564:K566)</f>
        <v>0.62265930999999997</v>
      </c>
      <c r="L563" s="67">
        <f t="shared" ref="L563:P563" si="228">SUM(L564:L566)</f>
        <v>0.62265930999999997</v>
      </c>
      <c r="M563" s="33">
        <f t="shared" si="228"/>
        <v>7.6076028000000013</v>
      </c>
      <c r="N563" s="67">
        <f t="shared" si="228"/>
        <v>7.6076028000000013</v>
      </c>
      <c r="O563" s="136">
        <f t="shared" si="228"/>
        <v>43.388841639999995</v>
      </c>
      <c r="P563" s="67">
        <f t="shared" si="228"/>
        <v>33.991058449999997</v>
      </c>
      <c r="Q563" s="67">
        <f>SUM(Q564:Q566)</f>
        <v>15.891712809999998</v>
      </c>
      <c r="R563" s="67">
        <f>SUM(R564:R566)</f>
        <v>-9.3977831899999877</v>
      </c>
      <c r="S563" s="129">
        <f t="shared" si="210"/>
        <v>-0.16628981125219411</v>
      </c>
      <c r="T563" s="46" t="s">
        <v>32</v>
      </c>
      <c r="U563" s="1"/>
      <c r="V563" s="24"/>
      <c r="W563" s="3"/>
      <c r="X563" s="3"/>
      <c r="Y563" s="3"/>
      <c r="Z563" s="3"/>
      <c r="AD563" s="1"/>
      <c r="AE563" s="1"/>
    </row>
    <row r="564" spans="1:31" ht="51.75" customHeight="1" x14ac:dyDescent="0.25">
      <c r="A564" s="34" t="s">
        <v>1203</v>
      </c>
      <c r="B564" s="43" t="s">
        <v>1204</v>
      </c>
      <c r="C564" s="89" t="s">
        <v>1205</v>
      </c>
      <c r="D564" s="69">
        <v>50.403087599999999</v>
      </c>
      <c r="E564" s="57">
        <v>6.1572948000000007</v>
      </c>
      <c r="F564" s="69">
        <f t="shared" ref="F564:F566" si="229">D564-E564</f>
        <v>44.245792799999997</v>
      </c>
      <c r="G564" s="69">
        <f t="shared" ref="G564:H566" si="230">I564+K564+M564+O564</f>
        <v>39.821655979999989</v>
      </c>
      <c r="H564" s="69">
        <f t="shared" si="230"/>
        <v>43.75515403</v>
      </c>
      <c r="I564" s="37">
        <v>4.4241368200000002</v>
      </c>
      <c r="J564" s="69">
        <v>4.4241368200000002</v>
      </c>
      <c r="K564" s="37">
        <v>0</v>
      </c>
      <c r="L564" s="69">
        <v>0</v>
      </c>
      <c r="M564" s="37">
        <v>6.6530120700000008</v>
      </c>
      <c r="N564" s="69">
        <v>6.6530120700000008</v>
      </c>
      <c r="O564" s="69">
        <v>28.744507089999992</v>
      </c>
      <c r="P564" s="69">
        <v>32.678005139999996</v>
      </c>
      <c r="Q564" s="69">
        <f t="shared" ref="Q564:Q566" si="231">F564-H564</f>
        <v>0.49063876999999678</v>
      </c>
      <c r="R564" s="69">
        <f t="shared" ref="R564:R566" si="232">H564-(I564+K564+M564+O564)</f>
        <v>3.9334980500000114</v>
      </c>
      <c r="S564" s="131">
        <f t="shared" si="210"/>
        <v>9.877786227613361E-2</v>
      </c>
      <c r="T564" s="45" t="s">
        <v>32</v>
      </c>
      <c r="U564" s="1"/>
      <c r="W564" s="3"/>
      <c r="X564" s="3"/>
      <c r="Y564" s="3"/>
      <c r="Z564" s="3"/>
      <c r="AD564" s="1"/>
      <c r="AE564" s="1"/>
    </row>
    <row r="565" spans="1:31" ht="51.75" customHeight="1" x14ac:dyDescent="0.25">
      <c r="A565" s="34" t="s">
        <v>1203</v>
      </c>
      <c r="B565" s="43" t="s">
        <v>1206</v>
      </c>
      <c r="C565" s="89" t="s">
        <v>1207</v>
      </c>
      <c r="D565" s="69">
        <v>24.4890227</v>
      </c>
      <c r="E565" s="57">
        <v>15</v>
      </c>
      <c r="F565" s="69">
        <f t="shared" si="229"/>
        <v>9.4890226999999996</v>
      </c>
      <c r="G565" s="69">
        <f t="shared" si="230"/>
        <v>8.3465898999999997</v>
      </c>
      <c r="H565" s="69">
        <f t="shared" si="230"/>
        <v>3.3615486599999995</v>
      </c>
      <c r="I565" s="37">
        <v>0.47124531000000003</v>
      </c>
      <c r="J565" s="69">
        <v>0.47124531000000003</v>
      </c>
      <c r="K565" s="37">
        <v>0.62265930999999997</v>
      </c>
      <c r="L565" s="69">
        <v>0.62265930999999997</v>
      </c>
      <c r="M565" s="37">
        <v>0.95459073000000016</v>
      </c>
      <c r="N565" s="69">
        <v>0.95459073000000016</v>
      </c>
      <c r="O565" s="69">
        <v>6.2980945499999992</v>
      </c>
      <c r="P565" s="69">
        <v>1.3130533099999993</v>
      </c>
      <c r="Q565" s="69">
        <f t="shared" si="231"/>
        <v>6.1274740400000001</v>
      </c>
      <c r="R565" s="69">
        <f t="shared" si="232"/>
        <v>-4.9850412400000002</v>
      </c>
      <c r="S565" s="131">
        <f t="shared" si="210"/>
        <v>-0.59725484296287279</v>
      </c>
      <c r="T565" s="45" t="s">
        <v>1208</v>
      </c>
      <c r="U565" s="1"/>
      <c r="W565" s="3"/>
      <c r="X565" s="3"/>
      <c r="Y565" s="3"/>
      <c r="Z565" s="3"/>
      <c r="AD565" s="1"/>
      <c r="AE565" s="1"/>
    </row>
    <row r="566" spans="1:31" ht="51.75" customHeight="1" x14ac:dyDescent="0.25">
      <c r="A566" s="34" t="s">
        <v>1203</v>
      </c>
      <c r="B566" s="43" t="s">
        <v>1209</v>
      </c>
      <c r="C566" s="89" t="s">
        <v>1210</v>
      </c>
      <c r="D566" s="69">
        <v>9.2736000000000001</v>
      </c>
      <c r="E566" s="57">
        <v>0</v>
      </c>
      <c r="F566" s="69">
        <f t="shared" si="229"/>
        <v>9.2736000000000001</v>
      </c>
      <c r="G566" s="69">
        <f t="shared" si="230"/>
        <v>8.3462399999999999</v>
      </c>
      <c r="H566" s="69">
        <f t="shared" si="230"/>
        <v>0</v>
      </c>
      <c r="I566" s="37">
        <v>0</v>
      </c>
      <c r="J566" s="69">
        <v>0</v>
      </c>
      <c r="K566" s="37">
        <v>0</v>
      </c>
      <c r="L566" s="69">
        <v>0</v>
      </c>
      <c r="M566" s="37">
        <v>0</v>
      </c>
      <c r="N566" s="69">
        <v>0</v>
      </c>
      <c r="O566" s="69">
        <v>8.3462399999999999</v>
      </c>
      <c r="P566" s="69">
        <v>0</v>
      </c>
      <c r="Q566" s="69">
        <f t="shared" si="231"/>
        <v>9.2736000000000001</v>
      </c>
      <c r="R566" s="69">
        <f t="shared" si="232"/>
        <v>-8.3462399999999999</v>
      </c>
      <c r="S566" s="131">
        <f t="shared" si="210"/>
        <v>-1</v>
      </c>
      <c r="T566" s="45" t="s">
        <v>905</v>
      </c>
      <c r="U566" s="1"/>
      <c r="W566" s="3"/>
      <c r="X566" s="3"/>
      <c r="Y566" s="3"/>
      <c r="Z566" s="3"/>
      <c r="AD566" s="1"/>
      <c r="AE566" s="1"/>
    </row>
    <row r="567" spans="1:31" ht="63" customHeight="1" x14ac:dyDescent="0.25">
      <c r="A567" s="30" t="s">
        <v>1158</v>
      </c>
      <c r="B567" s="81" t="s">
        <v>184</v>
      </c>
      <c r="C567" s="82" t="s">
        <v>31</v>
      </c>
      <c r="D567" s="67">
        <f t="shared" ref="D567:F567" si="233">SUM(D568:D594)</f>
        <v>1111.55666647</v>
      </c>
      <c r="E567" s="135">
        <f t="shared" si="233"/>
        <v>463.67523203000002</v>
      </c>
      <c r="F567" s="67">
        <f t="shared" si="233"/>
        <v>647.88143444000002</v>
      </c>
      <c r="G567" s="67">
        <f t="shared" ref="G567:Q567" si="234">SUM(G568:G594)</f>
        <v>405.25938401600013</v>
      </c>
      <c r="H567" s="67">
        <f t="shared" si="234"/>
        <v>317.86760004000001</v>
      </c>
      <c r="I567" s="33">
        <f t="shared" si="234"/>
        <v>25.060223740000005</v>
      </c>
      <c r="J567" s="67">
        <f t="shared" si="234"/>
        <v>25.060223740000005</v>
      </c>
      <c r="K567" s="33">
        <f t="shared" si="234"/>
        <v>103.2259957</v>
      </c>
      <c r="L567" s="67">
        <f t="shared" si="234"/>
        <v>108.72280032</v>
      </c>
      <c r="M567" s="33">
        <f t="shared" si="234"/>
        <v>104.46087755400001</v>
      </c>
      <c r="N567" s="67">
        <f t="shared" si="234"/>
        <v>117.11353474000001</v>
      </c>
      <c r="O567" s="136">
        <f t="shared" si="234"/>
        <v>172.51228702199998</v>
      </c>
      <c r="P567" s="67">
        <f t="shared" si="234"/>
        <v>66.971041240000005</v>
      </c>
      <c r="Q567" s="67">
        <f t="shared" si="234"/>
        <v>330.01383439999989</v>
      </c>
      <c r="R567" s="67">
        <f>SUM(R568:R594)</f>
        <v>-93.113588595999971</v>
      </c>
      <c r="S567" s="129">
        <f t="shared" si="210"/>
        <v>-0.22976294262028429</v>
      </c>
      <c r="T567" s="46" t="s">
        <v>32</v>
      </c>
      <c r="U567" s="1"/>
      <c r="V567" s="24"/>
      <c r="W567" s="3"/>
      <c r="X567" s="3"/>
      <c r="Y567" s="3"/>
      <c r="Z567" s="3"/>
      <c r="AD567" s="1"/>
      <c r="AE567" s="1"/>
    </row>
    <row r="568" spans="1:31" ht="126" customHeight="1" x14ac:dyDescent="0.25">
      <c r="A568" s="34" t="s">
        <v>1158</v>
      </c>
      <c r="B568" s="43" t="s">
        <v>1211</v>
      </c>
      <c r="C568" s="71" t="s">
        <v>1212</v>
      </c>
      <c r="D568" s="133">
        <v>10.131083750000002</v>
      </c>
      <c r="E568" s="133">
        <v>4.5643353500000003</v>
      </c>
      <c r="F568" s="69">
        <f t="shared" ref="F568:F594" si="235">D568-E568</f>
        <v>5.5667484000000016</v>
      </c>
      <c r="G568" s="69">
        <f t="shared" ref="G568:H594" si="236">I568+K568+M568+O568</f>
        <v>5.5667484000000007</v>
      </c>
      <c r="H568" s="69">
        <f t="shared" si="236"/>
        <v>5.5667484000000007</v>
      </c>
      <c r="I568" s="37">
        <v>5.5667484000000007</v>
      </c>
      <c r="J568" s="69">
        <v>5.5667484000000007</v>
      </c>
      <c r="K568" s="37">
        <v>0</v>
      </c>
      <c r="L568" s="69">
        <v>0</v>
      </c>
      <c r="M568" s="37">
        <v>0</v>
      </c>
      <c r="N568" s="69">
        <v>0</v>
      </c>
      <c r="O568" s="69">
        <v>0</v>
      </c>
      <c r="P568" s="69">
        <v>0</v>
      </c>
      <c r="Q568" s="69">
        <f t="shared" ref="Q568:Q594" si="237">F568-H568</f>
        <v>0</v>
      </c>
      <c r="R568" s="69">
        <f t="shared" ref="R568:R594" si="238">H568-(I568+K568+M568+O568)</f>
        <v>0</v>
      </c>
      <c r="S568" s="131">
        <f t="shared" si="210"/>
        <v>0</v>
      </c>
      <c r="T568" s="69" t="s">
        <v>32</v>
      </c>
      <c r="U568" s="1"/>
      <c r="W568" s="3"/>
      <c r="X568" s="3"/>
      <c r="Y568" s="3"/>
      <c r="Z568" s="3"/>
      <c r="AD568" s="1"/>
      <c r="AE568" s="1"/>
    </row>
    <row r="569" spans="1:31" ht="126" customHeight="1" x14ac:dyDescent="0.25">
      <c r="A569" s="34" t="s">
        <v>1158</v>
      </c>
      <c r="B569" s="43" t="s">
        <v>1213</v>
      </c>
      <c r="C569" s="71" t="s">
        <v>1214</v>
      </c>
      <c r="D569" s="153">
        <v>43.021734586000001</v>
      </c>
      <c r="E569" s="153">
        <v>0</v>
      </c>
      <c r="F569" s="69">
        <f t="shared" si="235"/>
        <v>43.021734586000001</v>
      </c>
      <c r="G569" s="69">
        <f t="shared" si="236"/>
        <v>38.363874050000007</v>
      </c>
      <c r="H569" s="69">
        <f t="shared" si="236"/>
        <v>7.0937260799999997</v>
      </c>
      <c r="I569" s="37">
        <v>0.28978271999999999</v>
      </c>
      <c r="J569" s="137">
        <v>0.28978271999999999</v>
      </c>
      <c r="K569" s="37">
        <v>5.9925348399999994</v>
      </c>
      <c r="L569" s="137">
        <v>5.9925348399999994</v>
      </c>
      <c r="M569" s="37">
        <v>0.26392586000000029</v>
      </c>
      <c r="N569" s="137">
        <v>0.26392586000000029</v>
      </c>
      <c r="O569" s="137">
        <v>31.817630630000004</v>
      </c>
      <c r="P569" s="137">
        <v>0.54748265999999968</v>
      </c>
      <c r="Q569" s="69">
        <f t="shared" si="237"/>
        <v>35.928008505999998</v>
      </c>
      <c r="R569" s="69">
        <f t="shared" si="238"/>
        <v>-31.270147970000007</v>
      </c>
      <c r="S569" s="131">
        <f t="shared" si="210"/>
        <v>-0.81509359376076884</v>
      </c>
      <c r="T569" s="137" t="s">
        <v>1215</v>
      </c>
      <c r="U569" s="1"/>
      <c r="W569" s="3"/>
      <c r="X569" s="3"/>
      <c r="Y569" s="3"/>
      <c r="Z569" s="3"/>
      <c r="AD569" s="1"/>
      <c r="AE569" s="1"/>
    </row>
    <row r="570" spans="1:31" ht="76.5" customHeight="1" x14ac:dyDescent="0.25">
      <c r="A570" s="34" t="s">
        <v>1158</v>
      </c>
      <c r="B570" s="43" t="s">
        <v>1216</v>
      </c>
      <c r="C570" s="71" t="s">
        <v>1217</v>
      </c>
      <c r="D570" s="137">
        <v>38.504162620000002</v>
      </c>
      <c r="E570" s="137">
        <v>32.243901210000004</v>
      </c>
      <c r="F570" s="69">
        <f t="shared" si="235"/>
        <v>6.2602614099999982</v>
      </c>
      <c r="G570" s="69">
        <f t="shared" si="236"/>
        <v>6.2771102899999986</v>
      </c>
      <c r="H570" s="69">
        <f t="shared" si="236"/>
        <v>6.2602614099999991</v>
      </c>
      <c r="I570" s="37">
        <v>6.2602614099999991</v>
      </c>
      <c r="J570" s="137">
        <v>6.2602614099999991</v>
      </c>
      <c r="K570" s="37">
        <v>0</v>
      </c>
      <c r="L570" s="137">
        <v>0</v>
      </c>
      <c r="M570" s="37">
        <v>0</v>
      </c>
      <c r="N570" s="137">
        <v>0</v>
      </c>
      <c r="O570" s="137">
        <v>1.6848879999999511E-2</v>
      </c>
      <c r="P570" s="137">
        <v>0</v>
      </c>
      <c r="Q570" s="69">
        <f t="shared" si="237"/>
        <v>0</v>
      </c>
      <c r="R570" s="69">
        <f t="shared" si="238"/>
        <v>-1.6848879999999511E-2</v>
      </c>
      <c r="S570" s="131">
        <f t="shared" si="210"/>
        <v>-2.6841777858899966E-3</v>
      </c>
      <c r="T570" s="84" t="s">
        <v>32</v>
      </c>
      <c r="U570" s="1"/>
      <c r="W570" s="3"/>
      <c r="X570" s="3"/>
      <c r="Y570" s="3"/>
      <c r="Z570" s="3"/>
      <c r="AD570" s="1"/>
      <c r="AE570" s="1"/>
    </row>
    <row r="571" spans="1:31" ht="94.5" customHeight="1" x14ac:dyDescent="0.25">
      <c r="A571" s="34" t="s">
        <v>1158</v>
      </c>
      <c r="B571" s="43" t="s">
        <v>1218</v>
      </c>
      <c r="C571" s="71" t="s">
        <v>1219</v>
      </c>
      <c r="D571" s="133">
        <v>25.685062870000003</v>
      </c>
      <c r="E571" s="133">
        <v>24.658206810000003</v>
      </c>
      <c r="F571" s="69">
        <f t="shared" si="235"/>
        <v>1.0268560600000001</v>
      </c>
      <c r="G571" s="69">
        <f t="shared" si="236"/>
        <v>1.0268560600000001</v>
      </c>
      <c r="H571" s="69">
        <f t="shared" si="236"/>
        <v>1.0268560600000001</v>
      </c>
      <c r="I571" s="37">
        <v>1.0268560600000001</v>
      </c>
      <c r="J571" s="69">
        <v>1.0268560600000001</v>
      </c>
      <c r="K571" s="37">
        <v>0</v>
      </c>
      <c r="L571" s="69">
        <v>0</v>
      </c>
      <c r="M571" s="37">
        <v>0</v>
      </c>
      <c r="N571" s="69">
        <v>0</v>
      </c>
      <c r="O571" s="69">
        <v>0</v>
      </c>
      <c r="P571" s="69">
        <v>0</v>
      </c>
      <c r="Q571" s="69">
        <f t="shared" si="237"/>
        <v>0</v>
      </c>
      <c r="R571" s="69">
        <f t="shared" si="238"/>
        <v>0</v>
      </c>
      <c r="S571" s="131">
        <f t="shared" si="210"/>
        <v>0</v>
      </c>
      <c r="T571" s="69" t="s">
        <v>32</v>
      </c>
      <c r="U571" s="1"/>
      <c r="W571" s="3"/>
      <c r="X571" s="3"/>
      <c r="Y571" s="3"/>
      <c r="Z571" s="3"/>
      <c r="AD571" s="1"/>
      <c r="AE571" s="1"/>
    </row>
    <row r="572" spans="1:31" ht="94.5" customHeight="1" x14ac:dyDescent="0.25">
      <c r="A572" s="34" t="s">
        <v>1158</v>
      </c>
      <c r="B572" s="43" t="s">
        <v>1220</v>
      </c>
      <c r="C572" s="71" t="s">
        <v>1221</v>
      </c>
      <c r="D572" s="69">
        <v>62.899261389999999</v>
      </c>
      <c r="E572" s="69">
        <v>33.72643497</v>
      </c>
      <c r="F572" s="69">
        <f t="shared" si="235"/>
        <v>29.17282642</v>
      </c>
      <c r="G572" s="69">
        <f t="shared" si="236"/>
        <v>26.90402031</v>
      </c>
      <c r="H572" s="69">
        <f t="shared" si="236"/>
        <v>28.168463790000004</v>
      </c>
      <c r="I572" s="37">
        <v>0.60039999999999993</v>
      </c>
      <c r="J572" s="69">
        <v>0.60039999999999993</v>
      </c>
      <c r="K572" s="37">
        <v>9.2215896200000014</v>
      </c>
      <c r="L572" s="69">
        <v>9.2215896200000014</v>
      </c>
      <c r="M572" s="37">
        <v>17.082030689999996</v>
      </c>
      <c r="N572" s="69">
        <v>18.115133440000001</v>
      </c>
      <c r="O572" s="130">
        <v>0</v>
      </c>
      <c r="P572" s="69">
        <v>0.23134073000000036</v>
      </c>
      <c r="Q572" s="69">
        <f t="shared" si="237"/>
        <v>1.0043626299999957</v>
      </c>
      <c r="R572" s="69">
        <f t="shared" si="238"/>
        <v>1.2644434800000042</v>
      </c>
      <c r="S572" s="131">
        <f t="shared" si="210"/>
        <v>4.6998309748153923E-2</v>
      </c>
      <c r="T572" s="79" t="s">
        <v>32</v>
      </c>
      <c r="U572" s="1"/>
      <c r="W572" s="3"/>
      <c r="X572" s="3"/>
      <c r="Y572" s="3"/>
      <c r="Z572" s="3"/>
      <c r="AD572" s="1"/>
      <c r="AE572" s="1"/>
    </row>
    <row r="573" spans="1:31" ht="74.25" customHeight="1" x14ac:dyDescent="0.25">
      <c r="A573" s="34" t="s">
        <v>1158</v>
      </c>
      <c r="B573" s="43" t="s">
        <v>1222</v>
      </c>
      <c r="C573" s="89" t="s">
        <v>1223</v>
      </c>
      <c r="D573" s="137">
        <v>5.0143488599999992</v>
      </c>
      <c r="E573" s="137">
        <v>4.6237540799999994</v>
      </c>
      <c r="F573" s="69">
        <f t="shared" si="235"/>
        <v>0.39059477999999981</v>
      </c>
      <c r="G573" s="69">
        <f t="shared" si="236"/>
        <v>0.39059478000000003</v>
      </c>
      <c r="H573" s="69">
        <f t="shared" si="236"/>
        <v>0.39059478000000003</v>
      </c>
      <c r="I573" s="37">
        <v>0.39059478000000003</v>
      </c>
      <c r="J573" s="137">
        <v>0.39059478000000003</v>
      </c>
      <c r="K573" s="37">
        <v>0</v>
      </c>
      <c r="L573" s="137">
        <v>0</v>
      </c>
      <c r="M573" s="37">
        <v>0</v>
      </c>
      <c r="N573" s="137">
        <v>0</v>
      </c>
      <c r="O573" s="137">
        <v>0</v>
      </c>
      <c r="P573" s="137">
        <v>0</v>
      </c>
      <c r="Q573" s="69">
        <f t="shared" si="237"/>
        <v>0</v>
      </c>
      <c r="R573" s="69">
        <f t="shared" si="238"/>
        <v>0</v>
      </c>
      <c r="S573" s="131">
        <f t="shared" si="210"/>
        <v>0</v>
      </c>
      <c r="T573" s="84" t="s">
        <v>32</v>
      </c>
      <c r="U573" s="1"/>
      <c r="W573" s="3"/>
      <c r="X573" s="3"/>
      <c r="Y573" s="3"/>
      <c r="Z573" s="3"/>
      <c r="AD573" s="1"/>
      <c r="AE573" s="1"/>
    </row>
    <row r="574" spans="1:31" ht="55.5" customHeight="1" x14ac:dyDescent="0.25">
      <c r="A574" s="34" t="s">
        <v>1158</v>
      </c>
      <c r="B574" s="43" t="s">
        <v>1224</v>
      </c>
      <c r="C574" s="89" t="s">
        <v>1225</v>
      </c>
      <c r="D574" s="133">
        <v>80.75768051</v>
      </c>
      <c r="E574" s="133">
        <v>70.061007320000016</v>
      </c>
      <c r="F574" s="69">
        <f t="shared" si="235"/>
        <v>10.696673189999984</v>
      </c>
      <c r="G574" s="69">
        <f t="shared" si="236"/>
        <v>8.3861285640000034</v>
      </c>
      <c r="H574" s="69">
        <f t="shared" si="236"/>
        <v>3.2380624299999994</v>
      </c>
      <c r="I574" s="37">
        <v>1.1096382599999999</v>
      </c>
      <c r="J574" s="69">
        <v>1.1096382599999999</v>
      </c>
      <c r="K574" s="37">
        <v>3.8619684200000002</v>
      </c>
      <c r="L574" s="69">
        <v>3.8619684200000002</v>
      </c>
      <c r="M574" s="37">
        <v>3.4145218840000036</v>
      </c>
      <c r="N574" s="69">
        <v>12.342115080000001</v>
      </c>
      <c r="O574" s="69">
        <v>0</v>
      </c>
      <c r="P574" s="69">
        <v>-14.075659330000001</v>
      </c>
      <c r="Q574" s="69">
        <f t="shared" si="237"/>
        <v>7.4586107599999849</v>
      </c>
      <c r="R574" s="69">
        <f t="shared" si="238"/>
        <v>-5.148066134000004</v>
      </c>
      <c r="S574" s="131">
        <f t="shared" si="210"/>
        <v>-0.61387875164466676</v>
      </c>
      <c r="T574" s="69" t="s">
        <v>1226</v>
      </c>
      <c r="U574" s="1"/>
      <c r="W574" s="3"/>
      <c r="X574" s="3"/>
      <c r="Y574" s="3"/>
      <c r="Z574" s="3"/>
      <c r="AD574" s="1"/>
      <c r="AE574" s="1"/>
    </row>
    <row r="575" spans="1:31" ht="67.5" customHeight="1" x14ac:dyDescent="0.25">
      <c r="A575" s="34" t="s">
        <v>1158</v>
      </c>
      <c r="B575" s="43" t="s">
        <v>1227</v>
      </c>
      <c r="C575" s="89" t="s">
        <v>1228</v>
      </c>
      <c r="D575" s="69">
        <v>17.977027761999999</v>
      </c>
      <c r="E575" s="69">
        <v>2.6812688899999997</v>
      </c>
      <c r="F575" s="69">
        <f t="shared" si="235"/>
        <v>15.295758871999999</v>
      </c>
      <c r="G575" s="69">
        <f t="shared" si="236"/>
        <v>13.896500000000001</v>
      </c>
      <c r="H575" s="69">
        <f t="shared" si="236"/>
        <v>0.18742121</v>
      </c>
      <c r="I575" s="37">
        <v>0</v>
      </c>
      <c r="J575" s="69">
        <v>0</v>
      </c>
      <c r="K575" s="37">
        <v>4.9370400000000002E-3</v>
      </c>
      <c r="L575" s="69">
        <v>4.9370400000000002E-3</v>
      </c>
      <c r="M575" s="37">
        <v>0.21040817000000001</v>
      </c>
      <c r="N575" s="69">
        <v>0.21040817000000001</v>
      </c>
      <c r="O575" s="69">
        <v>13.681154790000001</v>
      </c>
      <c r="P575" s="69">
        <v>-2.7924000000000001E-2</v>
      </c>
      <c r="Q575" s="69">
        <f t="shared" si="237"/>
        <v>15.108337661999999</v>
      </c>
      <c r="R575" s="69">
        <f t="shared" si="238"/>
        <v>-13.709078790000001</v>
      </c>
      <c r="S575" s="131">
        <f t="shared" si="210"/>
        <v>-0.98651306372108083</v>
      </c>
      <c r="T575" s="45" t="s">
        <v>1229</v>
      </c>
      <c r="U575" s="1"/>
      <c r="W575" s="3"/>
      <c r="X575" s="3"/>
      <c r="Y575" s="3"/>
      <c r="Z575" s="3"/>
      <c r="AD575" s="1"/>
      <c r="AE575" s="1"/>
    </row>
    <row r="576" spans="1:31" ht="56.25" customHeight="1" x14ac:dyDescent="0.25">
      <c r="A576" s="34" t="s">
        <v>1158</v>
      </c>
      <c r="B576" s="43" t="s">
        <v>1230</v>
      </c>
      <c r="C576" s="89" t="s">
        <v>1231</v>
      </c>
      <c r="D576" s="130">
        <v>10.496958000000001</v>
      </c>
      <c r="E576" s="57">
        <v>0</v>
      </c>
      <c r="F576" s="69">
        <f t="shared" si="235"/>
        <v>10.496958000000001</v>
      </c>
      <c r="G576" s="69">
        <f t="shared" si="236"/>
        <v>9.4991905200000009</v>
      </c>
      <c r="H576" s="69">
        <f t="shared" si="236"/>
        <v>0</v>
      </c>
      <c r="I576" s="37">
        <v>0</v>
      </c>
      <c r="J576" s="69">
        <v>0</v>
      </c>
      <c r="K576" s="37">
        <v>0</v>
      </c>
      <c r="L576" s="69">
        <v>0</v>
      </c>
      <c r="M576" s="37">
        <v>0</v>
      </c>
      <c r="N576" s="69">
        <v>0</v>
      </c>
      <c r="O576" s="69">
        <v>9.4991905200000009</v>
      </c>
      <c r="P576" s="69">
        <v>0</v>
      </c>
      <c r="Q576" s="69">
        <f t="shared" si="237"/>
        <v>10.496958000000001</v>
      </c>
      <c r="R576" s="69">
        <f t="shared" si="238"/>
        <v>-9.4991905200000009</v>
      </c>
      <c r="S576" s="131">
        <f t="shared" si="210"/>
        <v>-1</v>
      </c>
      <c r="T576" s="45" t="s">
        <v>905</v>
      </c>
      <c r="U576" s="1"/>
      <c r="W576" s="3"/>
      <c r="X576" s="3"/>
      <c r="Y576" s="3"/>
      <c r="Z576" s="3"/>
      <c r="AD576" s="1"/>
      <c r="AE576" s="1"/>
    </row>
    <row r="577" spans="1:31" ht="42.75" customHeight="1" x14ac:dyDescent="0.25">
      <c r="A577" s="34" t="s">
        <v>1158</v>
      </c>
      <c r="B577" s="43" t="s">
        <v>1232</v>
      </c>
      <c r="C577" s="89" t="s">
        <v>1233</v>
      </c>
      <c r="D577" s="133">
        <v>47.649008152</v>
      </c>
      <c r="E577" s="133">
        <v>0</v>
      </c>
      <c r="F577" s="69">
        <f t="shared" si="235"/>
        <v>47.649008152</v>
      </c>
      <c r="G577" s="69">
        <f t="shared" si="236"/>
        <v>24</v>
      </c>
      <c r="H577" s="69">
        <f t="shared" si="236"/>
        <v>8.3985432299999996</v>
      </c>
      <c r="I577" s="37">
        <v>0.29013279000000003</v>
      </c>
      <c r="J577" s="69">
        <v>0.29013279000000003</v>
      </c>
      <c r="K577" s="37">
        <v>8.4092721499999996</v>
      </c>
      <c r="L577" s="69">
        <v>8.4092721499999996</v>
      </c>
      <c r="M577" s="37">
        <v>0</v>
      </c>
      <c r="N577" s="69">
        <v>-0.30086171</v>
      </c>
      <c r="O577" s="69">
        <v>15.300595059999999</v>
      </c>
      <c r="P577" s="69">
        <v>0</v>
      </c>
      <c r="Q577" s="69">
        <f t="shared" si="237"/>
        <v>39.250464921999999</v>
      </c>
      <c r="R577" s="69">
        <f t="shared" si="238"/>
        <v>-15.60145677</v>
      </c>
      <c r="S577" s="131">
        <f t="shared" si="210"/>
        <v>-0.65006069875000005</v>
      </c>
      <c r="T577" s="69" t="s">
        <v>1234</v>
      </c>
      <c r="U577" s="1"/>
      <c r="W577" s="3"/>
      <c r="X577" s="3"/>
      <c r="Y577" s="3"/>
      <c r="Z577" s="3"/>
      <c r="AD577" s="1"/>
      <c r="AE577" s="1"/>
    </row>
    <row r="578" spans="1:31" ht="47.25" customHeight="1" x14ac:dyDescent="0.25">
      <c r="A578" s="34" t="s">
        <v>1158</v>
      </c>
      <c r="B578" s="43" t="s">
        <v>1235</v>
      </c>
      <c r="C578" s="89" t="s">
        <v>1236</v>
      </c>
      <c r="D578" s="130">
        <v>22.336298399999997</v>
      </c>
      <c r="E578" s="57">
        <v>0</v>
      </c>
      <c r="F578" s="69">
        <f t="shared" si="235"/>
        <v>22.336298399999997</v>
      </c>
      <c r="G578" s="69">
        <f t="shared" si="236"/>
        <v>20.706407599999999</v>
      </c>
      <c r="H578" s="69">
        <f t="shared" si="236"/>
        <v>19.275509420000002</v>
      </c>
      <c r="I578" s="37">
        <v>0.21725666000000002</v>
      </c>
      <c r="J578" s="69">
        <v>0.21725666000000002</v>
      </c>
      <c r="K578" s="37">
        <v>3.01039572</v>
      </c>
      <c r="L578" s="69">
        <v>3.01039572</v>
      </c>
      <c r="M578" s="37">
        <v>12.895035850000001</v>
      </c>
      <c r="N578" s="69">
        <v>12.895035850000001</v>
      </c>
      <c r="O578" s="69">
        <v>4.5837193699999954</v>
      </c>
      <c r="P578" s="69">
        <v>3.1528211900000001</v>
      </c>
      <c r="Q578" s="69">
        <f t="shared" si="237"/>
        <v>3.0607889799999946</v>
      </c>
      <c r="R578" s="69">
        <f t="shared" si="238"/>
        <v>-1.4308981799999962</v>
      </c>
      <c r="S578" s="131">
        <f t="shared" si="210"/>
        <v>-6.9104125043882372E-2</v>
      </c>
      <c r="T578" s="45" t="s">
        <v>1237</v>
      </c>
      <c r="U578" s="1"/>
      <c r="W578" s="3"/>
      <c r="X578" s="3"/>
      <c r="Y578" s="3"/>
      <c r="Z578" s="3"/>
      <c r="AD578" s="1"/>
      <c r="AE578" s="1"/>
    </row>
    <row r="579" spans="1:31" ht="47.25" customHeight="1" x14ac:dyDescent="0.25">
      <c r="A579" s="34" t="s">
        <v>1158</v>
      </c>
      <c r="B579" s="43" t="s">
        <v>1238</v>
      </c>
      <c r="C579" s="89" t="s">
        <v>1239</v>
      </c>
      <c r="D579" s="130">
        <v>64.808270910000005</v>
      </c>
      <c r="E579" s="57">
        <v>0</v>
      </c>
      <c r="F579" s="69">
        <f t="shared" si="235"/>
        <v>64.808270910000005</v>
      </c>
      <c r="G579" s="69">
        <f t="shared" si="236"/>
        <v>37.323660309999994</v>
      </c>
      <c r="H579" s="69">
        <f t="shared" si="236"/>
        <v>9.4272763699999995</v>
      </c>
      <c r="I579" s="37">
        <v>0.19872198999999999</v>
      </c>
      <c r="J579" s="69">
        <v>0.19872198999999999</v>
      </c>
      <c r="K579" s="37">
        <v>8.8985535899999988</v>
      </c>
      <c r="L579" s="69">
        <v>8.8985535899999988</v>
      </c>
      <c r="M579" s="37">
        <v>0.66249055000000023</v>
      </c>
      <c r="N579" s="69">
        <v>0.66249055000000023</v>
      </c>
      <c r="O579" s="69">
        <v>27.563894179999998</v>
      </c>
      <c r="P579" s="69">
        <v>-0.33248976000000013</v>
      </c>
      <c r="Q579" s="69">
        <f t="shared" si="237"/>
        <v>55.380994540000003</v>
      </c>
      <c r="R579" s="69">
        <f t="shared" si="238"/>
        <v>-27.896383939999993</v>
      </c>
      <c r="S579" s="131">
        <f t="shared" si="210"/>
        <v>-0.74741822501599109</v>
      </c>
      <c r="T579" s="45" t="s">
        <v>1240</v>
      </c>
      <c r="U579" s="1"/>
      <c r="W579" s="3"/>
      <c r="X579" s="3"/>
      <c r="Y579" s="3"/>
      <c r="Z579" s="3"/>
      <c r="AD579" s="1"/>
      <c r="AE579" s="1"/>
    </row>
    <row r="580" spans="1:31" ht="148.5" customHeight="1" x14ac:dyDescent="0.25">
      <c r="A580" s="140" t="s">
        <v>1158</v>
      </c>
      <c r="B580" s="141" t="s">
        <v>1241</v>
      </c>
      <c r="C580" s="154" t="s">
        <v>1242</v>
      </c>
      <c r="D580" s="130">
        <v>43.612199999999994</v>
      </c>
      <c r="E580" s="57">
        <v>0</v>
      </c>
      <c r="F580" s="69">
        <f t="shared" si="235"/>
        <v>43.612199999999994</v>
      </c>
      <c r="G580" s="69" t="s">
        <v>32</v>
      </c>
      <c r="H580" s="69">
        <f t="shared" si="236"/>
        <v>0</v>
      </c>
      <c r="I580" s="37" t="s">
        <v>32</v>
      </c>
      <c r="J580" s="69">
        <v>0</v>
      </c>
      <c r="K580" s="37" t="s">
        <v>32</v>
      </c>
      <c r="L580" s="69">
        <v>0</v>
      </c>
      <c r="M580" s="37" t="s">
        <v>32</v>
      </c>
      <c r="N580" s="69">
        <v>1.6186305600000002</v>
      </c>
      <c r="O580" s="69" t="s">
        <v>32</v>
      </c>
      <c r="P580" s="69">
        <v>-1.6186305600000002</v>
      </c>
      <c r="Q580" s="69">
        <f t="shared" si="237"/>
        <v>43.612199999999994</v>
      </c>
      <c r="R580" s="69" t="s">
        <v>32</v>
      </c>
      <c r="S580" s="131" t="s">
        <v>32</v>
      </c>
      <c r="T580" s="45" t="s">
        <v>1243</v>
      </c>
      <c r="U580" s="1"/>
      <c r="W580" s="3"/>
      <c r="X580" s="3"/>
      <c r="Y580" s="3"/>
      <c r="Z580" s="3"/>
      <c r="AD580" s="1"/>
      <c r="AE580" s="1"/>
    </row>
    <row r="581" spans="1:31" ht="47.25" customHeight="1" x14ac:dyDescent="0.25">
      <c r="A581" s="34" t="s">
        <v>1158</v>
      </c>
      <c r="B581" s="43" t="s">
        <v>1244</v>
      </c>
      <c r="C581" s="89" t="s">
        <v>1245</v>
      </c>
      <c r="D581" s="130">
        <v>68.631290960000001</v>
      </c>
      <c r="E581" s="57">
        <v>64.67841301</v>
      </c>
      <c r="F581" s="69">
        <f t="shared" si="235"/>
        <v>3.9528779500000013</v>
      </c>
      <c r="G581" s="69">
        <f t="shared" si="236"/>
        <v>3.95287795</v>
      </c>
      <c r="H581" s="69">
        <f t="shared" si="236"/>
        <v>3.95287795</v>
      </c>
      <c r="I581" s="37">
        <v>3.95287795</v>
      </c>
      <c r="J581" s="69">
        <v>3.95287795</v>
      </c>
      <c r="K581" s="37">
        <v>0</v>
      </c>
      <c r="L581" s="69">
        <v>0</v>
      </c>
      <c r="M581" s="37">
        <v>0</v>
      </c>
      <c r="N581" s="69">
        <v>0</v>
      </c>
      <c r="O581" s="69">
        <v>0</v>
      </c>
      <c r="P581" s="69">
        <v>0</v>
      </c>
      <c r="Q581" s="69">
        <f t="shared" si="237"/>
        <v>0</v>
      </c>
      <c r="R581" s="69">
        <f t="shared" si="238"/>
        <v>0</v>
      </c>
      <c r="S581" s="131">
        <f t="shared" si="210"/>
        <v>0</v>
      </c>
      <c r="T581" s="45" t="s">
        <v>32</v>
      </c>
      <c r="U581" s="1"/>
      <c r="W581" s="3"/>
      <c r="X581" s="3"/>
      <c r="Y581" s="3"/>
      <c r="Z581" s="3"/>
      <c r="AD581" s="1"/>
      <c r="AE581" s="1"/>
    </row>
    <row r="582" spans="1:31" ht="48" customHeight="1" x14ac:dyDescent="0.25">
      <c r="A582" s="34" t="s">
        <v>1158</v>
      </c>
      <c r="B582" s="47" t="s">
        <v>1246</v>
      </c>
      <c r="C582" s="71" t="s">
        <v>1247</v>
      </c>
      <c r="D582" s="130">
        <v>18.263321600000001</v>
      </c>
      <c r="E582" s="130">
        <v>0</v>
      </c>
      <c r="F582" s="69">
        <f t="shared" si="235"/>
        <v>18.263321600000001</v>
      </c>
      <c r="G582" s="69">
        <f t="shared" si="236"/>
        <v>16.604460639999999</v>
      </c>
      <c r="H582" s="69">
        <f t="shared" si="236"/>
        <v>19.68558831</v>
      </c>
      <c r="I582" s="37">
        <v>0.17300156999999999</v>
      </c>
      <c r="J582" s="69">
        <v>0.17300156999999999</v>
      </c>
      <c r="K582" s="37">
        <v>11.203441419999999</v>
      </c>
      <c r="L582" s="69">
        <v>11.203441419999999</v>
      </c>
      <c r="M582" s="37">
        <v>0.19757377999999984</v>
      </c>
      <c r="N582" s="69">
        <v>0.19757377999999984</v>
      </c>
      <c r="O582" s="69">
        <v>5.03044387</v>
      </c>
      <c r="P582" s="69">
        <v>8.1115715400000017</v>
      </c>
      <c r="Q582" s="69">
        <f t="shared" si="237"/>
        <v>-1.4222667099999988</v>
      </c>
      <c r="R582" s="69">
        <f t="shared" si="238"/>
        <v>3.0811276700000008</v>
      </c>
      <c r="S582" s="131">
        <f t="shared" si="210"/>
        <v>0.18556023810719821</v>
      </c>
      <c r="T582" s="45" t="s">
        <v>1248</v>
      </c>
      <c r="U582" s="1"/>
      <c r="W582" s="3"/>
      <c r="X582" s="3"/>
      <c r="Y582" s="3"/>
      <c r="Z582" s="3"/>
      <c r="AD582" s="1"/>
      <c r="AE582" s="1"/>
    </row>
    <row r="583" spans="1:31" ht="47.25" customHeight="1" x14ac:dyDescent="0.25">
      <c r="A583" s="34" t="s">
        <v>1158</v>
      </c>
      <c r="B583" s="47" t="s">
        <v>1249</v>
      </c>
      <c r="C583" s="71" t="s">
        <v>1250</v>
      </c>
      <c r="D583" s="130">
        <v>54.048547248000006</v>
      </c>
      <c r="E583" s="57">
        <v>0</v>
      </c>
      <c r="F583" s="69">
        <f t="shared" si="235"/>
        <v>54.048547248000006</v>
      </c>
      <c r="G583" s="69">
        <f t="shared" si="236"/>
        <v>49.858679760000001</v>
      </c>
      <c r="H583" s="69">
        <f t="shared" si="236"/>
        <v>44.591531090000004</v>
      </c>
      <c r="I583" s="37">
        <v>0.13649826999999998</v>
      </c>
      <c r="J583" s="69">
        <v>0.13649826999999998</v>
      </c>
      <c r="K583" s="37">
        <v>3.4966259399999999</v>
      </c>
      <c r="L583" s="69">
        <v>3.4966259399999999</v>
      </c>
      <c r="M583" s="37">
        <v>34.006327950000006</v>
      </c>
      <c r="N583" s="69">
        <v>34.006327950000006</v>
      </c>
      <c r="O583" s="69">
        <v>12.219227599999996</v>
      </c>
      <c r="P583" s="69">
        <v>6.9520789300000017</v>
      </c>
      <c r="Q583" s="69">
        <f t="shared" si="237"/>
        <v>9.4570161580000018</v>
      </c>
      <c r="R583" s="69">
        <f t="shared" si="238"/>
        <v>-5.2671486699999974</v>
      </c>
      <c r="S583" s="131">
        <f t="shared" si="210"/>
        <v>-0.10564155921003066</v>
      </c>
      <c r="T583" s="45" t="s">
        <v>1251</v>
      </c>
      <c r="U583" s="1"/>
      <c r="W583" s="3"/>
      <c r="X583" s="3"/>
      <c r="Y583" s="3"/>
      <c r="Z583" s="3"/>
      <c r="AD583" s="1"/>
      <c r="AE583" s="1"/>
    </row>
    <row r="584" spans="1:31" ht="47.25" customHeight="1" x14ac:dyDescent="0.25">
      <c r="A584" s="34" t="s">
        <v>1158</v>
      </c>
      <c r="B584" s="47" t="s">
        <v>1252</v>
      </c>
      <c r="C584" s="71" t="s">
        <v>1253</v>
      </c>
      <c r="D584" s="130">
        <v>61.976075999999992</v>
      </c>
      <c r="E584" s="57">
        <v>0</v>
      </c>
      <c r="F584" s="69">
        <f t="shared" si="235"/>
        <v>61.976075999999992</v>
      </c>
      <c r="G584" s="69">
        <f t="shared" si="236"/>
        <v>34.989154399999997</v>
      </c>
      <c r="H584" s="69">
        <f t="shared" si="236"/>
        <v>33.030403339999999</v>
      </c>
      <c r="I584" s="37">
        <v>0</v>
      </c>
      <c r="J584" s="69">
        <v>0</v>
      </c>
      <c r="K584" s="37">
        <v>9.8870762400000007</v>
      </c>
      <c r="L584" s="69">
        <v>9.8870762400000007</v>
      </c>
      <c r="M584" s="37">
        <v>2.3582945100000003</v>
      </c>
      <c r="N584" s="69">
        <v>2.3582945100000003</v>
      </c>
      <c r="O584" s="69">
        <v>22.743783649999997</v>
      </c>
      <c r="P584" s="69">
        <v>20.78503259</v>
      </c>
      <c r="Q584" s="69">
        <f t="shared" si="237"/>
        <v>28.945672659999993</v>
      </c>
      <c r="R584" s="69">
        <f t="shared" si="238"/>
        <v>-1.9587510599999973</v>
      </c>
      <c r="S584" s="131">
        <f t="shared" si="210"/>
        <v>-5.598166327792127E-2</v>
      </c>
      <c r="T584" s="45" t="s">
        <v>32</v>
      </c>
      <c r="U584" s="1"/>
      <c r="W584" s="3"/>
      <c r="X584" s="3"/>
      <c r="Y584" s="3"/>
      <c r="Z584" s="3"/>
      <c r="AD584" s="1"/>
      <c r="AE584" s="1"/>
    </row>
    <row r="585" spans="1:31" ht="47.25" customHeight="1" x14ac:dyDescent="0.25">
      <c r="A585" s="34" t="s">
        <v>1158</v>
      </c>
      <c r="B585" s="47" t="s">
        <v>1254</v>
      </c>
      <c r="C585" s="71" t="s">
        <v>1255</v>
      </c>
      <c r="D585" s="133">
        <v>26.0432442</v>
      </c>
      <c r="E585" s="133">
        <v>0</v>
      </c>
      <c r="F585" s="69">
        <f t="shared" si="235"/>
        <v>26.0432442</v>
      </c>
      <c r="G585" s="69">
        <f t="shared" si="236"/>
        <v>23.294987399999997</v>
      </c>
      <c r="H585" s="69">
        <f t="shared" si="236"/>
        <v>19.003590819999999</v>
      </c>
      <c r="I585" s="37">
        <v>0.16412569999999999</v>
      </c>
      <c r="J585" s="69">
        <v>0.16412569999999999</v>
      </c>
      <c r="K585" s="37">
        <v>13.872542429999999</v>
      </c>
      <c r="L585" s="69">
        <v>13.872542429999999</v>
      </c>
      <c r="M585" s="37">
        <v>0.25627533999999991</v>
      </c>
      <c r="N585" s="69">
        <v>0.25627533999999991</v>
      </c>
      <c r="O585" s="69">
        <v>9.0020439299999975</v>
      </c>
      <c r="P585" s="69">
        <v>4.7106473500000003</v>
      </c>
      <c r="Q585" s="69">
        <f t="shared" si="237"/>
        <v>7.0396533800000007</v>
      </c>
      <c r="R585" s="69">
        <f t="shared" si="238"/>
        <v>-4.2913965799999971</v>
      </c>
      <c r="S585" s="131">
        <f t="shared" si="210"/>
        <v>-0.18421974248417056</v>
      </c>
      <c r="T585" s="69" t="s">
        <v>1248</v>
      </c>
      <c r="U585" s="1"/>
      <c r="W585" s="3"/>
      <c r="X585" s="3"/>
      <c r="Y585" s="3"/>
      <c r="Z585" s="3"/>
      <c r="AD585" s="1"/>
      <c r="AE585" s="1"/>
    </row>
    <row r="586" spans="1:31" ht="47.25" customHeight="1" x14ac:dyDescent="0.25">
      <c r="A586" s="34" t="s">
        <v>1158</v>
      </c>
      <c r="B586" s="47" t="s">
        <v>1256</v>
      </c>
      <c r="C586" s="71" t="s">
        <v>1257</v>
      </c>
      <c r="D586" s="130">
        <v>57.193491680000001</v>
      </c>
      <c r="E586" s="57">
        <v>54.371140760000003</v>
      </c>
      <c r="F586" s="69">
        <f t="shared" si="235"/>
        <v>2.8223509199999981</v>
      </c>
      <c r="G586" s="69">
        <f t="shared" si="236"/>
        <v>2.8223509199999999</v>
      </c>
      <c r="H586" s="69">
        <f t="shared" si="236"/>
        <v>2.8223509199999999</v>
      </c>
      <c r="I586" s="37">
        <v>2.8223509199999999</v>
      </c>
      <c r="J586" s="69">
        <v>2.8223509199999999</v>
      </c>
      <c r="K586" s="37">
        <v>0</v>
      </c>
      <c r="L586" s="69">
        <v>0</v>
      </c>
      <c r="M586" s="37">
        <v>0</v>
      </c>
      <c r="N586" s="69">
        <v>0</v>
      </c>
      <c r="O586" s="69">
        <v>0</v>
      </c>
      <c r="P586" s="69">
        <v>0</v>
      </c>
      <c r="Q586" s="69">
        <f t="shared" si="237"/>
        <v>0</v>
      </c>
      <c r="R586" s="69">
        <f t="shared" si="238"/>
        <v>0</v>
      </c>
      <c r="S586" s="131">
        <f t="shared" si="210"/>
        <v>0</v>
      </c>
      <c r="T586" s="45" t="s">
        <v>32</v>
      </c>
      <c r="U586" s="1"/>
      <c r="W586" s="3"/>
      <c r="X586" s="3"/>
      <c r="Y586" s="3"/>
      <c r="Z586" s="3"/>
      <c r="AD586" s="1"/>
      <c r="AE586" s="1"/>
    </row>
    <row r="587" spans="1:31" ht="47.25" customHeight="1" x14ac:dyDescent="0.25">
      <c r="A587" s="34" t="s">
        <v>1158</v>
      </c>
      <c r="B587" s="47" t="s">
        <v>1258</v>
      </c>
      <c r="C587" s="71" t="s">
        <v>1259</v>
      </c>
      <c r="D587" s="130">
        <v>91.502922730000009</v>
      </c>
      <c r="E587" s="57">
        <v>83.491290680000006</v>
      </c>
      <c r="F587" s="69">
        <f t="shared" si="235"/>
        <v>8.0116320500000029</v>
      </c>
      <c r="G587" s="69">
        <f t="shared" si="236"/>
        <v>8.0116320499999993</v>
      </c>
      <c r="H587" s="69">
        <f t="shared" si="236"/>
        <v>14.40836711</v>
      </c>
      <c r="I587" s="37">
        <v>0.76890000000000003</v>
      </c>
      <c r="J587" s="69">
        <v>0.76890000000000003</v>
      </c>
      <c r="K587" s="37">
        <v>0</v>
      </c>
      <c r="L587" s="69">
        <v>0</v>
      </c>
      <c r="M587" s="37">
        <v>0</v>
      </c>
      <c r="N587" s="69">
        <v>0</v>
      </c>
      <c r="O587" s="69">
        <v>7.242732049999999</v>
      </c>
      <c r="P587" s="69">
        <v>13.63946711</v>
      </c>
      <c r="Q587" s="69">
        <f t="shared" si="237"/>
        <v>-6.3967350599999975</v>
      </c>
      <c r="R587" s="69">
        <f t="shared" si="238"/>
        <v>6.396735060000001</v>
      </c>
      <c r="S587" s="131">
        <f t="shared" si="210"/>
        <v>0.79843095889557258</v>
      </c>
      <c r="T587" s="45" t="s">
        <v>227</v>
      </c>
      <c r="U587" s="1"/>
      <c r="W587" s="3"/>
      <c r="X587" s="3"/>
      <c r="Y587" s="3"/>
      <c r="Z587" s="3"/>
      <c r="AD587" s="1"/>
      <c r="AE587" s="1"/>
    </row>
    <row r="588" spans="1:31" ht="47.25" customHeight="1" x14ac:dyDescent="0.25">
      <c r="A588" s="34" t="s">
        <v>1158</v>
      </c>
      <c r="B588" s="83" t="s">
        <v>1260</v>
      </c>
      <c r="C588" s="71" t="s">
        <v>1261</v>
      </c>
      <c r="D588" s="130">
        <v>8.0378625600000007</v>
      </c>
      <c r="E588" s="57">
        <v>7.16020871</v>
      </c>
      <c r="F588" s="69">
        <f t="shared" si="235"/>
        <v>0.87765385000000062</v>
      </c>
      <c r="G588" s="69">
        <f t="shared" si="236"/>
        <v>0.87765384999999996</v>
      </c>
      <c r="H588" s="69">
        <f t="shared" si="236"/>
        <v>0.87765384999999996</v>
      </c>
      <c r="I588" s="37">
        <v>0.87765384999999996</v>
      </c>
      <c r="J588" s="69">
        <v>0.87765384999999996</v>
      </c>
      <c r="K588" s="37">
        <v>0</v>
      </c>
      <c r="L588" s="69">
        <v>0</v>
      </c>
      <c r="M588" s="37">
        <v>0</v>
      </c>
      <c r="N588" s="69">
        <v>0</v>
      </c>
      <c r="O588" s="69">
        <v>0</v>
      </c>
      <c r="P588" s="69">
        <v>0</v>
      </c>
      <c r="Q588" s="69">
        <f t="shared" si="237"/>
        <v>0</v>
      </c>
      <c r="R588" s="69">
        <f t="shared" si="238"/>
        <v>0</v>
      </c>
      <c r="S588" s="131">
        <f t="shared" si="210"/>
        <v>0</v>
      </c>
      <c r="T588" s="45" t="s">
        <v>32</v>
      </c>
      <c r="U588" s="1"/>
      <c r="W588" s="3"/>
      <c r="X588" s="3"/>
      <c r="Y588" s="3"/>
      <c r="Z588" s="3"/>
      <c r="AD588" s="1"/>
      <c r="AE588" s="1"/>
    </row>
    <row r="589" spans="1:31" ht="51.75" customHeight="1" x14ac:dyDescent="0.25">
      <c r="A589" s="34" t="s">
        <v>1158</v>
      </c>
      <c r="B589" s="43" t="s">
        <v>1262</v>
      </c>
      <c r="C589" s="71" t="s">
        <v>1263</v>
      </c>
      <c r="D589" s="130">
        <v>9.07903503</v>
      </c>
      <c r="E589" s="57">
        <v>7.2790350299999993</v>
      </c>
      <c r="F589" s="69">
        <f t="shared" si="235"/>
        <v>1.8000000000000007</v>
      </c>
      <c r="G589" s="69">
        <f t="shared" si="236"/>
        <v>1.62</v>
      </c>
      <c r="H589" s="69">
        <f t="shared" si="236"/>
        <v>1.7984784</v>
      </c>
      <c r="I589" s="37">
        <v>0</v>
      </c>
      <c r="J589" s="69">
        <v>0</v>
      </c>
      <c r="K589" s="37">
        <v>0</v>
      </c>
      <c r="L589" s="69">
        <v>0</v>
      </c>
      <c r="M589" s="37">
        <v>0</v>
      </c>
      <c r="N589" s="69">
        <v>0</v>
      </c>
      <c r="O589" s="69">
        <v>1.62</v>
      </c>
      <c r="P589" s="69">
        <v>1.7984784</v>
      </c>
      <c r="Q589" s="69">
        <f t="shared" si="237"/>
        <v>1.521600000000678E-3</v>
      </c>
      <c r="R589" s="69">
        <f t="shared" si="238"/>
        <v>0.17847839999999993</v>
      </c>
      <c r="S589" s="131">
        <f t="shared" si="210"/>
        <v>0.1101718518518518</v>
      </c>
      <c r="T589" s="45" t="s">
        <v>1264</v>
      </c>
      <c r="U589" s="1"/>
      <c r="W589" s="3"/>
      <c r="X589" s="3"/>
      <c r="Y589" s="3"/>
      <c r="Z589" s="3"/>
      <c r="AD589" s="1"/>
      <c r="AE589" s="1"/>
    </row>
    <row r="590" spans="1:31" ht="79.5" customHeight="1" x14ac:dyDescent="0.25">
      <c r="A590" s="34" t="s">
        <v>1158</v>
      </c>
      <c r="B590" s="43" t="s">
        <v>1265</v>
      </c>
      <c r="C590" s="71" t="s">
        <v>1266</v>
      </c>
      <c r="D590" s="130">
        <v>104.053228842</v>
      </c>
      <c r="E590" s="57">
        <v>74.136235209999995</v>
      </c>
      <c r="F590" s="69">
        <f t="shared" si="235"/>
        <v>29.916993632000001</v>
      </c>
      <c r="G590" s="69">
        <f t="shared" si="236"/>
        <v>27.044000019999999</v>
      </c>
      <c r="H590" s="69">
        <f t="shared" si="236"/>
        <v>29.276345689999999</v>
      </c>
      <c r="I590" s="37">
        <v>0.21442240999999998</v>
      </c>
      <c r="J590" s="69">
        <v>0.21442240999999998</v>
      </c>
      <c r="K590" s="37">
        <v>21.673963879999999</v>
      </c>
      <c r="L590" s="69">
        <v>21.673963879999999</v>
      </c>
      <c r="M590" s="37">
        <v>5.1556137299999989</v>
      </c>
      <c r="N590" s="69">
        <v>6.5298061199999999</v>
      </c>
      <c r="O590" s="130">
        <v>0</v>
      </c>
      <c r="P590" s="69">
        <v>0.85815328000000013</v>
      </c>
      <c r="Q590" s="69">
        <f t="shared" si="237"/>
        <v>0.64064794200000108</v>
      </c>
      <c r="R590" s="69">
        <f t="shared" si="238"/>
        <v>2.2323456700000008</v>
      </c>
      <c r="S590" s="131">
        <f t="shared" si="210"/>
        <v>8.2544951499375158E-2</v>
      </c>
      <c r="T590" s="45" t="s">
        <v>32</v>
      </c>
      <c r="U590" s="1"/>
      <c r="W590" s="3"/>
      <c r="X590" s="3"/>
      <c r="Y590" s="3"/>
      <c r="Z590" s="3"/>
      <c r="AD590" s="1"/>
      <c r="AE590" s="1"/>
    </row>
    <row r="591" spans="1:31" ht="161.25" customHeight="1" x14ac:dyDescent="0.25">
      <c r="A591" s="34" t="s">
        <v>1158</v>
      </c>
      <c r="B591" s="43" t="s">
        <v>1267</v>
      </c>
      <c r="C591" s="71" t="s">
        <v>1268</v>
      </c>
      <c r="D591" s="130">
        <v>27.944922800000001</v>
      </c>
      <c r="E591" s="57">
        <v>0</v>
      </c>
      <c r="F591" s="69">
        <f t="shared" si="235"/>
        <v>27.944922800000001</v>
      </c>
      <c r="G591" s="69">
        <f t="shared" si="236"/>
        <v>10.471496159999999</v>
      </c>
      <c r="H591" s="69">
        <f t="shared" si="236"/>
        <v>16.855503910000003</v>
      </c>
      <c r="I591" s="37">
        <v>0</v>
      </c>
      <c r="J591" s="69">
        <v>0</v>
      </c>
      <c r="K591" s="37">
        <v>3.6348374900000002</v>
      </c>
      <c r="L591" s="69">
        <v>3.6348374900000002</v>
      </c>
      <c r="M591" s="37">
        <v>4.9067571399999999</v>
      </c>
      <c r="N591" s="69">
        <v>4.9067571399999999</v>
      </c>
      <c r="O591" s="69">
        <v>1.9299015299999986</v>
      </c>
      <c r="P591" s="69">
        <v>8.3139092800000007</v>
      </c>
      <c r="Q591" s="69">
        <f t="shared" si="237"/>
        <v>11.089418889999997</v>
      </c>
      <c r="R591" s="69">
        <f t="shared" si="238"/>
        <v>6.3840077500000039</v>
      </c>
      <c r="S591" s="131">
        <f t="shared" si="210"/>
        <v>0.60965574092327268</v>
      </c>
      <c r="T591" s="45" t="s">
        <v>1269</v>
      </c>
      <c r="U591" s="1"/>
      <c r="W591" s="3"/>
      <c r="X591" s="3"/>
      <c r="Y591" s="3"/>
      <c r="Z591" s="3"/>
      <c r="AD591" s="1"/>
      <c r="AE591" s="1"/>
    </row>
    <row r="592" spans="1:31" ht="161.25" customHeight="1" x14ac:dyDescent="0.25">
      <c r="A592" s="34" t="s">
        <v>1158</v>
      </c>
      <c r="B592" s="43" t="s">
        <v>1270</v>
      </c>
      <c r="C592" s="71" t="s">
        <v>1271</v>
      </c>
      <c r="D592" s="133">
        <v>25.076275280000001</v>
      </c>
      <c r="E592" s="133">
        <v>0</v>
      </c>
      <c r="F592" s="69">
        <f t="shared" si="235"/>
        <v>25.076275280000001</v>
      </c>
      <c r="G592" s="69">
        <f t="shared" si="236"/>
        <v>9.3877427200000003</v>
      </c>
      <c r="H592" s="69">
        <f t="shared" si="236"/>
        <v>16.009466589999999</v>
      </c>
      <c r="I592" s="37">
        <v>0</v>
      </c>
      <c r="J592" s="69">
        <v>0</v>
      </c>
      <c r="K592" s="37">
        <v>5.8256920000000004E-2</v>
      </c>
      <c r="L592" s="69">
        <v>5.8256920000000004E-2</v>
      </c>
      <c r="M592" s="37">
        <v>4.3653836799999999</v>
      </c>
      <c r="N592" s="69">
        <v>4.3653836799999999</v>
      </c>
      <c r="O592" s="69">
        <v>4.9641021200000006</v>
      </c>
      <c r="P592" s="69">
        <v>11.58582599</v>
      </c>
      <c r="Q592" s="69">
        <f t="shared" si="237"/>
        <v>9.066808690000002</v>
      </c>
      <c r="R592" s="69">
        <f t="shared" si="238"/>
        <v>6.6217238699999985</v>
      </c>
      <c r="S592" s="131">
        <f t="shared" si="210"/>
        <v>0.70535847301107102</v>
      </c>
      <c r="T592" s="69" t="s">
        <v>1272</v>
      </c>
      <c r="U592" s="1"/>
      <c r="W592" s="3"/>
      <c r="X592" s="3"/>
      <c r="Y592" s="3"/>
      <c r="Z592" s="3"/>
      <c r="AD592" s="1"/>
      <c r="AE592" s="1"/>
    </row>
    <row r="593" spans="1:31" ht="161.25" customHeight="1" x14ac:dyDescent="0.25">
      <c r="A593" s="34" t="s">
        <v>1158</v>
      </c>
      <c r="B593" s="43" t="s">
        <v>1273</v>
      </c>
      <c r="C593" s="71" t="s">
        <v>1274</v>
      </c>
      <c r="D593" s="133">
        <v>60.279707279999997</v>
      </c>
      <c r="E593" s="133">
        <v>0</v>
      </c>
      <c r="F593" s="69">
        <f t="shared" si="235"/>
        <v>60.279707279999997</v>
      </c>
      <c r="G593" s="69" t="s">
        <v>32</v>
      </c>
      <c r="H593" s="69">
        <f t="shared" si="236"/>
        <v>5.7218046199999995</v>
      </c>
      <c r="I593" s="37" t="s">
        <v>32</v>
      </c>
      <c r="J593" s="69">
        <v>0</v>
      </c>
      <c r="K593" s="37" t="s">
        <v>32</v>
      </c>
      <c r="L593" s="69">
        <v>5.4968046199999998</v>
      </c>
      <c r="M593" s="37" t="s">
        <v>32</v>
      </c>
      <c r="N593" s="69">
        <v>0</v>
      </c>
      <c r="O593" s="69" t="s">
        <v>32</v>
      </c>
      <c r="P593" s="69">
        <v>0.22500000000000001</v>
      </c>
      <c r="Q593" s="69">
        <f t="shared" si="237"/>
        <v>54.557902659999996</v>
      </c>
      <c r="R593" s="69" t="s">
        <v>32</v>
      </c>
      <c r="S593" s="131" t="s">
        <v>32</v>
      </c>
      <c r="T593" s="69" t="s">
        <v>1275</v>
      </c>
      <c r="U593" s="1"/>
      <c r="W593" s="3"/>
      <c r="X593" s="3"/>
      <c r="Y593" s="3"/>
      <c r="Z593" s="3"/>
      <c r="AD593" s="1"/>
      <c r="AE593" s="1"/>
    </row>
    <row r="594" spans="1:31" ht="118.5" customHeight="1" x14ac:dyDescent="0.25">
      <c r="A594" s="34" t="s">
        <v>1158</v>
      </c>
      <c r="B594" s="43" t="s">
        <v>1276</v>
      </c>
      <c r="C594" s="71" t="s">
        <v>1277</v>
      </c>
      <c r="D594" s="130">
        <v>26.533642450000002</v>
      </c>
      <c r="E594" s="57">
        <v>0</v>
      </c>
      <c r="F594" s="69">
        <f t="shared" si="235"/>
        <v>26.533642450000002</v>
      </c>
      <c r="G594" s="69">
        <f t="shared" si="236"/>
        <v>23.983257261999999</v>
      </c>
      <c r="H594" s="69">
        <f t="shared" si="236"/>
        <v>20.800174260000002</v>
      </c>
      <c r="I594" s="37">
        <v>0</v>
      </c>
      <c r="J594" s="69">
        <v>0</v>
      </c>
      <c r="K594" s="37">
        <v>0</v>
      </c>
      <c r="L594" s="69">
        <v>0</v>
      </c>
      <c r="M594" s="37">
        <v>18.686238420000002</v>
      </c>
      <c r="N594" s="69">
        <v>18.686238420000002</v>
      </c>
      <c r="O594" s="130">
        <v>5.2970188419999964</v>
      </c>
      <c r="P594" s="69">
        <v>2.1139358399999999</v>
      </c>
      <c r="Q594" s="69">
        <f t="shared" si="237"/>
        <v>5.73346819</v>
      </c>
      <c r="R594" s="69">
        <f t="shared" si="238"/>
        <v>-3.1830830019999965</v>
      </c>
      <c r="S594" s="131">
        <f t="shared" si="210"/>
        <v>-0.13272104648785119</v>
      </c>
      <c r="T594" s="45" t="s">
        <v>1278</v>
      </c>
      <c r="U594" s="1"/>
      <c r="W594" s="3"/>
      <c r="X594" s="3"/>
      <c r="Y594" s="3"/>
      <c r="Z594" s="3"/>
      <c r="AD594" s="1"/>
      <c r="AE594" s="1"/>
    </row>
    <row r="595" spans="1:31" ht="31.5" customHeight="1" x14ac:dyDescent="0.25">
      <c r="A595" s="30" t="s">
        <v>1279</v>
      </c>
      <c r="B595" s="31" t="s">
        <v>224</v>
      </c>
      <c r="C595" s="32" t="s">
        <v>31</v>
      </c>
      <c r="D595" s="136">
        <f t="shared" ref="D595:F595" si="239">SUM(D596:D638)</f>
        <v>1595.7913517473996</v>
      </c>
      <c r="E595" s="136">
        <f t="shared" si="239"/>
        <v>263.47940826000001</v>
      </c>
      <c r="F595" s="136">
        <f t="shared" si="239"/>
        <v>1332.3119434873993</v>
      </c>
      <c r="G595" s="136">
        <f t="shared" ref="G595:Q595" si="240">SUM(G596:G638)</f>
        <v>537.75349986219999</v>
      </c>
      <c r="H595" s="67">
        <f t="shared" si="240"/>
        <v>483.80523338999984</v>
      </c>
      <c r="I595" s="33">
        <f t="shared" si="240"/>
        <v>24.275232179999996</v>
      </c>
      <c r="J595" s="67">
        <f t="shared" si="240"/>
        <v>24.346576659999997</v>
      </c>
      <c r="K595" s="33">
        <f t="shared" si="240"/>
        <v>15.340759964799998</v>
      </c>
      <c r="L595" s="67">
        <f t="shared" si="240"/>
        <v>15.291145099999998</v>
      </c>
      <c r="M595" s="33">
        <f t="shared" si="240"/>
        <v>30.191698219999996</v>
      </c>
      <c r="N595" s="67">
        <f t="shared" si="240"/>
        <v>32.158748330000002</v>
      </c>
      <c r="O595" s="136">
        <f t="shared" si="240"/>
        <v>467.94580949740009</v>
      </c>
      <c r="P595" s="67">
        <f t="shared" si="240"/>
        <v>412.00876329999994</v>
      </c>
      <c r="Q595" s="67">
        <f t="shared" si="240"/>
        <v>1076.4330188573997</v>
      </c>
      <c r="R595" s="67">
        <f>SUM(R596:R638)</f>
        <v>-281.87457523220007</v>
      </c>
      <c r="S595" s="129">
        <f t="shared" si="210"/>
        <v>-0.52417060103640556</v>
      </c>
      <c r="T595" s="46" t="s">
        <v>32</v>
      </c>
      <c r="U595" s="1"/>
      <c r="V595" s="24"/>
      <c r="W595" s="3"/>
      <c r="X595" s="3"/>
      <c r="Y595" s="3"/>
      <c r="Z595" s="3"/>
      <c r="AD595" s="1"/>
      <c r="AE595" s="1"/>
    </row>
    <row r="596" spans="1:31" ht="47.25" x14ac:dyDescent="0.25">
      <c r="A596" s="34" t="s">
        <v>1279</v>
      </c>
      <c r="B596" s="35" t="s">
        <v>1280</v>
      </c>
      <c r="C596" s="64" t="s">
        <v>1281</v>
      </c>
      <c r="D596" s="130">
        <v>28.143541131999999</v>
      </c>
      <c r="E596" s="130">
        <v>0</v>
      </c>
      <c r="F596" s="69">
        <f t="shared" ref="F596:F638" si="241">D596-E596</f>
        <v>28.143541131999999</v>
      </c>
      <c r="G596" s="69">
        <f t="shared" ref="G596:H638" si="242">I596+K596+M596+O596</f>
        <v>25.372562834800007</v>
      </c>
      <c r="H596" s="69">
        <f t="shared" si="242"/>
        <v>3.5175961400000002</v>
      </c>
      <c r="I596" s="37">
        <v>6.4238890000000007E-2</v>
      </c>
      <c r="J596" s="69">
        <v>6.4238890000000007E-2</v>
      </c>
      <c r="K596" s="37">
        <v>4.9522079999999989E-2</v>
      </c>
      <c r="L596" s="69">
        <v>4.9522079999999989E-2</v>
      </c>
      <c r="M596" s="37">
        <v>0.21203736000000004</v>
      </c>
      <c r="N596" s="69">
        <v>0.21203736000000004</v>
      </c>
      <c r="O596" s="130">
        <v>25.046764504800006</v>
      </c>
      <c r="P596" s="69">
        <v>3.1917978100000002</v>
      </c>
      <c r="Q596" s="69">
        <f t="shared" ref="Q596:Q638" si="243">F596-H596</f>
        <v>24.625944992000001</v>
      </c>
      <c r="R596" s="69">
        <f t="shared" ref="R596:R638" si="244">H596-(I596+K596+M596+O596)</f>
        <v>-21.854966694800005</v>
      </c>
      <c r="S596" s="131">
        <f t="shared" si="210"/>
        <v>-0.86136220598199065</v>
      </c>
      <c r="T596" s="45" t="s">
        <v>1282</v>
      </c>
      <c r="U596" s="1"/>
      <c r="W596" s="3"/>
      <c r="X596" s="3"/>
      <c r="Y596" s="3"/>
      <c r="Z596" s="3"/>
      <c r="AD596" s="1"/>
      <c r="AE596" s="1"/>
    </row>
    <row r="597" spans="1:31" ht="47.25" customHeight="1" x14ac:dyDescent="0.25">
      <c r="A597" s="34" t="s">
        <v>1279</v>
      </c>
      <c r="B597" s="35" t="s">
        <v>1283</v>
      </c>
      <c r="C597" s="64" t="s">
        <v>1284</v>
      </c>
      <c r="D597" s="130">
        <v>11.523022911999998</v>
      </c>
      <c r="E597" s="130">
        <v>0</v>
      </c>
      <c r="F597" s="69">
        <f t="shared" si="241"/>
        <v>11.523022911999998</v>
      </c>
      <c r="G597" s="69">
        <f t="shared" si="242"/>
        <v>10.388473939999999</v>
      </c>
      <c r="H597" s="69">
        <f t="shared" si="242"/>
        <v>1.5156234999999998</v>
      </c>
      <c r="I597" s="37">
        <v>2.4378739999999999E-2</v>
      </c>
      <c r="J597" s="69">
        <v>2.4378739999999999E-2</v>
      </c>
      <c r="K597" s="37">
        <v>5.7617920000000003E-2</v>
      </c>
      <c r="L597" s="69">
        <v>5.7617920000000003E-2</v>
      </c>
      <c r="M597" s="37">
        <v>0.17859439999999996</v>
      </c>
      <c r="N597" s="69">
        <v>0.17859439999999996</v>
      </c>
      <c r="O597" s="130">
        <v>10.12788288</v>
      </c>
      <c r="P597" s="69">
        <v>1.2550324399999999</v>
      </c>
      <c r="Q597" s="69">
        <f t="shared" si="243"/>
        <v>10.007399411999998</v>
      </c>
      <c r="R597" s="69">
        <f t="shared" si="244"/>
        <v>-8.8728504399999988</v>
      </c>
      <c r="S597" s="131">
        <f t="shared" si="210"/>
        <v>-0.85410527968268646</v>
      </c>
      <c r="T597" s="45" t="s">
        <v>1282</v>
      </c>
      <c r="U597" s="1"/>
      <c r="W597" s="3"/>
      <c r="X597" s="3"/>
      <c r="Y597" s="3"/>
      <c r="Z597" s="3"/>
      <c r="AD597" s="1"/>
      <c r="AE597" s="1"/>
    </row>
    <row r="598" spans="1:31" ht="63" customHeight="1" x14ac:dyDescent="0.25">
      <c r="A598" s="34" t="s">
        <v>1279</v>
      </c>
      <c r="B598" s="35" t="s">
        <v>1285</v>
      </c>
      <c r="C598" s="64" t="s">
        <v>1286</v>
      </c>
      <c r="D598" s="130">
        <v>8.6051364379999988</v>
      </c>
      <c r="E598" s="57">
        <v>0</v>
      </c>
      <c r="F598" s="69">
        <f t="shared" si="241"/>
        <v>8.6051364379999988</v>
      </c>
      <c r="G598" s="69">
        <f t="shared" si="242"/>
        <v>7.7577482299999989</v>
      </c>
      <c r="H598" s="69">
        <f t="shared" si="242"/>
        <v>1.0700023000000001</v>
      </c>
      <c r="I598" s="37">
        <v>1.8039739999999999E-2</v>
      </c>
      <c r="J598" s="69">
        <v>1.8039739999999999E-2</v>
      </c>
      <c r="K598" s="37">
        <v>5.88522E-3</v>
      </c>
      <c r="L598" s="69">
        <v>5.88522E-3</v>
      </c>
      <c r="M598" s="37">
        <v>9.823636999999999E-2</v>
      </c>
      <c r="N598" s="69">
        <v>9.823636999999999E-2</v>
      </c>
      <c r="O598" s="130">
        <v>7.635586899999999</v>
      </c>
      <c r="P598" s="69">
        <v>0.94784097000000012</v>
      </c>
      <c r="Q598" s="69">
        <f t="shared" si="243"/>
        <v>7.5351341379999983</v>
      </c>
      <c r="R598" s="69">
        <f t="shared" si="244"/>
        <v>-6.6877459299999984</v>
      </c>
      <c r="S598" s="131">
        <f t="shared" si="210"/>
        <v>-0.86207308251353232</v>
      </c>
      <c r="T598" s="45" t="s">
        <v>1282</v>
      </c>
      <c r="U598" s="1"/>
      <c r="W598" s="3"/>
      <c r="X598" s="3"/>
      <c r="Y598" s="3"/>
      <c r="Z598" s="3"/>
      <c r="AD598" s="1"/>
      <c r="AE598" s="1"/>
    </row>
    <row r="599" spans="1:31" ht="54" customHeight="1" x14ac:dyDescent="0.25">
      <c r="A599" s="34" t="s">
        <v>1279</v>
      </c>
      <c r="B599" s="35" t="s">
        <v>1287</v>
      </c>
      <c r="C599" s="64" t="s">
        <v>1288</v>
      </c>
      <c r="D599" s="130">
        <v>22.318712399999999</v>
      </c>
      <c r="E599" s="57">
        <v>3.0731999999999999</v>
      </c>
      <c r="F599" s="69">
        <f t="shared" si="241"/>
        <v>19.245512399999999</v>
      </c>
      <c r="G599" s="69">
        <f t="shared" si="242"/>
        <v>17.387239560000001</v>
      </c>
      <c r="H599" s="69">
        <f t="shared" si="242"/>
        <v>0</v>
      </c>
      <c r="I599" s="37">
        <v>0</v>
      </c>
      <c r="J599" s="69">
        <v>0</v>
      </c>
      <c r="K599" s="37">
        <v>0</v>
      </c>
      <c r="L599" s="69">
        <v>0</v>
      </c>
      <c r="M599" s="37">
        <v>0</v>
      </c>
      <c r="N599" s="69">
        <v>0</v>
      </c>
      <c r="O599" s="130">
        <v>17.387239560000001</v>
      </c>
      <c r="P599" s="69">
        <v>0</v>
      </c>
      <c r="Q599" s="69">
        <f t="shared" si="243"/>
        <v>19.245512399999999</v>
      </c>
      <c r="R599" s="69">
        <f t="shared" si="244"/>
        <v>-17.387239560000001</v>
      </c>
      <c r="S599" s="131">
        <f t="shared" si="210"/>
        <v>-1</v>
      </c>
      <c r="T599" s="45" t="s">
        <v>905</v>
      </c>
      <c r="U599" s="1"/>
      <c r="W599" s="3"/>
      <c r="X599" s="3"/>
      <c r="Y599" s="3"/>
      <c r="Z599" s="3"/>
      <c r="AD599" s="1"/>
      <c r="AE599" s="1"/>
    </row>
    <row r="600" spans="1:31" ht="153" customHeight="1" x14ac:dyDescent="0.25">
      <c r="A600" s="34" t="s">
        <v>1279</v>
      </c>
      <c r="B600" s="90" t="s">
        <v>1289</v>
      </c>
      <c r="C600" s="44" t="s">
        <v>1290</v>
      </c>
      <c r="D600" s="130">
        <v>237.40437009199999</v>
      </c>
      <c r="E600" s="57">
        <v>25.997971319999998</v>
      </c>
      <c r="F600" s="69">
        <f t="shared" si="241"/>
        <v>211.40639877199999</v>
      </c>
      <c r="G600" s="69">
        <f t="shared" si="242"/>
        <v>10.536579539999998</v>
      </c>
      <c r="H600" s="69">
        <f t="shared" si="242"/>
        <v>13.554703619999998</v>
      </c>
      <c r="I600" s="37">
        <v>2.804444E-2</v>
      </c>
      <c r="J600" s="69">
        <v>2.804444E-2</v>
      </c>
      <c r="K600" s="37">
        <v>2.0863569999999994E-2</v>
      </c>
      <c r="L600" s="69">
        <v>2.0863569999999994E-2</v>
      </c>
      <c r="M600" s="37">
        <v>10.487671529999998</v>
      </c>
      <c r="N600" s="69">
        <v>12.592637329999999</v>
      </c>
      <c r="O600" s="130">
        <v>0</v>
      </c>
      <c r="P600" s="69">
        <v>0.9131582800000001</v>
      </c>
      <c r="Q600" s="69">
        <f t="shared" si="243"/>
        <v>197.85169515199999</v>
      </c>
      <c r="R600" s="69">
        <f t="shared" si="244"/>
        <v>3.0181240799999998</v>
      </c>
      <c r="S600" s="131">
        <f t="shared" si="210"/>
        <v>0.28644249004549349</v>
      </c>
      <c r="T600" s="45" t="s">
        <v>1291</v>
      </c>
      <c r="U600" s="1"/>
      <c r="W600" s="3"/>
      <c r="X600" s="3"/>
      <c r="Y600" s="3"/>
      <c r="Z600" s="3"/>
      <c r="AD600" s="1"/>
      <c r="AE600" s="1"/>
    </row>
    <row r="601" spans="1:31" ht="153" customHeight="1" x14ac:dyDescent="0.25">
      <c r="A601" s="34" t="s">
        <v>1279</v>
      </c>
      <c r="B601" s="90" t="s">
        <v>1292</v>
      </c>
      <c r="C601" s="44" t="s">
        <v>1293</v>
      </c>
      <c r="D601" s="133">
        <v>276.1085350866</v>
      </c>
      <c r="E601" s="133">
        <v>37.897909130000002</v>
      </c>
      <c r="F601" s="69">
        <f t="shared" si="241"/>
        <v>238.21062595659998</v>
      </c>
      <c r="G601" s="69">
        <f t="shared" si="242"/>
        <v>5.6006430700000003</v>
      </c>
      <c r="H601" s="69">
        <f t="shared" si="242"/>
        <v>5.0288081599999996</v>
      </c>
      <c r="I601" s="37">
        <v>0.24293037999999997</v>
      </c>
      <c r="J601" s="69">
        <v>0.24293037999999997</v>
      </c>
      <c r="K601" s="37">
        <v>0.26298157999999999</v>
      </c>
      <c r="L601" s="69">
        <v>0.26298157999999999</v>
      </c>
      <c r="M601" s="37">
        <v>3.97072856</v>
      </c>
      <c r="N601" s="69">
        <v>3.97072856</v>
      </c>
      <c r="O601" s="69">
        <v>1.1240025500000006</v>
      </c>
      <c r="P601" s="69">
        <v>0.55216763999999985</v>
      </c>
      <c r="Q601" s="69">
        <f t="shared" si="243"/>
        <v>233.18181779659997</v>
      </c>
      <c r="R601" s="69">
        <f t="shared" si="244"/>
        <v>-0.57183491000000064</v>
      </c>
      <c r="S601" s="131">
        <f t="shared" si="210"/>
        <v>-0.10210165205189564</v>
      </c>
      <c r="T601" s="69" t="s">
        <v>1248</v>
      </c>
      <c r="U601" s="1"/>
      <c r="W601" s="3"/>
      <c r="X601" s="3"/>
      <c r="Y601" s="3"/>
      <c r="Z601" s="3"/>
      <c r="AD601" s="1"/>
      <c r="AE601" s="1"/>
    </row>
    <row r="602" spans="1:31" ht="54" customHeight="1" x14ac:dyDescent="0.25">
      <c r="A602" s="34" t="s">
        <v>1279</v>
      </c>
      <c r="B602" s="52" t="s">
        <v>1294</v>
      </c>
      <c r="C602" s="69" t="s">
        <v>1295</v>
      </c>
      <c r="D602" s="133">
        <v>19.786090072</v>
      </c>
      <c r="E602" s="133">
        <v>0.78973379999999993</v>
      </c>
      <c r="F602" s="69">
        <f t="shared" si="241"/>
        <v>18.996356272</v>
      </c>
      <c r="G602" s="69">
        <f t="shared" si="242"/>
        <v>15.55259888</v>
      </c>
      <c r="H602" s="69">
        <f t="shared" si="242"/>
        <v>16.662591629999998</v>
      </c>
      <c r="I602" s="37">
        <v>0</v>
      </c>
      <c r="J602" s="69">
        <v>0</v>
      </c>
      <c r="K602" s="37">
        <v>0</v>
      </c>
      <c r="L602" s="69">
        <v>0</v>
      </c>
      <c r="M602" s="37">
        <v>0</v>
      </c>
      <c r="N602" s="69">
        <v>0</v>
      </c>
      <c r="O602" s="69">
        <v>15.55259888</v>
      </c>
      <c r="P602" s="69">
        <v>16.662591629999998</v>
      </c>
      <c r="Q602" s="69">
        <f t="shared" si="243"/>
        <v>2.333764642000002</v>
      </c>
      <c r="R602" s="69">
        <f t="shared" si="244"/>
        <v>1.1099927499999982</v>
      </c>
      <c r="S602" s="131">
        <f t="shared" si="210"/>
        <v>7.1370242270402992E-2</v>
      </c>
      <c r="T602" s="69" t="s">
        <v>32</v>
      </c>
      <c r="U602" s="1"/>
      <c r="W602" s="3"/>
      <c r="X602" s="3"/>
      <c r="Y602" s="3"/>
      <c r="Z602" s="3"/>
      <c r="AD602" s="1"/>
      <c r="AE602" s="1"/>
    </row>
    <row r="603" spans="1:31" ht="31.5" customHeight="1" x14ac:dyDescent="0.25">
      <c r="A603" s="34" t="s">
        <v>1279</v>
      </c>
      <c r="B603" s="91" t="s">
        <v>1296</v>
      </c>
      <c r="C603" s="44" t="s">
        <v>1297</v>
      </c>
      <c r="D603" s="130">
        <v>47.337903030000007</v>
      </c>
      <c r="E603" s="57">
        <v>1.7988690699999998</v>
      </c>
      <c r="F603" s="69">
        <f t="shared" si="241"/>
        <v>45.539033960000005</v>
      </c>
      <c r="G603" s="69">
        <f t="shared" si="242"/>
        <v>40.560014804000005</v>
      </c>
      <c r="H603" s="69">
        <f>J603+L603+N603+P603</f>
        <v>7.589415207398531E-18</v>
      </c>
      <c r="I603" s="37">
        <v>0.11811619000000002</v>
      </c>
      <c r="J603" s="69">
        <v>0.11811619000000002</v>
      </c>
      <c r="K603" s="37">
        <v>1.8033189999999991E-2</v>
      </c>
      <c r="L603" s="69">
        <v>1.8033189999999991E-2</v>
      </c>
      <c r="M603" s="37">
        <v>0</v>
      </c>
      <c r="N603" s="69">
        <v>-0.13449531000000001</v>
      </c>
      <c r="O603" s="69">
        <v>40.423865424000006</v>
      </c>
      <c r="P603" s="69">
        <v>-1.6540699999999999E-3</v>
      </c>
      <c r="Q603" s="69">
        <f t="shared" si="243"/>
        <v>45.539033960000005</v>
      </c>
      <c r="R603" s="69">
        <f t="shared" si="244"/>
        <v>-40.560014804000005</v>
      </c>
      <c r="S603" s="131">
        <f t="shared" ref="S603:S638" si="245">R603/(I603+K603+M603+O603)</f>
        <v>-1</v>
      </c>
      <c r="T603" s="45" t="s">
        <v>905</v>
      </c>
      <c r="U603" s="1"/>
      <c r="W603" s="3"/>
      <c r="X603" s="3"/>
      <c r="Y603" s="3"/>
      <c r="Z603" s="3"/>
      <c r="AA603" s="92"/>
      <c r="AB603" s="92"/>
      <c r="AC603" s="60"/>
      <c r="AD603" s="155"/>
      <c r="AE603" s="1"/>
    </row>
    <row r="604" spans="1:31" ht="47.25" customHeight="1" x14ac:dyDescent="0.25">
      <c r="A604" s="34" t="s">
        <v>1279</v>
      </c>
      <c r="B604" s="91" t="s">
        <v>1298</v>
      </c>
      <c r="C604" s="44" t="s">
        <v>1299</v>
      </c>
      <c r="D604" s="130">
        <v>41.689445450000001</v>
      </c>
      <c r="E604" s="57">
        <v>0</v>
      </c>
      <c r="F604" s="69">
        <f t="shared" si="241"/>
        <v>41.689445450000001</v>
      </c>
      <c r="G604" s="69">
        <f t="shared" si="242"/>
        <v>3.6</v>
      </c>
      <c r="H604" s="69">
        <f t="shared" si="242"/>
        <v>0.64999999999999991</v>
      </c>
      <c r="I604" s="37">
        <v>0</v>
      </c>
      <c r="J604" s="69">
        <v>0</v>
      </c>
      <c r="K604" s="37">
        <v>0.35</v>
      </c>
      <c r="L604" s="69">
        <v>0.35</v>
      </c>
      <c r="M604" s="37">
        <v>0.3</v>
      </c>
      <c r="N604" s="69">
        <v>0.3</v>
      </c>
      <c r="O604" s="69">
        <v>2.95</v>
      </c>
      <c r="P604" s="69">
        <v>0</v>
      </c>
      <c r="Q604" s="69">
        <f t="shared" si="243"/>
        <v>41.039445450000002</v>
      </c>
      <c r="R604" s="69">
        <f t="shared" si="244"/>
        <v>-2.95</v>
      </c>
      <c r="S604" s="131">
        <f t="shared" si="245"/>
        <v>-0.81944444444444442</v>
      </c>
      <c r="T604" s="45" t="s">
        <v>1300</v>
      </c>
      <c r="U604" s="1"/>
      <c r="W604" s="3"/>
      <c r="X604" s="3"/>
      <c r="Y604" s="3"/>
      <c r="Z604" s="3"/>
      <c r="AD604" s="1"/>
      <c r="AE604" s="1"/>
    </row>
    <row r="605" spans="1:31" ht="59.25" customHeight="1" x14ac:dyDescent="0.25">
      <c r="A605" s="34" t="s">
        <v>1279</v>
      </c>
      <c r="B605" s="91" t="s">
        <v>1301</v>
      </c>
      <c r="C605" s="44" t="s">
        <v>1302</v>
      </c>
      <c r="D605" s="143">
        <v>2.0760516999999998</v>
      </c>
      <c r="E605" s="138">
        <v>1.95822958</v>
      </c>
      <c r="F605" s="69">
        <f t="shared" si="241"/>
        <v>0.11782211999999981</v>
      </c>
      <c r="G605" s="69">
        <f t="shared" si="242"/>
        <v>0.11782212</v>
      </c>
      <c r="H605" s="69">
        <f t="shared" si="242"/>
        <v>0.11782212</v>
      </c>
      <c r="I605" s="37">
        <v>0.11782212</v>
      </c>
      <c r="J605" s="137">
        <v>0.11782212</v>
      </c>
      <c r="K605" s="37">
        <v>0</v>
      </c>
      <c r="L605" s="137">
        <v>0</v>
      </c>
      <c r="M605" s="37">
        <v>0</v>
      </c>
      <c r="N605" s="137">
        <v>0</v>
      </c>
      <c r="O605" s="137">
        <v>0</v>
      </c>
      <c r="P605" s="137">
        <v>0</v>
      </c>
      <c r="Q605" s="69">
        <f t="shared" si="243"/>
        <v>-1.9428902930940239E-16</v>
      </c>
      <c r="R605" s="69">
        <f t="shared" si="244"/>
        <v>0</v>
      </c>
      <c r="S605" s="131">
        <f t="shared" si="245"/>
        <v>0</v>
      </c>
      <c r="T605" s="84" t="s">
        <v>32</v>
      </c>
      <c r="U605" s="1"/>
      <c r="W605" s="3"/>
      <c r="X605" s="3"/>
      <c r="Y605" s="3"/>
      <c r="Z605" s="3"/>
      <c r="AD605" s="1"/>
      <c r="AE605" s="1"/>
    </row>
    <row r="606" spans="1:31" ht="60" customHeight="1" x14ac:dyDescent="0.25">
      <c r="A606" s="34" t="s">
        <v>1279</v>
      </c>
      <c r="B606" s="91" t="s">
        <v>1303</v>
      </c>
      <c r="C606" s="44" t="s">
        <v>1304</v>
      </c>
      <c r="D606" s="143">
        <v>63.712911527999999</v>
      </c>
      <c r="E606" s="138">
        <v>5.9985652700000003</v>
      </c>
      <c r="F606" s="69">
        <f t="shared" si="241"/>
        <v>57.714346257999999</v>
      </c>
      <c r="G606" s="69">
        <f t="shared" si="242"/>
        <v>52.186187135200001</v>
      </c>
      <c r="H606" s="69">
        <f t="shared" si="242"/>
        <v>-1.2468324983583301E-18</v>
      </c>
      <c r="I606" s="37">
        <v>4.2713299999999996E-2</v>
      </c>
      <c r="J606" s="137">
        <v>4.2713299999999996E-2</v>
      </c>
      <c r="K606" s="37">
        <v>1.0631999999999664E-4</v>
      </c>
      <c r="L606" s="137">
        <v>1.0632E-4</v>
      </c>
      <c r="M606" s="37">
        <v>0</v>
      </c>
      <c r="N606" s="137">
        <v>-4.2496939999999997E-2</v>
      </c>
      <c r="O606" s="137">
        <v>52.143367515199998</v>
      </c>
      <c r="P606" s="137">
        <v>-3.2268000000000005E-4</v>
      </c>
      <c r="Q606" s="69">
        <f t="shared" si="243"/>
        <v>57.714346257999999</v>
      </c>
      <c r="R606" s="69">
        <f t="shared" si="244"/>
        <v>-52.186187135200001</v>
      </c>
      <c r="S606" s="131">
        <f t="shared" si="245"/>
        <v>-1</v>
      </c>
      <c r="T606" s="84" t="s">
        <v>905</v>
      </c>
      <c r="U606" s="1"/>
      <c r="W606" s="3"/>
      <c r="X606" s="3"/>
      <c r="Y606" s="3"/>
      <c r="Z606" s="3"/>
      <c r="AA606" s="93"/>
      <c r="AB606" s="93"/>
      <c r="AC606" s="60"/>
      <c r="AD606" s="1"/>
      <c r="AE606" s="1"/>
    </row>
    <row r="607" spans="1:31" ht="190.5" customHeight="1" x14ac:dyDescent="0.25">
      <c r="A607" s="34" t="s">
        <v>1279</v>
      </c>
      <c r="B607" s="52" t="s">
        <v>1305</v>
      </c>
      <c r="C607" s="69" t="s">
        <v>1306</v>
      </c>
      <c r="D607" s="143">
        <v>16.240373980000001</v>
      </c>
      <c r="E607" s="138">
        <v>13.494032620000002</v>
      </c>
      <c r="F607" s="69">
        <f t="shared" si="241"/>
        <v>2.7463413599999988</v>
      </c>
      <c r="G607" s="69">
        <f t="shared" si="242"/>
        <v>2.7463413599999997</v>
      </c>
      <c r="H607" s="69">
        <f t="shared" si="242"/>
        <v>2.3439549399999997</v>
      </c>
      <c r="I607" s="37">
        <v>0</v>
      </c>
      <c r="J607" s="137">
        <v>0</v>
      </c>
      <c r="K607" s="37">
        <v>0.88474187999999987</v>
      </c>
      <c r="L607" s="137">
        <v>0.88474187999999987</v>
      </c>
      <c r="M607" s="37">
        <v>1.45921306</v>
      </c>
      <c r="N607" s="137">
        <v>1.45921306</v>
      </c>
      <c r="O607" s="137">
        <v>0.4023864199999998</v>
      </c>
      <c r="P607" s="137">
        <v>0</v>
      </c>
      <c r="Q607" s="69">
        <f t="shared" si="243"/>
        <v>0.40238641999999913</v>
      </c>
      <c r="R607" s="69">
        <f t="shared" si="244"/>
        <v>-0.40238642000000002</v>
      </c>
      <c r="S607" s="131">
        <f t="shared" si="245"/>
        <v>-0.14651726324363409</v>
      </c>
      <c r="T607" s="84" t="s">
        <v>1307</v>
      </c>
      <c r="U607" s="1"/>
      <c r="W607" s="3"/>
      <c r="X607" s="3"/>
      <c r="Y607" s="3"/>
      <c r="Z607" s="3"/>
      <c r="AD607" s="1"/>
      <c r="AE607" s="1"/>
    </row>
    <row r="608" spans="1:31" ht="153" customHeight="1" x14ac:dyDescent="0.25">
      <c r="A608" s="34" t="s">
        <v>1279</v>
      </c>
      <c r="B608" s="94" t="s">
        <v>1308</v>
      </c>
      <c r="C608" s="71" t="s">
        <v>1309</v>
      </c>
      <c r="D608" s="143">
        <v>133.164576498</v>
      </c>
      <c r="E608" s="138">
        <v>56.139296209999998</v>
      </c>
      <c r="F608" s="69">
        <f t="shared" si="241"/>
        <v>77.025280288000005</v>
      </c>
      <c r="G608" s="69">
        <f t="shared" si="242"/>
        <v>23.691374060000001</v>
      </c>
      <c r="H608" s="69">
        <f t="shared" si="242"/>
        <v>3.4217438800000002</v>
      </c>
      <c r="I608" s="37">
        <v>3.4199459600000002</v>
      </c>
      <c r="J608" s="137">
        <v>3.4199459600000002</v>
      </c>
      <c r="K608" s="37">
        <v>1.7979199999999765E-3</v>
      </c>
      <c r="L608" s="137">
        <v>1.7979199999999765E-3</v>
      </c>
      <c r="M608" s="37">
        <v>0</v>
      </c>
      <c r="N608" s="137">
        <v>0</v>
      </c>
      <c r="O608" s="137">
        <v>20.26963018</v>
      </c>
      <c r="P608" s="137">
        <v>0</v>
      </c>
      <c r="Q608" s="69">
        <f t="shared" si="243"/>
        <v>73.603536408000011</v>
      </c>
      <c r="R608" s="69">
        <f t="shared" si="244"/>
        <v>-20.26963018</v>
      </c>
      <c r="S608" s="131">
        <f t="shared" si="245"/>
        <v>-0.85557005383756113</v>
      </c>
      <c r="T608" s="84" t="s">
        <v>1310</v>
      </c>
      <c r="U608" s="1"/>
      <c r="W608" s="3"/>
      <c r="X608" s="3"/>
      <c r="Y608" s="3"/>
      <c r="Z608" s="3"/>
      <c r="AD608" s="1"/>
      <c r="AE608" s="1"/>
    </row>
    <row r="609" spans="1:31" ht="63.75" customHeight="1" x14ac:dyDescent="0.25">
      <c r="A609" s="34" t="s">
        <v>1279</v>
      </c>
      <c r="B609" s="52" t="s">
        <v>1311</v>
      </c>
      <c r="C609" s="71" t="s">
        <v>1312</v>
      </c>
      <c r="D609" s="137">
        <v>81.67804841600001</v>
      </c>
      <c r="E609" s="137">
        <v>19.251648359999997</v>
      </c>
      <c r="F609" s="69">
        <f t="shared" si="241"/>
        <v>62.426400056000013</v>
      </c>
      <c r="G609" s="69">
        <f t="shared" si="242"/>
        <v>20.637151460000002</v>
      </c>
      <c r="H609" s="69">
        <f t="shared" si="242"/>
        <v>8.7391290299999991</v>
      </c>
      <c r="I609" s="37">
        <v>0.16398128999999997</v>
      </c>
      <c r="J609" s="137">
        <v>0.16398128999999997</v>
      </c>
      <c r="K609" s="37">
        <v>5.7998000000000619E-4</v>
      </c>
      <c r="L609" s="137">
        <v>5.7998000000000619E-4</v>
      </c>
      <c r="M609" s="37">
        <v>7.83942432</v>
      </c>
      <c r="N609" s="137">
        <v>7.83942432</v>
      </c>
      <c r="O609" s="137">
        <v>12.633165870000003</v>
      </c>
      <c r="P609" s="137">
        <v>0.73514344000000009</v>
      </c>
      <c r="Q609" s="69">
        <f t="shared" si="243"/>
        <v>53.687271026000012</v>
      </c>
      <c r="R609" s="69">
        <f t="shared" si="244"/>
        <v>-11.898022430000003</v>
      </c>
      <c r="S609" s="131">
        <f t="shared" si="245"/>
        <v>-0.57653414295385519</v>
      </c>
      <c r="T609" s="84" t="s">
        <v>1313</v>
      </c>
      <c r="U609" s="1"/>
      <c r="W609" s="3"/>
      <c r="X609" s="3"/>
      <c r="Y609" s="3"/>
      <c r="Z609" s="3"/>
      <c r="AD609" s="1"/>
      <c r="AE609" s="1"/>
    </row>
    <row r="610" spans="1:31" ht="63.75" customHeight="1" x14ac:dyDescent="0.25">
      <c r="A610" s="34" t="s">
        <v>1279</v>
      </c>
      <c r="B610" s="52" t="s">
        <v>1314</v>
      </c>
      <c r="C610" s="44" t="s">
        <v>1315</v>
      </c>
      <c r="D610" s="69">
        <v>34.703054429999995</v>
      </c>
      <c r="E610" s="57">
        <v>1.3518271799999999</v>
      </c>
      <c r="F610" s="69">
        <f t="shared" si="241"/>
        <v>33.351227249999994</v>
      </c>
      <c r="G610" s="69">
        <f t="shared" si="242"/>
        <v>27.145556850000002</v>
      </c>
      <c r="H610" s="69">
        <f t="shared" si="242"/>
        <v>30.426107039999998</v>
      </c>
      <c r="I610" s="37">
        <v>0</v>
      </c>
      <c r="J610" s="69">
        <v>0</v>
      </c>
      <c r="K610" s="37">
        <v>3.2603560099999997</v>
      </c>
      <c r="L610" s="69">
        <v>3.2603560099999997</v>
      </c>
      <c r="M610" s="37">
        <v>0</v>
      </c>
      <c r="N610" s="69">
        <v>0</v>
      </c>
      <c r="O610" s="69">
        <v>23.885200840000003</v>
      </c>
      <c r="P610" s="69">
        <v>27.165751029999999</v>
      </c>
      <c r="Q610" s="69">
        <f t="shared" si="243"/>
        <v>2.9251202099999958</v>
      </c>
      <c r="R610" s="69">
        <f t="shared" si="244"/>
        <v>3.280550189999996</v>
      </c>
      <c r="S610" s="131">
        <f t="shared" si="245"/>
        <v>0.12085035529488487</v>
      </c>
      <c r="T610" s="45" t="s">
        <v>1316</v>
      </c>
      <c r="U610" s="1"/>
      <c r="W610" s="3"/>
      <c r="X610" s="3"/>
      <c r="Y610" s="3"/>
      <c r="Z610" s="3"/>
      <c r="AD610" s="1"/>
      <c r="AE610" s="1"/>
    </row>
    <row r="611" spans="1:31" ht="61.5" customHeight="1" x14ac:dyDescent="0.25">
      <c r="A611" s="34" t="s">
        <v>1279</v>
      </c>
      <c r="B611" s="52" t="s">
        <v>1317</v>
      </c>
      <c r="C611" s="44" t="s">
        <v>1318</v>
      </c>
      <c r="D611" s="69">
        <v>51.989728220000011</v>
      </c>
      <c r="E611" s="57">
        <v>43.240888820000009</v>
      </c>
      <c r="F611" s="69">
        <f t="shared" si="241"/>
        <v>8.7488394000000014</v>
      </c>
      <c r="G611" s="69">
        <f t="shared" si="242"/>
        <v>8.7488393999999996</v>
      </c>
      <c r="H611" s="69">
        <f t="shared" si="242"/>
        <v>8.2883469200000004</v>
      </c>
      <c r="I611" s="37">
        <v>0</v>
      </c>
      <c r="J611" s="69">
        <v>0</v>
      </c>
      <c r="K611" s="37">
        <v>0</v>
      </c>
      <c r="L611" s="69">
        <v>0</v>
      </c>
      <c r="M611" s="37">
        <v>0</v>
      </c>
      <c r="N611" s="69">
        <v>0</v>
      </c>
      <c r="O611" s="69">
        <v>8.7488393999999996</v>
      </c>
      <c r="P611" s="69">
        <v>8.2883469200000004</v>
      </c>
      <c r="Q611" s="69">
        <f t="shared" si="243"/>
        <v>0.46049248000000098</v>
      </c>
      <c r="R611" s="69">
        <f t="shared" si="244"/>
        <v>-0.4604924799999992</v>
      </c>
      <c r="S611" s="131">
        <f t="shared" si="245"/>
        <v>-5.2634693465741206E-2</v>
      </c>
      <c r="T611" s="45" t="s">
        <v>32</v>
      </c>
      <c r="U611" s="1"/>
      <c r="W611" s="3"/>
      <c r="X611" s="3"/>
      <c r="Y611" s="3"/>
      <c r="Z611" s="3"/>
      <c r="AD611" s="1"/>
      <c r="AE611" s="1"/>
    </row>
    <row r="612" spans="1:31" ht="61.5" customHeight="1" x14ac:dyDescent="0.25">
      <c r="A612" s="34" t="s">
        <v>1279</v>
      </c>
      <c r="B612" s="52" t="s">
        <v>1319</v>
      </c>
      <c r="C612" s="44" t="s">
        <v>1320</v>
      </c>
      <c r="D612" s="69">
        <v>15.044812682800002</v>
      </c>
      <c r="E612" s="57">
        <v>0</v>
      </c>
      <c r="F612" s="69">
        <f t="shared" si="241"/>
        <v>15.044812682800002</v>
      </c>
      <c r="G612" s="69">
        <f t="shared" si="242"/>
        <v>0.81340088699999991</v>
      </c>
      <c r="H612" s="69">
        <f t="shared" si="242"/>
        <v>0.13191800000000001</v>
      </c>
      <c r="I612" s="37">
        <v>0</v>
      </c>
      <c r="J612" s="69">
        <v>0</v>
      </c>
      <c r="K612" s="37">
        <v>0</v>
      </c>
      <c r="L612" s="69">
        <v>0</v>
      </c>
      <c r="M612" s="37">
        <v>0.13191800000000001</v>
      </c>
      <c r="N612" s="69">
        <v>0.13191800000000001</v>
      </c>
      <c r="O612" s="69">
        <v>0.68148288699999993</v>
      </c>
      <c r="P612" s="69">
        <v>0</v>
      </c>
      <c r="Q612" s="69">
        <f t="shared" si="243"/>
        <v>14.912894682800001</v>
      </c>
      <c r="R612" s="69">
        <f t="shared" si="244"/>
        <v>-0.68148288699999993</v>
      </c>
      <c r="S612" s="131">
        <f t="shared" si="245"/>
        <v>-0.83781920808257004</v>
      </c>
      <c r="T612" s="45" t="s">
        <v>1321</v>
      </c>
      <c r="U612" s="1"/>
      <c r="W612" s="3"/>
      <c r="X612" s="3"/>
      <c r="Y612" s="3"/>
      <c r="Z612" s="3"/>
      <c r="AD612" s="1"/>
      <c r="AE612" s="1"/>
    </row>
    <row r="613" spans="1:31" ht="61.5" customHeight="1" x14ac:dyDescent="0.25">
      <c r="A613" s="34" t="s">
        <v>1279</v>
      </c>
      <c r="B613" s="52" t="s">
        <v>1322</v>
      </c>
      <c r="C613" s="44" t="s">
        <v>1323</v>
      </c>
      <c r="D613" s="69">
        <v>5.9642254319999992</v>
      </c>
      <c r="E613" s="57">
        <v>0</v>
      </c>
      <c r="F613" s="69">
        <f t="shared" si="241"/>
        <v>5.9642254319999992</v>
      </c>
      <c r="G613" s="69" t="s">
        <v>32</v>
      </c>
      <c r="H613" s="69">
        <f t="shared" si="242"/>
        <v>0</v>
      </c>
      <c r="I613" s="37" t="s">
        <v>32</v>
      </c>
      <c r="J613" s="69">
        <v>1.509312E-2</v>
      </c>
      <c r="K613" s="37" t="s">
        <v>32</v>
      </c>
      <c r="L613" s="69">
        <v>-1.509312E-2</v>
      </c>
      <c r="M613" s="37" t="s">
        <v>32</v>
      </c>
      <c r="N613" s="69">
        <v>0</v>
      </c>
      <c r="O613" s="69" t="s">
        <v>32</v>
      </c>
      <c r="P613" s="69">
        <v>0</v>
      </c>
      <c r="Q613" s="69">
        <f t="shared" si="243"/>
        <v>5.9642254319999992</v>
      </c>
      <c r="R613" s="69" t="s">
        <v>32</v>
      </c>
      <c r="S613" s="131" t="s">
        <v>32</v>
      </c>
      <c r="T613" s="45" t="s">
        <v>32</v>
      </c>
      <c r="U613" s="1"/>
      <c r="W613" s="3"/>
      <c r="X613" s="3"/>
      <c r="Y613" s="3"/>
      <c r="Z613" s="3"/>
      <c r="AD613" s="1"/>
      <c r="AE613" s="1"/>
    </row>
    <row r="614" spans="1:31" ht="61.5" customHeight="1" x14ac:dyDescent="0.25">
      <c r="A614" s="34" t="s">
        <v>1279</v>
      </c>
      <c r="B614" s="52" t="s">
        <v>1324</v>
      </c>
      <c r="C614" s="44" t="s">
        <v>1325</v>
      </c>
      <c r="D614" s="69">
        <v>81.490552889999989</v>
      </c>
      <c r="E614" s="57">
        <v>1.7999999999999998</v>
      </c>
      <c r="F614" s="69">
        <f t="shared" si="241"/>
        <v>79.690552889999992</v>
      </c>
      <c r="G614" s="69">
        <f t="shared" si="242"/>
        <v>72.184415597999973</v>
      </c>
      <c r="H614" s="69">
        <f t="shared" si="242"/>
        <v>58.324522129999991</v>
      </c>
      <c r="I614" s="37">
        <v>0.13571563</v>
      </c>
      <c r="J614" s="69">
        <v>0.13571563</v>
      </c>
      <c r="K614" s="37">
        <v>1.2491657</v>
      </c>
      <c r="L614" s="69">
        <v>1.2491657</v>
      </c>
      <c r="M614" s="37">
        <v>0.93675818</v>
      </c>
      <c r="N614" s="69">
        <v>0.93675818</v>
      </c>
      <c r="O614" s="69">
        <v>69.862776087999976</v>
      </c>
      <c r="P614" s="69">
        <v>56.002882619999994</v>
      </c>
      <c r="Q614" s="69">
        <f t="shared" si="243"/>
        <v>21.366030760000001</v>
      </c>
      <c r="R614" s="69">
        <f t="shared" si="244"/>
        <v>-13.859893467999981</v>
      </c>
      <c r="S614" s="131">
        <f t="shared" si="245"/>
        <v>-0.19200672822769241</v>
      </c>
      <c r="T614" s="45" t="s">
        <v>1326</v>
      </c>
      <c r="U614" s="1"/>
      <c r="W614" s="3"/>
      <c r="X614" s="3"/>
      <c r="Y614" s="3"/>
      <c r="Z614" s="3"/>
      <c r="AD614" s="1"/>
      <c r="AE614" s="1"/>
    </row>
    <row r="615" spans="1:31" ht="61.5" customHeight="1" x14ac:dyDescent="0.25">
      <c r="A615" s="34" t="s">
        <v>1279</v>
      </c>
      <c r="B615" s="52" t="s">
        <v>1327</v>
      </c>
      <c r="C615" s="44" t="s">
        <v>1328</v>
      </c>
      <c r="D615" s="69">
        <v>12.895848567999998</v>
      </c>
      <c r="E615" s="57">
        <v>0</v>
      </c>
      <c r="F615" s="69">
        <f t="shared" si="241"/>
        <v>12.895848567999998</v>
      </c>
      <c r="G615" s="69" t="s">
        <v>32</v>
      </c>
      <c r="H615" s="69">
        <f t="shared" si="242"/>
        <v>0</v>
      </c>
      <c r="I615" s="37" t="s">
        <v>32</v>
      </c>
      <c r="J615" s="69">
        <v>3.1398000000000003E-3</v>
      </c>
      <c r="K615" s="37" t="s">
        <v>32</v>
      </c>
      <c r="L615" s="69">
        <v>-3.1398000000000003E-3</v>
      </c>
      <c r="M615" s="37" t="s">
        <v>32</v>
      </c>
      <c r="N615" s="69">
        <v>0</v>
      </c>
      <c r="O615" s="69" t="s">
        <v>32</v>
      </c>
      <c r="P615" s="69">
        <v>0</v>
      </c>
      <c r="Q615" s="69">
        <f t="shared" si="243"/>
        <v>12.895848567999998</v>
      </c>
      <c r="R615" s="69" t="s">
        <v>32</v>
      </c>
      <c r="S615" s="131" t="s">
        <v>32</v>
      </c>
      <c r="T615" s="45" t="s">
        <v>32</v>
      </c>
      <c r="U615" s="1"/>
      <c r="W615" s="3"/>
      <c r="X615" s="3"/>
      <c r="Y615" s="3"/>
      <c r="Z615" s="3"/>
      <c r="AD615" s="1"/>
      <c r="AE615" s="1"/>
    </row>
    <row r="616" spans="1:31" ht="61.5" customHeight="1" x14ac:dyDescent="0.25">
      <c r="A616" s="34" t="s">
        <v>1279</v>
      </c>
      <c r="B616" s="52" t="s">
        <v>1329</v>
      </c>
      <c r="C616" s="44" t="s">
        <v>1330</v>
      </c>
      <c r="D616" s="69">
        <v>10.416424908</v>
      </c>
      <c r="E616" s="57">
        <v>0</v>
      </c>
      <c r="F616" s="69">
        <f t="shared" si="241"/>
        <v>10.416424908</v>
      </c>
      <c r="G616" s="69" t="s">
        <v>32</v>
      </c>
      <c r="H616" s="69">
        <f t="shared" si="242"/>
        <v>0</v>
      </c>
      <c r="I616" s="37" t="s">
        <v>32</v>
      </c>
      <c r="J616" s="69">
        <v>1.8159700000000001E-3</v>
      </c>
      <c r="K616" s="37" t="s">
        <v>32</v>
      </c>
      <c r="L616" s="69">
        <v>-1.8159700000000001E-3</v>
      </c>
      <c r="M616" s="37" t="s">
        <v>32</v>
      </c>
      <c r="N616" s="69">
        <v>0</v>
      </c>
      <c r="O616" s="69" t="s">
        <v>32</v>
      </c>
      <c r="P616" s="69">
        <v>0</v>
      </c>
      <c r="Q616" s="69">
        <f t="shared" si="243"/>
        <v>10.416424908</v>
      </c>
      <c r="R616" s="69" t="s">
        <v>32</v>
      </c>
      <c r="S616" s="131" t="s">
        <v>32</v>
      </c>
      <c r="T616" s="45" t="s">
        <v>32</v>
      </c>
      <c r="U616" s="1"/>
      <c r="W616" s="3"/>
      <c r="X616" s="3"/>
      <c r="Y616" s="3"/>
      <c r="Z616" s="3"/>
      <c r="AD616" s="1"/>
      <c r="AE616" s="1"/>
    </row>
    <row r="617" spans="1:31" ht="61.5" customHeight="1" x14ac:dyDescent="0.25">
      <c r="A617" s="34" t="s">
        <v>1279</v>
      </c>
      <c r="B617" s="52" t="s">
        <v>1331</v>
      </c>
      <c r="C617" s="44" t="s">
        <v>1332</v>
      </c>
      <c r="D617" s="69" t="s">
        <v>32</v>
      </c>
      <c r="E617" s="57" t="s">
        <v>32</v>
      </c>
      <c r="F617" s="69" t="s">
        <v>32</v>
      </c>
      <c r="G617" s="69" t="s">
        <v>32</v>
      </c>
      <c r="H617" s="69">
        <f t="shared" si="242"/>
        <v>0</v>
      </c>
      <c r="I617" s="37" t="s">
        <v>32</v>
      </c>
      <c r="J617" s="69">
        <v>0</v>
      </c>
      <c r="K617" s="37" t="s">
        <v>32</v>
      </c>
      <c r="L617" s="69">
        <v>0</v>
      </c>
      <c r="M617" s="37" t="s">
        <v>32</v>
      </c>
      <c r="N617" s="69">
        <v>0</v>
      </c>
      <c r="O617" s="69" t="s">
        <v>32</v>
      </c>
      <c r="P617" s="69">
        <v>0</v>
      </c>
      <c r="Q617" s="69" t="s">
        <v>32</v>
      </c>
      <c r="R617" s="69" t="s">
        <v>32</v>
      </c>
      <c r="S617" s="131" t="s">
        <v>32</v>
      </c>
      <c r="T617" s="45" t="s">
        <v>32</v>
      </c>
      <c r="U617" s="1"/>
      <c r="W617" s="3"/>
      <c r="X617" s="3"/>
      <c r="Y617" s="3"/>
      <c r="Z617" s="3"/>
      <c r="AD617" s="1"/>
      <c r="AE617" s="1"/>
    </row>
    <row r="618" spans="1:31" ht="82.5" customHeight="1" x14ac:dyDescent="0.25">
      <c r="A618" s="34" t="s">
        <v>1279</v>
      </c>
      <c r="B618" s="52" t="s">
        <v>1333</v>
      </c>
      <c r="C618" s="44" t="s">
        <v>1334</v>
      </c>
      <c r="D618" s="69" t="s">
        <v>32</v>
      </c>
      <c r="E618" s="57" t="s">
        <v>32</v>
      </c>
      <c r="F618" s="69" t="s">
        <v>32</v>
      </c>
      <c r="G618" s="69" t="s">
        <v>32</v>
      </c>
      <c r="H618" s="69">
        <f t="shared" si="242"/>
        <v>227.92630875999998</v>
      </c>
      <c r="I618" s="37" t="s">
        <v>32</v>
      </c>
      <c r="J618" s="69">
        <v>0</v>
      </c>
      <c r="K618" s="37" t="s">
        <v>32</v>
      </c>
      <c r="L618" s="69">
        <v>0</v>
      </c>
      <c r="M618" s="37" t="s">
        <v>32</v>
      </c>
      <c r="N618" s="69">
        <v>0</v>
      </c>
      <c r="O618" s="69" t="s">
        <v>32</v>
      </c>
      <c r="P618" s="69">
        <v>227.92630875999998</v>
      </c>
      <c r="Q618" s="69" t="s">
        <v>32</v>
      </c>
      <c r="R618" s="69" t="s">
        <v>32</v>
      </c>
      <c r="S618" s="131" t="s">
        <v>32</v>
      </c>
      <c r="T618" s="45" t="s">
        <v>1335</v>
      </c>
      <c r="U618" s="1"/>
      <c r="W618" s="3"/>
      <c r="X618" s="3"/>
      <c r="Y618" s="3"/>
      <c r="Z618" s="3"/>
      <c r="AD618" s="1"/>
      <c r="AE618" s="1"/>
    </row>
    <row r="619" spans="1:31" ht="61.5" customHeight="1" x14ac:dyDescent="0.25">
      <c r="A619" s="34" t="s">
        <v>1279</v>
      </c>
      <c r="B619" s="52" t="s">
        <v>1336</v>
      </c>
      <c r="C619" s="44" t="s">
        <v>1337</v>
      </c>
      <c r="D619" s="69">
        <v>5.0841029200000003</v>
      </c>
      <c r="E619" s="57">
        <v>0.92681941000000001</v>
      </c>
      <c r="F619" s="69">
        <f t="shared" si="241"/>
        <v>4.1572835100000001</v>
      </c>
      <c r="G619" s="69">
        <f t="shared" si="242"/>
        <v>4.1572835099999992</v>
      </c>
      <c r="H619" s="69">
        <f t="shared" si="242"/>
        <v>4.1572835099999992</v>
      </c>
      <c r="I619" s="37">
        <v>4.1572835099999992</v>
      </c>
      <c r="J619" s="69">
        <v>4.1572835099999992</v>
      </c>
      <c r="K619" s="37">
        <v>0</v>
      </c>
      <c r="L619" s="69">
        <v>0</v>
      </c>
      <c r="M619" s="37">
        <v>0</v>
      </c>
      <c r="N619" s="69">
        <v>0</v>
      </c>
      <c r="O619" s="69">
        <v>0</v>
      </c>
      <c r="P619" s="69">
        <v>0</v>
      </c>
      <c r="Q619" s="69">
        <f t="shared" si="243"/>
        <v>0</v>
      </c>
      <c r="R619" s="69">
        <f t="shared" si="244"/>
        <v>0</v>
      </c>
      <c r="S619" s="131">
        <f t="shared" si="245"/>
        <v>0</v>
      </c>
      <c r="T619" s="45" t="s">
        <v>32</v>
      </c>
      <c r="U619" s="1"/>
      <c r="W619" s="3"/>
      <c r="X619" s="3"/>
      <c r="Y619" s="3"/>
      <c r="Z619" s="3"/>
      <c r="AD619" s="1"/>
      <c r="AE619" s="1"/>
    </row>
    <row r="620" spans="1:31" ht="61.5" customHeight="1" x14ac:dyDescent="0.25">
      <c r="A620" s="34" t="s">
        <v>1279</v>
      </c>
      <c r="B620" s="52" t="s">
        <v>1338</v>
      </c>
      <c r="C620" s="44" t="s">
        <v>1339</v>
      </c>
      <c r="D620" s="69">
        <v>8.9373139520000002</v>
      </c>
      <c r="E620" s="57">
        <v>2.6488701699999999</v>
      </c>
      <c r="F620" s="69">
        <f t="shared" si="241"/>
        <v>6.2884437819999999</v>
      </c>
      <c r="G620" s="69">
        <f t="shared" si="242"/>
        <v>6.2352628734</v>
      </c>
      <c r="H620" s="69">
        <f t="shared" si="242"/>
        <v>5.6527142999999995</v>
      </c>
      <c r="I620" s="37">
        <v>0.23684756000000001</v>
      </c>
      <c r="J620" s="69">
        <v>0.23684756000000001</v>
      </c>
      <c r="K620" s="37">
        <v>3.8315929199999998</v>
      </c>
      <c r="L620" s="69">
        <v>3.8315929199999998</v>
      </c>
      <c r="M620" s="37">
        <v>1.6071430000000001E-2</v>
      </c>
      <c r="N620" s="69">
        <v>1.6071430000000001E-2</v>
      </c>
      <c r="O620" s="69">
        <v>2.1507509633999997</v>
      </c>
      <c r="P620" s="69">
        <v>1.5682023899999999</v>
      </c>
      <c r="Q620" s="69">
        <f t="shared" si="243"/>
        <v>0.63572948200000035</v>
      </c>
      <c r="R620" s="69">
        <f t="shared" si="244"/>
        <v>-0.58254857340000044</v>
      </c>
      <c r="S620" s="131">
        <f t="shared" si="245"/>
        <v>-9.3428069550232931E-2</v>
      </c>
      <c r="T620" s="45" t="s">
        <v>32</v>
      </c>
      <c r="U620" s="1"/>
      <c r="W620" s="3"/>
      <c r="X620" s="3"/>
      <c r="Y620" s="3"/>
      <c r="Z620" s="3"/>
      <c r="AD620" s="1"/>
      <c r="AE620" s="1"/>
    </row>
    <row r="621" spans="1:31" ht="59.25" customHeight="1" x14ac:dyDescent="0.25">
      <c r="A621" s="34" t="s">
        <v>1279</v>
      </c>
      <c r="B621" s="52" t="s">
        <v>1340</v>
      </c>
      <c r="C621" s="44" t="s">
        <v>1341</v>
      </c>
      <c r="D621" s="69">
        <v>30.997853609999996</v>
      </c>
      <c r="E621" s="57">
        <v>0</v>
      </c>
      <c r="F621" s="69">
        <f t="shared" si="241"/>
        <v>30.997853609999996</v>
      </c>
      <c r="G621" s="69">
        <f t="shared" si="242"/>
        <v>27.214508809999998</v>
      </c>
      <c r="H621" s="69">
        <f t="shared" si="242"/>
        <v>0</v>
      </c>
      <c r="I621" s="37">
        <v>0</v>
      </c>
      <c r="J621" s="69">
        <v>5.1295589999999995E-2</v>
      </c>
      <c r="K621" s="37">
        <v>0</v>
      </c>
      <c r="L621" s="69">
        <v>-5.1295589999999995E-2</v>
      </c>
      <c r="M621" s="37">
        <v>0</v>
      </c>
      <c r="N621" s="69">
        <v>0</v>
      </c>
      <c r="O621" s="69">
        <v>27.214508809999998</v>
      </c>
      <c r="P621" s="69">
        <v>0</v>
      </c>
      <c r="Q621" s="69">
        <f t="shared" si="243"/>
        <v>30.997853609999996</v>
      </c>
      <c r="R621" s="69">
        <f t="shared" si="244"/>
        <v>-27.214508809999998</v>
      </c>
      <c r="S621" s="131">
        <f t="shared" si="245"/>
        <v>-1</v>
      </c>
      <c r="T621" s="45" t="s">
        <v>1326</v>
      </c>
      <c r="U621" s="1"/>
      <c r="W621" s="3"/>
      <c r="X621" s="3"/>
      <c r="Y621" s="3"/>
      <c r="Z621" s="3"/>
      <c r="AD621" s="1"/>
      <c r="AE621" s="1"/>
    </row>
    <row r="622" spans="1:31" ht="59.25" customHeight="1" x14ac:dyDescent="0.25">
      <c r="A622" s="34" t="s">
        <v>1279</v>
      </c>
      <c r="B622" s="52" t="s">
        <v>1342</v>
      </c>
      <c r="C622" s="44" t="s">
        <v>1343</v>
      </c>
      <c r="D622" s="69">
        <v>23.458487230000003</v>
      </c>
      <c r="E622" s="57">
        <v>23.103288970000001</v>
      </c>
      <c r="F622" s="69">
        <f t="shared" si="241"/>
        <v>0.35519826000000165</v>
      </c>
      <c r="G622" s="69">
        <f t="shared" si="242"/>
        <v>0.35519825999999999</v>
      </c>
      <c r="H622" s="69">
        <f t="shared" si="242"/>
        <v>0.35519825999999999</v>
      </c>
      <c r="I622" s="37">
        <v>0.35519825999999999</v>
      </c>
      <c r="J622" s="69">
        <v>0.35519825999999999</v>
      </c>
      <c r="K622" s="37">
        <v>0</v>
      </c>
      <c r="L622" s="69">
        <v>0</v>
      </c>
      <c r="M622" s="37">
        <v>0</v>
      </c>
      <c r="N622" s="69">
        <v>0</v>
      </c>
      <c r="O622" s="69">
        <v>0</v>
      </c>
      <c r="P622" s="69">
        <v>0</v>
      </c>
      <c r="Q622" s="69">
        <f t="shared" si="243"/>
        <v>1.6653345369377348E-15</v>
      </c>
      <c r="R622" s="69">
        <f t="shared" si="244"/>
        <v>0</v>
      </c>
      <c r="S622" s="131">
        <f t="shared" si="245"/>
        <v>0</v>
      </c>
      <c r="T622" s="45" t="s">
        <v>32</v>
      </c>
      <c r="U622" s="1"/>
      <c r="W622" s="3"/>
      <c r="X622" s="3"/>
      <c r="Y622" s="3"/>
      <c r="Z622" s="3"/>
      <c r="AD622" s="1"/>
      <c r="AE622" s="1"/>
    </row>
    <row r="623" spans="1:31" ht="59.25" customHeight="1" x14ac:dyDescent="0.25">
      <c r="A623" s="34" t="s">
        <v>1279</v>
      </c>
      <c r="B623" s="52" t="s">
        <v>1344</v>
      </c>
      <c r="C623" s="44" t="s">
        <v>1345</v>
      </c>
      <c r="D623" s="133">
        <v>0.78966030999999992</v>
      </c>
      <c r="E623" s="133">
        <v>0.75253512999999994</v>
      </c>
      <c r="F623" s="69">
        <f t="shared" si="241"/>
        <v>3.712517999999998E-2</v>
      </c>
      <c r="G623" s="69">
        <f t="shared" si="242"/>
        <v>3.7125180000000001E-2</v>
      </c>
      <c r="H623" s="69">
        <f t="shared" si="242"/>
        <v>3.7125180000000001E-2</v>
      </c>
      <c r="I623" s="37">
        <v>3.7125180000000001E-2</v>
      </c>
      <c r="J623" s="69">
        <v>3.7125180000000001E-2</v>
      </c>
      <c r="K623" s="37">
        <v>0</v>
      </c>
      <c r="L623" s="69">
        <v>0</v>
      </c>
      <c r="M623" s="37">
        <v>0</v>
      </c>
      <c r="N623" s="69">
        <v>0</v>
      </c>
      <c r="O623" s="69">
        <v>0</v>
      </c>
      <c r="P623" s="69">
        <v>0</v>
      </c>
      <c r="Q623" s="69">
        <f t="shared" si="243"/>
        <v>0</v>
      </c>
      <c r="R623" s="69">
        <f t="shared" si="244"/>
        <v>0</v>
      </c>
      <c r="S623" s="131">
        <f t="shared" si="245"/>
        <v>0</v>
      </c>
      <c r="T623" s="69" t="s">
        <v>32</v>
      </c>
      <c r="U623" s="1"/>
      <c r="W623" s="3"/>
      <c r="X623" s="3"/>
      <c r="Y623" s="3"/>
      <c r="Z623" s="3"/>
      <c r="AD623" s="1"/>
      <c r="AE623" s="1"/>
    </row>
    <row r="624" spans="1:31" ht="59.25" customHeight="1" x14ac:dyDescent="0.25">
      <c r="A624" s="34" t="s">
        <v>1279</v>
      </c>
      <c r="B624" s="52" t="s">
        <v>1346</v>
      </c>
      <c r="C624" s="44" t="s">
        <v>1347</v>
      </c>
      <c r="D624" s="69">
        <v>0.78231398400000007</v>
      </c>
      <c r="E624" s="57">
        <v>0</v>
      </c>
      <c r="F624" s="69">
        <f t="shared" si="241"/>
        <v>0.78231398400000007</v>
      </c>
      <c r="G624" s="69">
        <f t="shared" si="242"/>
        <v>0.74319828480000005</v>
      </c>
      <c r="H624" s="69">
        <f t="shared" si="242"/>
        <v>0.80400445999999992</v>
      </c>
      <c r="I624" s="37">
        <v>0</v>
      </c>
      <c r="J624" s="69">
        <v>0</v>
      </c>
      <c r="K624" s="37">
        <v>0.74319828480000005</v>
      </c>
      <c r="L624" s="69">
        <v>0.76492789999999988</v>
      </c>
      <c r="M624" s="37">
        <v>0</v>
      </c>
      <c r="N624" s="69">
        <v>3.9076560000000003E-2</v>
      </c>
      <c r="O624" s="69">
        <v>0</v>
      </c>
      <c r="P624" s="69">
        <v>0</v>
      </c>
      <c r="Q624" s="69">
        <f t="shared" si="243"/>
        <v>-2.1690475999999848E-2</v>
      </c>
      <c r="R624" s="69">
        <f t="shared" si="244"/>
        <v>6.0806175199999868E-2</v>
      </c>
      <c r="S624" s="131">
        <f t="shared" si="245"/>
        <v>8.1816893880969119E-2</v>
      </c>
      <c r="T624" s="45" t="s">
        <v>32</v>
      </c>
      <c r="U624" s="1"/>
      <c r="W624" s="3"/>
      <c r="X624" s="3"/>
      <c r="Y624" s="3"/>
      <c r="Z624" s="3"/>
      <c r="AD624" s="1"/>
      <c r="AE624" s="1"/>
    </row>
    <row r="625" spans="1:31" ht="59.25" customHeight="1" x14ac:dyDescent="0.25">
      <c r="A625" s="34" t="s">
        <v>1279</v>
      </c>
      <c r="B625" s="52" t="s">
        <v>1348</v>
      </c>
      <c r="C625" s="44" t="s">
        <v>1349</v>
      </c>
      <c r="D625" s="69">
        <v>70.954388323999993</v>
      </c>
      <c r="E625" s="57">
        <v>10.438516770000001</v>
      </c>
      <c r="F625" s="69">
        <f t="shared" si="241"/>
        <v>60.515871553999993</v>
      </c>
      <c r="G625" s="69">
        <f t="shared" si="242"/>
        <v>54.5188185652</v>
      </c>
      <c r="H625" s="69">
        <f t="shared" si="242"/>
        <v>10.58513625</v>
      </c>
      <c r="I625" s="37">
        <v>6.0286066099999998</v>
      </c>
      <c r="J625" s="69">
        <v>6.0286066099999998</v>
      </c>
      <c r="K625" s="37">
        <v>0</v>
      </c>
      <c r="L625" s="69">
        <v>0</v>
      </c>
      <c r="M625" s="37">
        <v>0</v>
      </c>
      <c r="N625" s="69">
        <v>0</v>
      </c>
      <c r="O625" s="69">
        <v>48.490211955200003</v>
      </c>
      <c r="P625" s="69">
        <v>4.5565296399999999</v>
      </c>
      <c r="Q625" s="69">
        <f t="shared" si="243"/>
        <v>49.930735303999995</v>
      </c>
      <c r="R625" s="69">
        <f t="shared" si="244"/>
        <v>-43.933682315200002</v>
      </c>
      <c r="S625" s="131">
        <f t="shared" si="245"/>
        <v>-0.80584435744253979</v>
      </c>
      <c r="T625" s="45" t="s">
        <v>1350</v>
      </c>
      <c r="U625" s="1"/>
      <c r="W625" s="3"/>
      <c r="X625" s="3"/>
      <c r="Y625" s="3"/>
      <c r="Z625" s="3"/>
      <c r="AD625" s="1"/>
      <c r="AE625" s="1"/>
    </row>
    <row r="626" spans="1:31" ht="59.25" customHeight="1" x14ac:dyDescent="0.25">
      <c r="A626" s="34" t="s">
        <v>1279</v>
      </c>
      <c r="B626" s="52" t="s">
        <v>1351</v>
      </c>
      <c r="C626" s="44" t="s">
        <v>1352</v>
      </c>
      <c r="D626" s="69">
        <v>13.002489599999999</v>
      </c>
      <c r="E626" s="57">
        <v>7.56996</v>
      </c>
      <c r="F626" s="69">
        <f t="shared" si="241"/>
        <v>5.4325295999999987</v>
      </c>
      <c r="G626" s="69">
        <f t="shared" si="242"/>
        <v>5.1609031199999995</v>
      </c>
      <c r="H626" s="69">
        <f t="shared" si="242"/>
        <v>5.1609031199999995</v>
      </c>
      <c r="I626" s="37">
        <v>0</v>
      </c>
      <c r="J626" s="69">
        <v>0</v>
      </c>
      <c r="K626" s="37">
        <v>0</v>
      </c>
      <c r="L626" s="69">
        <v>0</v>
      </c>
      <c r="M626" s="37">
        <v>0</v>
      </c>
      <c r="N626" s="69">
        <v>0</v>
      </c>
      <c r="O626" s="69">
        <v>5.1609031199999995</v>
      </c>
      <c r="P626" s="69">
        <v>5.1609031199999995</v>
      </c>
      <c r="Q626" s="69">
        <f t="shared" si="243"/>
        <v>0.27162647999999923</v>
      </c>
      <c r="R626" s="69">
        <f t="shared" si="244"/>
        <v>0</v>
      </c>
      <c r="S626" s="131">
        <f t="shared" si="245"/>
        <v>0</v>
      </c>
      <c r="T626" s="45" t="s">
        <v>32</v>
      </c>
      <c r="U626" s="1"/>
      <c r="W626" s="3"/>
      <c r="X626" s="3"/>
      <c r="Y626" s="3"/>
      <c r="Z626" s="3"/>
      <c r="AD626" s="1"/>
      <c r="AE626" s="1"/>
    </row>
    <row r="627" spans="1:31" ht="59.25" customHeight="1" x14ac:dyDescent="0.25">
      <c r="A627" s="34" t="s">
        <v>1279</v>
      </c>
      <c r="B627" s="52" t="s">
        <v>1353</v>
      </c>
      <c r="C627" s="44" t="s">
        <v>1354</v>
      </c>
      <c r="D627" s="69">
        <v>27.899549177999997</v>
      </c>
      <c r="E627" s="57">
        <v>3.0008639399999999</v>
      </c>
      <c r="F627" s="69">
        <f t="shared" si="241"/>
        <v>24.898685237999999</v>
      </c>
      <c r="G627" s="69">
        <f t="shared" si="242"/>
        <v>24.726885639999999</v>
      </c>
      <c r="H627" s="69">
        <f t="shared" si="242"/>
        <v>20.94012171</v>
      </c>
      <c r="I627" s="37">
        <v>6.7170754099999996</v>
      </c>
      <c r="J627" s="69">
        <v>6.7170754099999996</v>
      </c>
      <c r="K627" s="37">
        <v>0.23553832000000002</v>
      </c>
      <c r="L627" s="69">
        <v>0.23553832000000002</v>
      </c>
      <c r="M627" s="37">
        <v>9.9818069999999898E-2</v>
      </c>
      <c r="N627" s="69">
        <v>9.9818069999999898E-2</v>
      </c>
      <c r="O627" s="69">
        <v>17.674453839999998</v>
      </c>
      <c r="P627" s="69">
        <v>13.887689910000001</v>
      </c>
      <c r="Q627" s="69">
        <f t="shared" si="243"/>
        <v>3.9585635279999991</v>
      </c>
      <c r="R627" s="69">
        <f t="shared" si="244"/>
        <v>-3.7867639299999993</v>
      </c>
      <c r="S627" s="131">
        <f t="shared" si="245"/>
        <v>-0.15314358569581671</v>
      </c>
      <c r="T627" s="45" t="s">
        <v>1355</v>
      </c>
      <c r="U627" s="1"/>
      <c r="W627" s="3"/>
      <c r="X627" s="3"/>
      <c r="Y627" s="3"/>
      <c r="Z627" s="3"/>
      <c r="AD627" s="1"/>
      <c r="AE627" s="1"/>
    </row>
    <row r="628" spans="1:31" ht="59.25" customHeight="1" x14ac:dyDescent="0.25">
      <c r="A628" s="34" t="s">
        <v>1279</v>
      </c>
      <c r="B628" s="52" t="s">
        <v>1356</v>
      </c>
      <c r="C628" s="44" t="s">
        <v>1357</v>
      </c>
      <c r="D628" s="69">
        <v>8.24067857</v>
      </c>
      <c r="E628" s="57">
        <v>1.9385674700000002</v>
      </c>
      <c r="F628" s="69">
        <f t="shared" si="241"/>
        <v>6.3021110999999994</v>
      </c>
      <c r="G628" s="69">
        <f t="shared" si="242"/>
        <v>4.1120349359999997</v>
      </c>
      <c r="H628" s="69">
        <f t="shared" si="242"/>
        <v>3.9127518999999999</v>
      </c>
      <c r="I628" s="37">
        <v>6.2111100000000002E-2</v>
      </c>
      <c r="J628" s="69">
        <v>6.2111100000000002E-2</v>
      </c>
      <c r="K628" s="37">
        <v>1.087596</v>
      </c>
      <c r="L628" s="69">
        <v>1.087596</v>
      </c>
      <c r="M628" s="37">
        <v>1.7304846600000001</v>
      </c>
      <c r="N628" s="69">
        <v>1.7304846600000001</v>
      </c>
      <c r="O628" s="69">
        <v>1.2318431759999995</v>
      </c>
      <c r="P628" s="69">
        <v>1.03256014</v>
      </c>
      <c r="Q628" s="69">
        <f t="shared" si="243"/>
        <v>2.3893591999999995</v>
      </c>
      <c r="R628" s="69">
        <f t="shared" si="244"/>
        <v>-0.19928303599999975</v>
      </c>
      <c r="S628" s="131">
        <f t="shared" si="245"/>
        <v>-4.8463361596303267E-2</v>
      </c>
      <c r="T628" s="45" t="s">
        <v>32</v>
      </c>
      <c r="U628" s="1"/>
      <c r="W628" s="3"/>
      <c r="X628" s="3"/>
      <c r="Y628" s="3"/>
      <c r="Z628" s="3"/>
      <c r="AD628" s="1"/>
      <c r="AE628" s="1"/>
    </row>
    <row r="629" spans="1:31" ht="59.25" customHeight="1" x14ac:dyDescent="0.25">
      <c r="A629" s="34" t="s">
        <v>1279</v>
      </c>
      <c r="B629" s="47" t="s">
        <v>1358</v>
      </c>
      <c r="C629" s="44" t="s">
        <v>1359</v>
      </c>
      <c r="D629" s="69">
        <v>3.6006242399999997</v>
      </c>
      <c r="E629" s="57">
        <v>0.21258026999999999</v>
      </c>
      <c r="F629" s="69">
        <f t="shared" si="241"/>
        <v>3.3880439699999996</v>
      </c>
      <c r="G629" s="69">
        <f t="shared" si="242"/>
        <v>3.2861263699999999</v>
      </c>
      <c r="H629" s="69">
        <f t="shared" si="242"/>
        <v>0.8619969999999999</v>
      </c>
      <c r="I629" s="37">
        <v>0.8619969999999999</v>
      </c>
      <c r="J629" s="69">
        <v>0.8619969999999999</v>
      </c>
      <c r="K629" s="37">
        <v>0</v>
      </c>
      <c r="L629" s="69">
        <v>0</v>
      </c>
      <c r="M629" s="37">
        <v>0</v>
      </c>
      <c r="N629" s="69">
        <v>0</v>
      </c>
      <c r="O629" s="69">
        <v>2.4241293700000002</v>
      </c>
      <c r="P629" s="69">
        <v>0</v>
      </c>
      <c r="Q629" s="69">
        <f t="shared" si="243"/>
        <v>2.5260469699999994</v>
      </c>
      <c r="R629" s="69">
        <f t="shared" si="244"/>
        <v>-2.4241293700000002</v>
      </c>
      <c r="S629" s="131">
        <f t="shared" si="245"/>
        <v>-0.73768598558186316</v>
      </c>
      <c r="T629" s="45" t="s">
        <v>1360</v>
      </c>
      <c r="U629" s="1"/>
      <c r="W629" s="3"/>
      <c r="X629" s="3"/>
      <c r="Y629" s="3"/>
      <c r="Z629" s="3"/>
      <c r="AD629" s="1"/>
      <c r="AE629" s="1"/>
    </row>
    <row r="630" spans="1:31" ht="65.25" customHeight="1" x14ac:dyDescent="0.25">
      <c r="A630" s="34" t="s">
        <v>1279</v>
      </c>
      <c r="B630" s="47" t="s">
        <v>1361</v>
      </c>
      <c r="C630" s="44" t="s">
        <v>1362</v>
      </c>
      <c r="D630" s="69">
        <v>1.66597449</v>
      </c>
      <c r="E630" s="57">
        <v>9.5234769999999996E-2</v>
      </c>
      <c r="F630" s="69">
        <f t="shared" si="241"/>
        <v>1.57073972</v>
      </c>
      <c r="G630" s="69">
        <f t="shared" si="242"/>
        <v>1.5072401199999999</v>
      </c>
      <c r="H630" s="69">
        <f t="shared" si="242"/>
        <v>0</v>
      </c>
      <c r="I630" s="37">
        <v>0</v>
      </c>
      <c r="J630" s="69">
        <v>0</v>
      </c>
      <c r="K630" s="37">
        <v>0</v>
      </c>
      <c r="L630" s="69">
        <v>0</v>
      </c>
      <c r="M630" s="37">
        <v>0</v>
      </c>
      <c r="N630" s="69">
        <v>0</v>
      </c>
      <c r="O630" s="69">
        <v>1.5072401199999999</v>
      </c>
      <c r="P630" s="69">
        <v>0</v>
      </c>
      <c r="Q630" s="69">
        <f t="shared" si="243"/>
        <v>1.57073972</v>
      </c>
      <c r="R630" s="69">
        <f t="shared" si="244"/>
        <v>-1.5072401199999999</v>
      </c>
      <c r="S630" s="131">
        <f t="shared" si="245"/>
        <v>-1</v>
      </c>
      <c r="T630" s="45" t="s">
        <v>1363</v>
      </c>
      <c r="U630" s="1"/>
      <c r="W630" s="3"/>
      <c r="X630" s="3"/>
      <c r="Y630" s="3"/>
      <c r="Z630" s="3"/>
      <c r="AD630" s="1"/>
      <c r="AE630" s="1"/>
    </row>
    <row r="631" spans="1:31" ht="62.25" customHeight="1" x14ac:dyDescent="0.25">
      <c r="A631" s="34" t="s">
        <v>1279</v>
      </c>
      <c r="B631" s="47" t="s">
        <v>1364</v>
      </c>
      <c r="C631" s="44" t="s">
        <v>1365</v>
      </c>
      <c r="D631" s="69">
        <v>24.648336771999997</v>
      </c>
      <c r="E631" s="57">
        <v>0</v>
      </c>
      <c r="F631" s="69">
        <f t="shared" si="241"/>
        <v>24.648336771999997</v>
      </c>
      <c r="G631" s="69">
        <f t="shared" si="242"/>
        <v>6.3479999999999999</v>
      </c>
      <c r="H631" s="69">
        <f t="shared" si="242"/>
        <v>0</v>
      </c>
      <c r="I631" s="37">
        <v>0</v>
      </c>
      <c r="J631" s="69">
        <v>0</v>
      </c>
      <c r="K631" s="37">
        <v>0</v>
      </c>
      <c r="L631" s="69">
        <v>0</v>
      </c>
      <c r="M631" s="37">
        <v>0</v>
      </c>
      <c r="N631" s="69">
        <v>0</v>
      </c>
      <c r="O631" s="69">
        <v>6.3479999999999999</v>
      </c>
      <c r="P631" s="69">
        <v>0</v>
      </c>
      <c r="Q631" s="69">
        <f t="shared" si="243"/>
        <v>24.648336771999997</v>
      </c>
      <c r="R631" s="69">
        <f t="shared" si="244"/>
        <v>-6.3479999999999999</v>
      </c>
      <c r="S631" s="131">
        <f t="shared" si="245"/>
        <v>-1</v>
      </c>
      <c r="T631" s="45" t="s">
        <v>1366</v>
      </c>
      <c r="U631" s="1"/>
      <c r="W631" s="3"/>
      <c r="X631" s="3"/>
      <c r="Y631" s="3"/>
      <c r="Z631" s="3"/>
      <c r="AD631" s="1"/>
      <c r="AE631" s="1"/>
    </row>
    <row r="632" spans="1:31" ht="48" customHeight="1" x14ac:dyDescent="0.25">
      <c r="A632" s="34" t="s">
        <v>1279</v>
      </c>
      <c r="B632" s="47" t="s">
        <v>1367</v>
      </c>
      <c r="C632" s="44" t="s">
        <v>1368</v>
      </c>
      <c r="D632" s="69">
        <v>13.853748066</v>
      </c>
      <c r="E632" s="57">
        <v>0</v>
      </c>
      <c r="F632" s="69">
        <f t="shared" si="241"/>
        <v>13.853748066</v>
      </c>
      <c r="G632" s="69">
        <f t="shared" si="242"/>
        <v>1.2</v>
      </c>
      <c r="H632" s="69">
        <f t="shared" si="242"/>
        <v>0.77</v>
      </c>
      <c r="I632" s="37">
        <v>0</v>
      </c>
      <c r="J632" s="69">
        <v>0</v>
      </c>
      <c r="K632" s="37">
        <v>0</v>
      </c>
      <c r="L632" s="69">
        <v>0</v>
      </c>
      <c r="M632" s="37">
        <v>0</v>
      </c>
      <c r="N632" s="69">
        <v>0</v>
      </c>
      <c r="O632" s="69">
        <v>1.2</v>
      </c>
      <c r="P632" s="69">
        <v>0.77</v>
      </c>
      <c r="Q632" s="69">
        <f t="shared" si="243"/>
        <v>13.083748066</v>
      </c>
      <c r="R632" s="69">
        <f t="shared" si="244"/>
        <v>-0.42999999999999994</v>
      </c>
      <c r="S632" s="131">
        <f t="shared" si="245"/>
        <v>-0.35833333333333328</v>
      </c>
      <c r="T632" s="45" t="s">
        <v>1300</v>
      </c>
      <c r="U632" s="1"/>
      <c r="W632" s="3"/>
      <c r="X632" s="3"/>
      <c r="Y632" s="3"/>
      <c r="Z632" s="3"/>
      <c r="AD632" s="1"/>
      <c r="AE632" s="1"/>
    </row>
    <row r="633" spans="1:31" ht="112.5" customHeight="1" x14ac:dyDescent="0.25">
      <c r="A633" s="34" t="s">
        <v>1279</v>
      </c>
      <c r="B633" s="47" t="s">
        <v>1369</v>
      </c>
      <c r="C633" s="44" t="s">
        <v>1370</v>
      </c>
      <c r="D633" s="69">
        <v>6.4540188000000001</v>
      </c>
      <c r="E633" s="57">
        <v>0</v>
      </c>
      <c r="F633" s="69">
        <f t="shared" si="241"/>
        <v>6.4540188000000001</v>
      </c>
      <c r="G633" s="69">
        <f t="shared" si="242"/>
        <v>5.8086000000000002</v>
      </c>
      <c r="H633" s="69">
        <f t="shared" si="242"/>
        <v>6.4540188000000001</v>
      </c>
      <c r="I633" s="37">
        <v>0</v>
      </c>
      <c r="J633" s="69">
        <v>0</v>
      </c>
      <c r="K633" s="37">
        <v>0</v>
      </c>
      <c r="L633" s="69">
        <v>0</v>
      </c>
      <c r="M633" s="37">
        <v>0</v>
      </c>
      <c r="N633" s="69">
        <v>0</v>
      </c>
      <c r="O633" s="69">
        <v>5.8086000000000002</v>
      </c>
      <c r="P633" s="69">
        <v>6.4540188000000001</v>
      </c>
      <c r="Q633" s="69">
        <f t="shared" si="243"/>
        <v>0</v>
      </c>
      <c r="R633" s="69">
        <f t="shared" si="244"/>
        <v>0.64541879999999985</v>
      </c>
      <c r="S633" s="131">
        <f t="shared" si="245"/>
        <v>0.11111434769135417</v>
      </c>
      <c r="T633" s="45" t="s">
        <v>1371</v>
      </c>
      <c r="U633" s="1"/>
      <c r="W633" s="3"/>
      <c r="X633" s="3"/>
      <c r="Y633" s="3"/>
      <c r="Z633" s="3"/>
      <c r="AD633" s="1"/>
      <c r="AE633" s="1"/>
    </row>
    <row r="634" spans="1:31" ht="69.75" customHeight="1" x14ac:dyDescent="0.25">
      <c r="A634" s="34" t="s">
        <v>1279</v>
      </c>
      <c r="B634" s="47" t="s">
        <v>1372</v>
      </c>
      <c r="C634" s="44" t="s">
        <v>1373</v>
      </c>
      <c r="D634" s="133">
        <v>22.413892500000003</v>
      </c>
      <c r="E634" s="133">
        <v>0</v>
      </c>
      <c r="F634" s="69">
        <f t="shared" si="241"/>
        <v>22.413892500000003</v>
      </c>
      <c r="G634" s="69">
        <f t="shared" si="242"/>
        <v>9.2095212499999999</v>
      </c>
      <c r="H634" s="69">
        <f t="shared" si="242"/>
        <v>4.8720253600000003</v>
      </c>
      <c r="I634" s="37">
        <v>1.4430608700000001</v>
      </c>
      <c r="J634" s="69">
        <v>1.4430608700000001</v>
      </c>
      <c r="K634" s="37">
        <v>3.28070314</v>
      </c>
      <c r="L634" s="69">
        <v>3.28070314</v>
      </c>
      <c r="M634" s="37">
        <v>1.5160000000001617E-5</v>
      </c>
      <c r="N634" s="69">
        <v>1.5160000000001617E-5</v>
      </c>
      <c r="O634" s="69">
        <v>4.4857420799999996</v>
      </c>
      <c r="P634" s="69">
        <v>0.14824619</v>
      </c>
      <c r="Q634" s="69">
        <f t="shared" si="243"/>
        <v>17.541867140000001</v>
      </c>
      <c r="R634" s="69">
        <f t="shared" si="244"/>
        <v>-4.3374958899999996</v>
      </c>
      <c r="S634" s="131">
        <f t="shared" si="245"/>
        <v>-0.47097951915795838</v>
      </c>
      <c r="T634" s="69" t="s">
        <v>1374</v>
      </c>
      <c r="U634" s="1"/>
      <c r="W634" s="3"/>
      <c r="X634" s="3"/>
      <c r="Y634" s="3"/>
      <c r="Z634" s="3"/>
      <c r="AD634" s="1"/>
      <c r="AE634" s="1"/>
    </row>
    <row r="635" spans="1:31" ht="69.75" customHeight="1" x14ac:dyDescent="0.25">
      <c r="A635" s="34" t="s">
        <v>1279</v>
      </c>
      <c r="B635" s="47" t="s">
        <v>1375</v>
      </c>
      <c r="C635" s="44" t="s">
        <v>1376</v>
      </c>
      <c r="D635" s="69">
        <v>65.000000008000001</v>
      </c>
      <c r="E635" s="57">
        <v>0</v>
      </c>
      <c r="F635" s="69">
        <f t="shared" si="241"/>
        <v>65.000000008000001</v>
      </c>
      <c r="G635" s="69">
        <f t="shared" si="242"/>
        <v>2.4700000037999996</v>
      </c>
      <c r="H635" s="69">
        <f t="shared" si="242"/>
        <v>0</v>
      </c>
      <c r="I635" s="37">
        <v>0</v>
      </c>
      <c r="J635" s="69">
        <v>0</v>
      </c>
      <c r="K635" s="37">
        <v>0</v>
      </c>
      <c r="L635" s="69">
        <v>0</v>
      </c>
      <c r="M635" s="37">
        <v>0</v>
      </c>
      <c r="N635" s="69">
        <v>0</v>
      </c>
      <c r="O635" s="69">
        <v>2.4700000037999996</v>
      </c>
      <c r="P635" s="69">
        <v>0</v>
      </c>
      <c r="Q635" s="69">
        <f t="shared" si="243"/>
        <v>65.000000008000001</v>
      </c>
      <c r="R635" s="69">
        <f t="shared" si="244"/>
        <v>-2.4700000037999996</v>
      </c>
      <c r="S635" s="131">
        <f t="shared" si="245"/>
        <v>-1</v>
      </c>
      <c r="T635" s="45" t="s">
        <v>905</v>
      </c>
      <c r="U635" s="1"/>
      <c r="W635" s="3"/>
      <c r="X635" s="3"/>
      <c r="Y635" s="3"/>
      <c r="Z635" s="3"/>
      <c r="AD635" s="1"/>
      <c r="AE635" s="1"/>
    </row>
    <row r="636" spans="1:31" ht="31.5" customHeight="1" x14ac:dyDescent="0.25">
      <c r="A636" s="34" t="s">
        <v>1279</v>
      </c>
      <c r="B636" s="47" t="s">
        <v>1377</v>
      </c>
      <c r="C636" s="44" t="s">
        <v>1378</v>
      </c>
      <c r="D636" s="69">
        <v>38.943869664000005</v>
      </c>
      <c r="E636" s="57">
        <v>0</v>
      </c>
      <c r="F636" s="69">
        <f t="shared" si="241"/>
        <v>38.943869664000005</v>
      </c>
      <c r="G636" s="69">
        <f t="shared" si="242"/>
        <v>32.988651680000004</v>
      </c>
      <c r="H636" s="69">
        <f t="shared" si="242"/>
        <v>36.988775369999999</v>
      </c>
      <c r="I636" s="37">
        <v>0</v>
      </c>
      <c r="J636" s="69">
        <v>0</v>
      </c>
      <c r="K636" s="37">
        <v>4.7992999999999999E-4</v>
      </c>
      <c r="L636" s="69">
        <v>4.7992999999999999E-4</v>
      </c>
      <c r="M636" s="37">
        <v>2.1967271199999998</v>
      </c>
      <c r="N636" s="69">
        <v>2.1967271199999998</v>
      </c>
      <c r="O636" s="69">
        <v>30.791444630000001</v>
      </c>
      <c r="P636" s="69">
        <v>34.791568319999996</v>
      </c>
      <c r="Q636" s="69">
        <f t="shared" si="243"/>
        <v>1.9550942940000056</v>
      </c>
      <c r="R636" s="69">
        <f t="shared" si="244"/>
        <v>4.0001236899999952</v>
      </c>
      <c r="S636" s="131">
        <f t="shared" si="245"/>
        <v>0.12125756847543867</v>
      </c>
      <c r="T636" s="45" t="s">
        <v>1307</v>
      </c>
      <c r="U636" s="1"/>
      <c r="W636" s="3"/>
      <c r="X636" s="3"/>
      <c r="Y636" s="3"/>
      <c r="Z636" s="3"/>
      <c r="AD636" s="1"/>
      <c r="AE636" s="1"/>
    </row>
    <row r="637" spans="1:31" ht="31.5" customHeight="1" x14ac:dyDescent="0.25">
      <c r="A637" s="34" t="s">
        <v>1279</v>
      </c>
      <c r="B637" s="52" t="s">
        <v>1379</v>
      </c>
      <c r="C637" s="73" t="s">
        <v>1380</v>
      </c>
      <c r="D637" s="69">
        <v>2.2974575740000001</v>
      </c>
      <c r="E637" s="57">
        <v>0</v>
      </c>
      <c r="F637" s="69">
        <f t="shared" si="241"/>
        <v>2.2974575740000001</v>
      </c>
      <c r="G637" s="69">
        <f t="shared" si="242"/>
        <v>2.1107686700000001</v>
      </c>
      <c r="H637" s="69">
        <f t="shared" si="242"/>
        <v>0</v>
      </c>
      <c r="I637" s="37">
        <v>0</v>
      </c>
      <c r="J637" s="69">
        <v>0</v>
      </c>
      <c r="K637" s="37">
        <v>0</v>
      </c>
      <c r="L637" s="69">
        <v>0</v>
      </c>
      <c r="M637" s="37">
        <v>0</v>
      </c>
      <c r="N637" s="69">
        <v>0</v>
      </c>
      <c r="O637" s="69">
        <v>2.1107686700000001</v>
      </c>
      <c r="P637" s="69">
        <v>0</v>
      </c>
      <c r="Q637" s="69">
        <f t="shared" si="243"/>
        <v>2.2974575740000001</v>
      </c>
      <c r="R637" s="69">
        <f t="shared" si="244"/>
        <v>-2.1107686700000001</v>
      </c>
      <c r="S637" s="131">
        <f t="shared" si="245"/>
        <v>-1</v>
      </c>
      <c r="T637" s="45" t="s">
        <v>1381</v>
      </c>
      <c r="U637" s="1"/>
      <c r="W637" s="3"/>
      <c r="X637" s="3"/>
      <c r="Y637" s="3"/>
      <c r="Z637" s="3"/>
      <c r="AD637" s="1"/>
      <c r="AE637" s="1"/>
    </row>
    <row r="638" spans="1:31" ht="47.25" customHeight="1" x14ac:dyDescent="0.25">
      <c r="A638" s="34" t="s">
        <v>1279</v>
      </c>
      <c r="B638" s="52" t="s">
        <v>1382</v>
      </c>
      <c r="C638" s="73" t="s">
        <v>1383</v>
      </c>
      <c r="D638" s="133">
        <v>24.473226090000001</v>
      </c>
      <c r="E638" s="133">
        <v>0</v>
      </c>
      <c r="F638" s="69">
        <f t="shared" si="241"/>
        <v>24.473226090000001</v>
      </c>
      <c r="G638" s="69">
        <f t="shared" si="242"/>
        <v>0.53642286000000006</v>
      </c>
      <c r="H638" s="69">
        <f t="shared" si="242"/>
        <v>0.53400000000000003</v>
      </c>
      <c r="I638" s="37">
        <v>0</v>
      </c>
      <c r="J638" s="69">
        <v>0</v>
      </c>
      <c r="K638" s="37">
        <v>0</v>
      </c>
      <c r="L638" s="69">
        <v>0</v>
      </c>
      <c r="M638" s="37">
        <v>0.53400000000000003</v>
      </c>
      <c r="N638" s="69">
        <v>0.53400000000000003</v>
      </c>
      <c r="O638" s="69">
        <v>2.4228600000000267E-3</v>
      </c>
      <c r="P638" s="69">
        <v>0</v>
      </c>
      <c r="Q638" s="69">
        <f t="shared" si="243"/>
        <v>23.939226090000002</v>
      </c>
      <c r="R638" s="69">
        <f t="shared" si="244"/>
        <v>-2.4228600000000267E-3</v>
      </c>
      <c r="S638" s="131">
        <f t="shared" si="245"/>
        <v>-4.5166978901682647E-3</v>
      </c>
      <c r="T638" s="69" t="s">
        <v>32</v>
      </c>
      <c r="U638" s="1"/>
      <c r="W638" s="3"/>
      <c r="X638" s="3"/>
      <c r="Y638" s="3"/>
      <c r="Z638" s="3"/>
      <c r="AD638" s="1"/>
      <c r="AE638" s="1"/>
    </row>
    <row r="639" spans="1:31" ht="47.25" customHeight="1" x14ac:dyDescent="0.25">
      <c r="A639" s="30" t="s">
        <v>1384</v>
      </c>
      <c r="B639" s="31" t="s">
        <v>456</v>
      </c>
      <c r="C639" s="66" t="s">
        <v>31</v>
      </c>
      <c r="D639" s="67">
        <f t="shared" ref="D639:R639" si="246">D640</f>
        <v>0</v>
      </c>
      <c r="E639" s="135">
        <f t="shared" si="246"/>
        <v>0</v>
      </c>
      <c r="F639" s="67">
        <f t="shared" si="246"/>
        <v>0</v>
      </c>
      <c r="G639" s="67">
        <f t="shared" si="246"/>
        <v>0</v>
      </c>
      <c r="H639" s="67">
        <f t="shared" si="246"/>
        <v>0</v>
      </c>
      <c r="I639" s="33">
        <f t="shared" si="246"/>
        <v>0</v>
      </c>
      <c r="J639" s="67">
        <f t="shared" si="246"/>
        <v>0</v>
      </c>
      <c r="K639" s="33">
        <f t="shared" si="246"/>
        <v>0</v>
      </c>
      <c r="L639" s="67">
        <f t="shared" si="246"/>
        <v>0</v>
      </c>
      <c r="M639" s="33">
        <f t="shared" si="246"/>
        <v>0</v>
      </c>
      <c r="N639" s="67">
        <f t="shared" si="246"/>
        <v>0</v>
      </c>
      <c r="O639" s="67">
        <f t="shared" si="246"/>
        <v>0</v>
      </c>
      <c r="P639" s="67">
        <f t="shared" si="246"/>
        <v>0</v>
      </c>
      <c r="Q639" s="67">
        <f t="shared" si="246"/>
        <v>0</v>
      </c>
      <c r="R639" s="67">
        <f t="shared" si="246"/>
        <v>0</v>
      </c>
      <c r="S639" s="129">
        <v>0</v>
      </c>
      <c r="T639" s="46" t="s">
        <v>32</v>
      </c>
      <c r="U639" s="1"/>
      <c r="V639" s="24"/>
      <c r="W639" s="3"/>
      <c r="X639" s="3"/>
      <c r="Y639" s="3"/>
      <c r="Z639" s="3"/>
      <c r="AD639" s="1"/>
      <c r="AE639" s="1"/>
    </row>
    <row r="640" spans="1:31" ht="47.25" customHeight="1" x14ac:dyDescent="0.25">
      <c r="A640" s="30" t="s">
        <v>1385</v>
      </c>
      <c r="B640" s="31" t="s">
        <v>1386</v>
      </c>
      <c r="C640" s="66" t="s">
        <v>31</v>
      </c>
      <c r="D640" s="134">
        <f t="shared" ref="D640:I640" si="247">SUM(D641:D642)</f>
        <v>0</v>
      </c>
      <c r="E640" s="134">
        <f t="shared" si="247"/>
        <v>0</v>
      </c>
      <c r="F640" s="134">
        <f t="shared" si="247"/>
        <v>0</v>
      </c>
      <c r="G640" s="134">
        <f t="shared" si="247"/>
        <v>0</v>
      </c>
      <c r="H640" s="67">
        <f t="shared" si="247"/>
        <v>0</v>
      </c>
      <c r="I640" s="33">
        <f t="shared" si="247"/>
        <v>0</v>
      </c>
      <c r="J640" s="67">
        <f t="shared" ref="J640" si="248">SUM(J641:J642)</f>
        <v>0</v>
      </c>
      <c r="K640" s="33">
        <f>SUM(K641:K642)</f>
        <v>0</v>
      </c>
      <c r="L640" s="67">
        <f t="shared" ref="L640:P640" si="249">SUM(L641:L642)</f>
        <v>0</v>
      </c>
      <c r="M640" s="33">
        <f t="shared" si="249"/>
        <v>0</v>
      </c>
      <c r="N640" s="67">
        <f t="shared" si="249"/>
        <v>0</v>
      </c>
      <c r="O640" s="67">
        <f t="shared" si="249"/>
        <v>0</v>
      </c>
      <c r="P640" s="67">
        <f t="shared" si="249"/>
        <v>0</v>
      </c>
      <c r="Q640" s="67">
        <f>SUM(Q641:Q642)</f>
        <v>0</v>
      </c>
      <c r="R640" s="67">
        <f>SUM(R641:R642)</f>
        <v>0</v>
      </c>
      <c r="S640" s="129">
        <v>0</v>
      </c>
      <c r="T640" s="67" t="s">
        <v>32</v>
      </c>
      <c r="U640" s="1"/>
      <c r="V640" s="24"/>
      <c r="W640" s="3"/>
      <c r="X640" s="3"/>
      <c r="Y640" s="3"/>
      <c r="Z640" s="3"/>
      <c r="AD640" s="1"/>
      <c r="AE640" s="1"/>
    </row>
    <row r="641" spans="1:31" ht="47.25" customHeight="1" x14ac:dyDescent="0.25">
      <c r="A641" s="63" t="s">
        <v>1387</v>
      </c>
      <c r="B641" s="31" t="s">
        <v>459</v>
      </c>
      <c r="C641" s="66" t="s">
        <v>31</v>
      </c>
      <c r="D641" s="67">
        <v>0</v>
      </c>
      <c r="E641" s="135">
        <v>0</v>
      </c>
      <c r="F641" s="67">
        <v>0</v>
      </c>
      <c r="G641" s="67">
        <v>0</v>
      </c>
      <c r="H641" s="67">
        <v>0</v>
      </c>
      <c r="I641" s="33">
        <v>0</v>
      </c>
      <c r="J641" s="67">
        <v>0</v>
      </c>
      <c r="K641" s="33">
        <v>0</v>
      </c>
      <c r="L641" s="67">
        <v>0</v>
      </c>
      <c r="M641" s="33">
        <v>0</v>
      </c>
      <c r="N641" s="67">
        <v>0</v>
      </c>
      <c r="O641" s="67">
        <v>0</v>
      </c>
      <c r="P641" s="67">
        <v>0</v>
      </c>
      <c r="Q641" s="67">
        <v>0</v>
      </c>
      <c r="R641" s="67">
        <v>0</v>
      </c>
      <c r="S641" s="129">
        <v>0</v>
      </c>
      <c r="T641" s="46" t="s">
        <v>32</v>
      </c>
      <c r="U641" s="1"/>
      <c r="V641" s="24"/>
      <c r="W641" s="3"/>
      <c r="X641" s="3"/>
      <c r="Y641" s="3"/>
      <c r="Z641" s="3"/>
      <c r="AD641" s="1"/>
      <c r="AE641" s="1"/>
    </row>
    <row r="642" spans="1:31" ht="78.75" customHeight="1" x14ac:dyDescent="0.25">
      <c r="A642" s="30" t="s">
        <v>1388</v>
      </c>
      <c r="B642" s="81" t="s">
        <v>461</v>
      </c>
      <c r="C642" s="82" t="s">
        <v>31</v>
      </c>
      <c r="D642" s="67">
        <v>0</v>
      </c>
      <c r="E642" s="135">
        <v>0</v>
      </c>
      <c r="F642" s="67">
        <v>0</v>
      </c>
      <c r="G642" s="67">
        <v>0</v>
      </c>
      <c r="H642" s="67">
        <v>0</v>
      </c>
      <c r="I642" s="33">
        <v>0</v>
      </c>
      <c r="J642" s="67">
        <v>0</v>
      </c>
      <c r="K642" s="33">
        <v>0</v>
      </c>
      <c r="L642" s="67">
        <v>0</v>
      </c>
      <c r="M642" s="33">
        <v>0</v>
      </c>
      <c r="N642" s="67">
        <v>0</v>
      </c>
      <c r="O642" s="136">
        <v>0</v>
      </c>
      <c r="P642" s="67">
        <v>0</v>
      </c>
      <c r="Q642" s="67">
        <v>0</v>
      </c>
      <c r="R642" s="67">
        <v>0</v>
      </c>
      <c r="S642" s="129">
        <v>0</v>
      </c>
      <c r="T642" s="46" t="s">
        <v>32</v>
      </c>
      <c r="U642" s="1"/>
      <c r="V642" s="24"/>
      <c r="W642" s="3"/>
      <c r="X642" s="3"/>
      <c r="Y642" s="3"/>
      <c r="Z642" s="3"/>
      <c r="AD642" s="1"/>
      <c r="AE642" s="1"/>
    </row>
    <row r="643" spans="1:31" ht="63" customHeight="1" x14ac:dyDescent="0.25">
      <c r="A643" s="62" t="s">
        <v>1389</v>
      </c>
      <c r="B643" s="31" t="s">
        <v>463</v>
      </c>
      <c r="C643" s="32" t="s">
        <v>31</v>
      </c>
      <c r="D643" s="67">
        <v>0</v>
      </c>
      <c r="E643" s="135">
        <v>0</v>
      </c>
      <c r="F643" s="67">
        <v>0</v>
      </c>
      <c r="G643" s="67">
        <v>0</v>
      </c>
      <c r="H643" s="67">
        <v>0</v>
      </c>
      <c r="I643" s="33">
        <v>0</v>
      </c>
      <c r="J643" s="67">
        <v>0</v>
      </c>
      <c r="K643" s="33">
        <v>0</v>
      </c>
      <c r="L643" s="67">
        <v>0</v>
      </c>
      <c r="M643" s="33">
        <v>0</v>
      </c>
      <c r="N643" s="67">
        <v>0</v>
      </c>
      <c r="O643" s="67">
        <v>0</v>
      </c>
      <c r="P643" s="67">
        <v>0</v>
      </c>
      <c r="Q643" s="67">
        <v>0</v>
      </c>
      <c r="R643" s="67">
        <v>0</v>
      </c>
      <c r="S643" s="129">
        <v>0</v>
      </c>
      <c r="T643" s="46" t="s">
        <v>32</v>
      </c>
      <c r="U643" s="1"/>
      <c r="V643" s="24"/>
      <c r="W643" s="3"/>
      <c r="X643" s="3"/>
      <c r="Y643" s="3"/>
      <c r="Z643" s="3"/>
      <c r="AD643" s="1"/>
      <c r="AE643" s="1"/>
    </row>
    <row r="644" spans="1:31" ht="63" customHeight="1" x14ac:dyDescent="0.25">
      <c r="A644" s="63" t="s">
        <v>1390</v>
      </c>
      <c r="B644" s="31" t="s">
        <v>459</v>
      </c>
      <c r="C644" s="32" t="s">
        <v>31</v>
      </c>
      <c r="D644" s="67">
        <v>0</v>
      </c>
      <c r="E644" s="135">
        <v>0</v>
      </c>
      <c r="F644" s="67">
        <v>0</v>
      </c>
      <c r="G644" s="67">
        <v>0</v>
      </c>
      <c r="H644" s="67">
        <v>0</v>
      </c>
      <c r="I644" s="33">
        <v>0</v>
      </c>
      <c r="J644" s="67">
        <v>0</v>
      </c>
      <c r="K644" s="33">
        <v>0</v>
      </c>
      <c r="L644" s="67">
        <v>0</v>
      </c>
      <c r="M644" s="33">
        <v>0</v>
      </c>
      <c r="N644" s="67">
        <v>0</v>
      </c>
      <c r="O644" s="67">
        <v>0</v>
      </c>
      <c r="P644" s="67">
        <v>0</v>
      </c>
      <c r="Q644" s="67">
        <v>0</v>
      </c>
      <c r="R644" s="67">
        <v>0</v>
      </c>
      <c r="S644" s="129">
        <v>0</v>
      </c>
      <c r="T644" s="46" t="s">
        <v>32</v>
      </c>
      <c r="U644" s="1"/>
      <c r="V644" s="24"/>
      <c r="W644" s="3"/>
      <c r="X644" s="3"/>
      <c r="Y644" s="3"/>
      <c r="Z644" s="3"/>
      <c r="AD644" s="1"/>
      <c r="AE644" s="1"/>
    </row>
    <row r="645" spans="1:31" ht="59.25" customHeight="1" x14ac:dyDescent="0.25">
      <c r="A645" s="63" t="s">
        <v>1391</v>
      </c>
      <c r="B645" s="39" t="s">
        <v>461</v>
      </c>
      <c r="C645" s="32" t="s">
        <v>31</v>
      </c>
      <c r="D645" s="67">
        <v>0</v>
      </c>
      <c r="E645" s="135">
        <v>0</v>
      </c>
      <c r="F645" s="67">
        <v>0</v>
      </c>
      <c r="G645" s="67">
        <v>0</v>
      </c>
      <c r="H645" s="67">
        <v>0</v>
      </c>
      <c r="I645" s="33">
        <v>0</v>
      </c>
      <c r="J645" s="67">
        <v>0</v>
      </c>
      <c r="K645" s="33">
        <v>0</v>
      </c>
      <c r="L645" s="67">
        <v>0</v>
      </c>
      <c r="M645" s="33">
        <v>0</v>
      </c>
      <c r="N645" s="67">
        <v>0</v>
      </c>
      <c r="O645" s="67">
        <v>0</v>
      </c>
      <c r="P645" s="67">
        <v>0</v>
      </c>
      <c r="Q645" s="67">
        <v>0</v>
      </c>
      <c r="R645" s="67">
        <v>0</v>
      </c>
      <c r="S645" s="129">
        <v>0</v>
      </c>
      <c r="T645" s="46" t="s">
        <v>32</v>
      </c>
      <c r="U645" s="1"/>
      <c r="V645" s="24"/>
      <c r="W645" s="3"/>
      <c r="X645" s="3"/>
      <c r="Y645" s="3"/>
      <c r="Z645" s="3"/>
      <c r="AD645" s="1"/>
      <c r="AE645" s="1"/>
    </row>
    <row r="646" spans="1:31" ht="110.25" customHeight="1" x14ac:dyDescent="0.25">
      <c r="A646" s="63" t="s">
        <v>1392</v>
      </c>
      <c r="B646" s="31" t="s">
        <v>467</v>
      </c>
      <c r="C646" s="66" t="s">
        <v>31</v>
      </c>
      <c r="D646" s="134">
        <f t="shared" ref="D646:J646" si="250">D647+D648+D649+D650</f>
        <v>1916.536832643</v>
      </c>
      <c r="E646" s="134">
        <f t="shared" si="250"/>
        <v>1522.2697735600002</v>
      </c>
      <c r="F646" s="134">
        <f t="shared" si="250"/>
        <v>394.26705908299982</v>
      </c>
      <c r="G646" s="134">
        <f t="shared" si="250"/>
        <v>26.708222200000002</v>
      </c>
      <c r="H646" s="67">
        <f t="shared" si="250"/>
        <v>24.547095799999997</v>
      </c>
      <c r="I646" s="33">
        <f t="shared" si="250"/>
        <v>0.61347499000000005</v>
      </c>
      <c r="J646" s="67">
        <f t="shared" si="250"/>
        <v>0.61347499000000005</v>
      </c>
      <c r="K646" s="33">
        <f>K647+K648+K649+K650</f>
        <v>0.45370736999999994</v>
      </c>
      <c r="L646" s="67">
        <f t="shared" ref="L646:P646" si="251">L647+L648+L649+L650</f>
        <v>0.45370736999999994</v>
      </c>
      <c r="M646" s="33">
        <f t="shared" si="251"/>
        <v>0.11842559</v>
      </c>
      <c r="N646" s="67">
        <f t="shared" si="251"/>
        <v>0.11842559</v>
      </c>
      <c r="O646" s="67">
        <f t="shared" si="251"/>
        <v>25.52261425</v>
      </c>
      <c r="P646" s="67">
        <f t="shared" si="251"/>
        <v>23.361487849999996</v>
      </c>
      <c r="Q646" s="67">
        <f>Q647+Q648+Q649+Q650</f>
        <v>369.7199632829998</v>
      </c>
      <c r="R646" s="67">
        <f>R647+R648+R649+R650</f>
        <v>-2.1611264000000041</v>
      </c>
      <c r="S646" s="129">
        <f t="shared" ref="S646:S709" si="252">R646/(I646+K646+M646+O646)</f>
        <v>-8.0916145740318274E-2</v>
      </c>
      <c r="T646" s="67" t="s">
        <v>32</v>
      </c>
      <c r="U646" s="1"/>
      <c r="V646" s="24"/>
      <c r="W646" s="3"/>
      <c r="X646" s="3"/>
      <c r="Y646" s="3"/>
      <c r="Z646" s="3"/>
      <c r="AD646" s="1"/>
      <c r="AE646" s="1"/>
    </row>
    <row r="647" spans="1:31" ht="107.25" customHeight="1" x14ac:dyDescent="0.25">
      <c r="A647" s="30" t="s">
        <v>1393</v>
      </c>
      <c r="B647" s="31" t="s">
        <v>469</v>
      </c>
      <c r="C647" s="66" t="s">
        <v>31</v>
      </c>
      <c r="D647" s="134">
        <v>0</v>
      </c>
      <c r="E647" s="134">
        <v>0</v>
      </c>
      <c r="F647" s="134">
        <v>0</v>
      </c>
      <c r="G647" s="134">
        <v>0</v>
      </c>
      <c r="H647" s="67">
        <v>0</v>
      </c>
      <c r="I647" s="33">
        <v>0</v>
      </c>
      <c r="J647" s="67">
        <v>0</v>
      </c>
      <c r="K647" s="33">
        <v>0</v>
      </c>
      <c r="L647" s="67">
        <v>0</v>
      </c>
      <c r="M647" s="33">
        <v>0</v>
      </c>
      <c r="N647" s="67">
        <v>0</v>
      </c>
      <c r="O647" s="67">
        <v>0</v>
      </c>
      <c r="P647" s="67">
        <v>0</v>
      </c>
      <c r="Q647" s="67">
        <v>0</v>
      </c>
      <c r="R647" s="67">
        <v>0</v>
      </c>
      <c r="S647" s="129">
        <v>0</v>
      </c>
      <c r="T647" s="67" t="s">
        <v>32</v>
      </c>
      <c r="U647" s="1"/>
      <c r="V647" s="24"/>
      <c r="W647" s="3"/>
      <c r="X647" s="3"/>
      <c r="Y647" s="3"/>
      <c r="Z647" s="3"/>
      <c r="AD647" s="1"/>
      <c r="AE647" s="1"/>
    </row>
    <row r="648" spans="1:31" ht="107.25" customHeight="1" x14ac:dyDescent="0.25">
      <c r="A648" s="30" t="s">
        <v>1394</v>
      </c>
      <c r="B648" s="31" t="s">
        <v>471</v>
      </c>
      <c r="C648" s="66" t="s">
        <v>31</v>
      </c>
      <c r="D648" s="134">
        <v>0</v>
      </c>
      <c r="E648" s="134">
        <v>0</v>
      </c>
      <c r="F648" s="134">
        <v>0</v>
      </c>
      <c r="G648" s="134">
        <v>0</v>
      </c>
      <c r="H648" s="67">
        <v>0</v>
      </c>
      <c r="I648" s="33">
        <v>0</v>
      </c>
      <c r="J648" s="67">
        <v>0</v>
      </c>
      <c r="K648" s="33">
        <v>0</v>
      </c>
      <c r="L648" s="67">
        <v>0</v>
      </c>
      <c r="M648" s="33">
        <v>0</v>
      </c>
      <c r="N648" s="67">
        <v>0</v>
      </c>
      <c r="O648" s="67">
        <v>0</v>
      </c>
      <c r="P648" s="67">
        <v>0</v>
      </c>
      <c r="Q648" s="67">
        <v>0</v>
      </c>
      <c r="R648" s="67">
        <v>0</v>
      </c>
      <c r="S648" s="129">
        <v>0</v>
      </c>
      <c r="T648" s="67" t="s">
        <v>32</v>
      </c>
      <c r="U648" s="1"/>
      <c r="V648" s="24"/>
      <c r="W648" s="3"/>
      <c r="X648" s="3"/>
      <c r="Y648" s="3"/>
      <c r="Z648" s="3"/>
      <c r="AD648" s="1"/>
      <c r="AE648" s="1"/>
    </row>
    <row r="649" spans="1:31" ht="110.25" customHeight="1" x14ac:dyDescent="0.25">
      <c r="A649" s="30" t="s">
        <v>1395</v>
      </c>
      <c r="B649" s="31" t="s">
        <v>475</v>
      </c>
      <c r="C649" s="66" t="s">
        <v>31</v>
      </c>
      <c r="D649" s="67">
        <v>0</v>
      </c>
      <c r="E649" s="135">
        <v>0</v>
      </c>
      <c r="F649" s="67">
        <v>0</v>
      </c>
      <c r="G649" s="67">
        <v>0</v>
      </c>
      <c r="H649" s="67">
        <v>0</v>
      </c>
      <c r="I649" s="33">
        <v>0</v>
      </c>
      <c r="J649" s="67">
        <v>0</v>
      </c>
      <c r="K649" s="33">
        <v>0</v>
      </c>
      <c r="L649" s="67">
        <v>0</v>
      </c>
      <c r="M649" s="33">
        <v>0</v>
      </c>
      <c r="N649" s="67">
        <v>0</v>
      </c>
      <c r="O649" s="136">
        <v>0</v>
      </c>
      <c r="P649" s="67">
        <v>0</v>
      </c>
      <c r="Q649" s="67">
        <v>0</v>
      </c>
      <c r="R649" s="67">
        <v>0</v>
      </c>
      <c r="S649" s="129">
        <v>0</v>
      </c>
      <c r="T649" s="46" t="s">
        <v>32</v>
      </c>
      <c r="U649" s="1"/>
      <c r="V649" s="24"/>
      <c r="W649" s="3"/>
      <c r="X649" s="3"/>
      <c r="Y649" s="3"/>
      <c r="Z649" s="3"/>
      <c r="AD649" s="1"/>
      <c r="AE649" s="1"/>
    </row>
    <row r="650" spans="1:31" ht="31.5" customHeight="1" x14ac:dyDescent="0.25">
      <c r="A650" s="30" t="s">
        <v>1396</v>
      </c>
      <c r="B650" s="31" t="s">
        <v>482</v>
      </c>
      <c r="C650" s="66" t="s">
        <v>31</v>
      </c>
      <c r="D650" s="126">
        <f t="shared" ref="D650:F650" si="253">SUM(D651:D651)</f>
        <v>1916.536832643</v>
      </c>
      <c r="E650" s="139">
        <f t="shared" si="253"/>
        <v>1522.2697735600002</v>
      </c>
      <c r="F650" s="126">
        <f t="shared" si="253"/>
        <v>394.26705908299982</v>
      </c>
      <c r="G650" s="126">
        <f t="shared" ref="G650:R650" si="254">SUM(G651:G651)</f>
        <v>26.708222200000002</v>
      </c>
      <c r="H650" s="67">
        <f t="shared" si="254"/>
        <v>24.547095799999997</v>
      </c>
      <c r="I650" s="33">
        <f t="shared" si="254"/>
        <v>0.61347499000000005</v>
      </c>
      <c r="J650" s="126">
        <f t="shared" si="254"/>
        <v>0.61347499000000005</v>
      </c>
      <c r="K650" s="33">
        <f t="shared" si="254"/>
        <v>0.45370736999999994</v>
      </c>
      <c r="L650" s="126">
        <f t="shared" si="254"/>
        <v>0.45370736999999994</v>
      </c>
      <c r="M650" s="33">
        <f t="shared" si="254"/>
        <v>0.11842559</v>
      </c>
      <c r="N650" s="126">
        <f t="shared" si="254"/>
        <v>0.11842559</v>
      </c>
      <c r="O650" s="147">
        <f t="shared" si="254"/>
        <v>25.52261425</v>
      </c>
      <c r="P650" s="126">
        <f t="shared" si="254"/>
        <v>23.361487849999996</v>
      </c>
      <c r="Q650" s="126">
        <f t="shared" si="254"/>
        <v>369.7199632829998</v>
      </c>
      <c r="R650" s="126">
        <f t="shared" si="254"/>
        <v>-2.1611264000000041</v>
      </c>
      <c r="S650" s="129">
        <f t="shared" si="252"/>
        <v>-8.0916145740318274E-2</v>
      </c>
      <c r="T650" s="80" t="s">
        <v>32</v>
      </c>
      <c r="U650" s="1"/>
      <c r="V650" s="24"/>
      <c r="W650" s="3"/>
      <c r="X650" s="3"/>
      <c r="Y650" s="3"/>
      <c r="Z650" s="3"/>
      <c r="AD650" s="1"/>
      <c r="AE650" s="1"/>
    </row>
    <row r="651" spans="1:31" ht="61.5" customHeight="1" x14ac:dyDescent="0.25">
      <c r="A651" s="34" t="s">
        <v>1396</v>
      </c>
      <c r="B651" s="52" t="s">
        <v>1397</v>
      </c>
      <c r="C651" s="71" t="s">
        <v>1398</v>
      </c>
      <c r="D651" s="137">
        <v>1916.536832643</v>
      </c>
      <c r="E651" s="138">
        <v>1522.2697735600002</v>
      </c>
      <c r="F651" s="69">
        <f>D651-E651</f>
        <v>394.26705908299982</v>
      </c>
      <c r="G651" s="69">
        <f>I651+K651+M651+O651</f>
        <v>26.708222200000002</v>
      </c>
      <c r="H651" s="69">
        <f>J651+L651+N651+P651</f>
        <v>24.547095799999997</v>
      </c>
      <c r="I651" s="37">
        <v>0.61347499000000005</v>
      </c>
      <c r="J651" s="137">
        <v>0.61347499000000005</v>
      </c>
      <c r="K651" s="37">
        <v>0.45370736999999994</v>
      </c>
      <c r="L651" s="137">
        <v>0.45370736999999994</v>
      </c>
      <c r="M651" s="37">
        <v>0.11842559</v>
      </c>
      <c r="N651" s="137">
        <v>0.11842559</v>
      </c>
      <c r="O651" s="143">
        <v>25.52261425</v>
      </c>
      <c r="P651" s="137">
        <v>23.361487849999996</v>
      </c>
      <c r="Q651" s="69">
        <f>F651-H651</f>
        <v>369.7199632829998</v>
      </c>
      <c r="R651" s="69">
        <f>H651-(I651+K651+M651+O651)</f>
        <v>-2.1611264000000041</v>
      </c>
      <c r="S651" s="131">
        <f>R651/(I651+K651+M651+O651)</f>
        <v>-8.0916145740318274E-2</v>
      </c>
      <c r="T651" s="84" t="s">
        <v>32</v>
      </c>
      <c r="U651" s="1"/>
      <c r="W651" s="3"/>
      <c r="X651" s="3"/>
      <c r="Y651" s="3"/>
      <c r="Z651" s="3"/>
      <c r="AD651" s="1"/>
      <c r="AE651" s="1"/>
    </row>
    <row r="652" spans="1:31" ht="47.25" customHeight="1" x14ac:dyDescent="0.25">
      <c r="A652" s="30" t="s">
        <v>1399</v>
      </c>
      <c r="B652" s="31" t="s">
        <v>497</v>
      </c>
      <c r="C652" s="66" t="s">
        <v>31</v>
      </c>
      <c r="D652" s="126">
        <v>0</v>
      </c>
      <c r="E652" s="126">
        <v>0</v>
      </c>
      <c r="F652" s="126">
        <v>0</v>
      </c>
      <c r="G652" s="126">
        <v>0</v>
      </c>
      <c r="H652" s="126">
        <v>0</v>
      </c>
      <c r="I652" s="33">
        <v>0</v>
      </c>
      <c r="J652" s="126">
        <v>0</v>
      </c>
      <c r="K652" s="33">
        <v>0</v>
      </c>
      <c r="L652" s="126">
        <v>0</v>
      </c>
      <c r="M652" s="33">
        <v>0</v>
      </c>
      <c r="N652" s="126">
        <v>0</v>
      </c>
      <c r="O652" s="126">
        <v>0</v>
      </c>
      <c r="P652" s="126">
        <v>0</v>
      </c>
      <c r="Q652" s="126">
        <v>0</v>
      </c>
      <c r="R652" s="126">
        <v>0</v>
      </c>
      <c r="S652" s="129">
        <v>0</v>
      </c>
      <c r="T652" s="80" t="s">
        <v>32</v>
      </c>
      <c r="U652" s="1"/>
      <c r="V652" s="24"/>
      <c r="W652" s="3"/>
      <c r="X652" s="3"/>
      <c r="Y652" s="3"/>
      <c r="Z652" s="3"/>
      <c r="AD652" s="1"/>
      <c r="AE652" s="1"/>
    </row>
    <row r="653" spans="1:31" ht="15.75" customHeight="1" x14ac:dyDescent="0.25">
      <c r="A653" s="30" t="s">
        <v>1400</v>
      </c>
      <c r="B653" s="31" t="s">
        <v>499</v>
      </c>
      <c r="C653" s="66" t="s">
        <v>31</v>
      </c>
      <c r="D653" s="67">
        <f t="shared" ref="D653:F653" si="255">SUM(D654:D747)</f>
        <v>668.13220851600022</v>
      </c>
      <c r="E653" s="67">
        <f t="shared" si="255"/>
        <v>350.66130354000001</v>
      </c>
      <c r="F653" s="67">
        <f t="shared" si="255"/>
        <v>317.47090497600004</v>
      </c>
      <c r="G653" s="67">
        <f t="shared" ref="G653:Q653" si="256">SUM(G654:G747)</f>
        <v>286.95053119999989</v>
      </c>
      <c r="H653" s="67">
        <f t="shared" si="256"/>
        <v>202.98380625999997</v>
      </c>
      <c r="I653" s="33">
        <f t="shared" si="256"/>
        <v>88.496869824000015</v>
      </c>
      <c r="J653" s="67">
        <f t="shared" si="256"/>
        <v>88.496869820000001</v>
      </c>
      <c r="K653" s="33">
        <f t="shared" si="256"/>
        <v>23.697793609999998</v>
      </c>
      <c r="L653" s="67">
        <f t="shared" si="256"/>
        <v>24.202249999999999</v>
      </c>
      <c r="M653" s="33">
        <f t="shared" si="256"/>
        <v>39.270171147999996</v>
      </c>
      <c r="N653" s="67">
        <f t="shared" si="256"/>
        <v>39.916998769999999</v>
      </c>
      <c r="O653" s="67">
        <f t="shared" si="256"/>
        <v>135.48569661799999</v>
      </c>
      <c r="P653" s="67">
        <f t="shared" si="256"/>
        <v>50.367687669999995</v>
      </c>
      <c r="Q653" s="67">
        <f t="shared" si="256"/>
        <v>135.40465091599998</v>
      </c>
      <c r="R653" s="67">
        <f>SUM(R654:R747)</f>
        <v>-104.88427713999999</v>
      </c>
      <c r="S653" s="129">
        <f t="shared" si="252"/>
        <v>-0.36551344477873543</v>
      </c>
      <c r="T653" s="46" t="s">
        <v>32</v>
      </c>
      <c r="U653" s="1"/>
      <c r="V653" s="24"/>
      <c r="W653" s="3"/>
      <c r="X653" s="3"/>
      <c r="Y653" s="3"/>
      <c r="Z653" s="3"/>
      <c r="AD653" s="1"/>
      <c r="AE653" s="1"/>
    </row>
    <row r="654" spans="1:31" ht="77.25" customHeight="1" x14ac:dyDescent="0.25">
      <c r="A654" s="34" t="s">
        <v>1400</v>
      </c>
      <c r="B654" s="47" t="s">
        <v>1401</v>
      </c>
      <c r="C654" s="37" t="s">
        <v>1402</v>
      </c>
      <c r="D654" s="69">
        <v>248.85624352000002</v>
      </c>
      <c r="E654" s="69">
        <v>227.92144818</v>
      </c>
      <c r="F654" s="69">
        <f t="shared" ref="F654:F718" si="257">D654-E654</f>
        <v>20.934795340000022</v>
      </c>
      <c r="G654" s="69">
        <f t="shared" ref="G654:H718" si="258">I654+K654+M654+O654</f>
        <v>20.934795340000001</v>
      </c>
      <c r="H654" s="69">
        <f t="shared" si="258"/>
        <v>20.934795350000002</v>
      </c>
      <c r="I654" s="37">
        <v>0</v>
      </c>
      <c r="J654" s="69">
        <v>0</v>
      </c>
      <c r="K654" s="37">
        <v>0</v>
      </c>
      <c r="L654" s="69">
        <v>0</v>
      </c>
      <c r="M654" s="37">
        <v>20.934795340000001</v>
      </c>
      <c r="N654" s="69">
        <v>20.934795350000002</v>
      </c>
      <c r="O654" s="69">
        <v>0</v>
      </c>
      <c r="P654" s="69">
        <v>0</v>
      </c>
      <c r="Q654" s="69">
        <f t="shared" ref="Q654:Q718" si="259">F654-H654</f>
        <v>-9.9999795111216372E-9</v>
      </c>
      <c r="R654" s="69">
        <f t="shared" ref="R654:R718" si="260">H654-(I654+K654+M654+O654)</f>
        <v>1.000000082740371E-8</v>
      </c>
      <c r="S654" s="131">
        <f t="shared" si="252"/>
        <v>4.7767368464771954E-10</v>
      </c>
      <c r="T654" s="45" t="s">
        <v>32</v>
      </c>
      <c r="U654" s="1"/>
      <c r="W654" s="3"/>
      <c r="X654" s="3"/>
      <c r="Y654" s="3"/>
      <c r="Z654" s="3"/>
      <c r="AD654" s="1"/>
      <c r="AE654" s="1"/>
    </row>
    <row r="655" spans="1:31" ht="77.25" customHeight="1" x14ac:dyDescent="0.25">
      <c r="A655" s="34" t="s">
        <v>1400</v>
      </c>
      <c r="B655" s="52" t="s">
        <v>1403</v>
      </c>
      <c r="C655" s="44" t="s">
        <v>1404</v>
      </c>
      <c r="D655" s="69">
        <v>0.48</v>
      </c>
      <c r="E655" s="69">
        <v>0</v>
      </c>
      <c r="F655" s="69">
        <f t="shared" si="257"/>
        <v>0.48</v>
      </c>
      <c r="G655" s="69">
        <f t="shared" si="258"/>
        <v>0.48</v>
      </c>
      <c r="H655" s="69">
        <f t="shared" si="258"/>
        <v>0.48</v>
      </c>
      <c r="I655" s="37">
        <v>0.48</v>
      </c>
      <c r="J655" s="69">
        <v>0.48</v>
      </c>
      <c r="K655" s="37">
        <v>0</v>
      </c>
      <c r="L655" s="69">
        <v>0</v>
      </c>
      <c r="M655" s="37">
        <v>0</v>
      </c>
      <c r="N655" s="69">
        <v>0</v>
      </c>
      <c r="O655" s="69">
        <v>0</v>
      </c>
      <c r="P655" s="69">
        <v>0</v>
      </c>
      <c r="Q655" s="69">
        <f t="shared" si="259"/>
        <v>0</v>
      </c>
      <c r="R655" s="69">
        <f t="shared" si="260"/>
        <v>0</v>
      </c>
      <c r="S655" s="131">
        <f t="shared" si="252"/>
        <v>0</v>
      </c>
      <c r="T655" s="45" t="s">
        <v>32</v>
      </c>
      <c r="U655" s="1"/>
      <c r="W655" s="3"/>
      <c r="X655" s="3"/>
      <c r="Y655" s="3"/>
      <c r="Z655" s="3"/>
      <c r="AD655" s="1"/>
      <c r="AE655" s="1"/>
    </row>
    <row r="656" spans="1:31" ht="77.25" customHeight="1" x14ac:dyDescent="0.25">
      <c r="A656" s="34" t="s">
        <v>1400</v>
      </c>
      <c r="B656" s="47" t="s">
        <v>1405</v>
      </c>
      <c r="C656" s="44" t="s">
        <v>1406</v>
      </c>
      <c r="D656" s="69">
        <v>52.998791003999997</v>
      </c>
      <c r="E656" s="69">
        <v>0</v>
      </c>
      <c r="F656" s="69">
        <f t="shared" si="257"/>
        <v>52.998791003999997</v>
      </c>
      <c r="G656" s="69">
        <f t="shared" si="258"/>
        <v>23.0899523</v>
      </c>
      <c r="H656" s="69">
        <f t="shared" si="258"/>
        <v>9.3232039799999988</v>
      </c>
      <c r="I656" s="37">
        <v>0</v>
      </c>
      <c r="J656" s="69">
        <v>0</v>
      </c>
      <c r="K656" s="37">
        <v>5.34838112</v>
      </c>
      <c r="L656" s="69">
        <v>5.34838112</v>
      </c>
      <c r="M656" s="37">
        <v>3.9748228599999997</v>
      </c>
      <c r="N656" s="69">
        <v>3.9748228599999997</v>
      </c>
      <c r="O656" s="69">
        <v>13.766748320000001</v>
      </c>
      <c r="P656" s="69">
        <v>0</v>
      </c>
      <c r="Q656" s="69">
        <f>F656-H656</f>
        <v>43.675587023999995</v>
      </c>
      <c r="R656" s="69">
        <f t="shared" si="260"/>
        <v>-13.766748320000001</v>
      </c>
      <c r="S656" s="131">
        <f t="shared" si="252"/>
        <v>-0.59622246686061808</v>
      </c>
      <c r="T656" s="45" t="s">
        <v>1407</v>
      </c>
      <c r="U656" s="1"/>
      <c r="W656" s="3"/>
      <c r="X656" s="3"/>
      <c r="Y656" s="3"/>
      <c r="Z656" s="3"/>
      <c r="AD656" s="1"/>
      <c r="AE656" s="1"/>
    </row>
    <row r="657" spans="1:31" ht="77.25" customHeight="1" x14ac:dyDescent="0.25">
      <c r="A657" s="34" t="s">
        <v>1400</v>
      </c>
      <c r="B657" s="47" t="s">
        <v>1408</v>
      </c>
      <c r="C657" s="44" t="s">
        <v>1409</v>
      </c>
      <c r="D657" s="69" t="s">
        <v>32</v>
      </c>
      <c r="E657" s="69" t="s">
        <v>32</v>
      </c>
      <c r="F657" s="69" t="s">
        <v>32</v>
      </c>
      <c r="G657" s="69" t="s">
        <v>32</v>
      </c>
      <c r="H657" s="69">
        <f t="shared" si="258"/>
        <v>3.3479999999999999</v>
      </c>
      <c r="I657" s="37" t="s">
        <v>32</v>
      </c>
      <c r="J657" s="69">
        <v>0</v>
      </c>
      <c r="K657" s="37" t="s">
        <v>32</v>
      </c>
      <c r="L657" s="69">
        <v>0</v>
      </c>
      <c r="M657" s="37" t="s">
        <v>32</v>
      </c>
      <c r="N657" s="69">
        <v>0</v>
      </c>
      <c r="O657" s="69" t="s">
        <v>32</v>
      </c>
      <c r="P657" s="69">
        <v>3.3479999999999999</v>
      </c>
      <c r="Q657" s="69" t="s">
        <v>32</v>
      </c>
      <c r="R657" s="69" t="s">
        <v>32</v>
      </c>
      <c r="S657" s="131" t="s">
        <v>32</v>
      </c>
      <c r="T657" s="45" t="s">
        <v>1410</v>
      </c>
      <c r="U657" s="1"/>
      <c r="W657" s="3"/>
      <c r="X657" s="3"/>
      <c r="Y657" s="3"/>
      <c r="Z657" s="3"/>
      <c r="AD657" s="1"/>
      <c r="AE657" s="1"/>
    </row>
    <row r="658" spans="1:31" ht="47.25" customHeight="1" x14ac:dyDescent="0.25">
      <c r="A658" s="34" t="s">
        <v>1400</v>
      </c>
      <c r="B658" s="35" t="s">
        <v>1411</v>
      </c>
      <c r="C658" s="64" t="s">
        <v>1412</v>
      </c>
      <c r="D658" s="69">
        <v>0.46901999999999999</v>
      </c>
      <c r="E658" s="69">
        <v>0</v>
      </c>
      <c r="F658" s="69">
        <f t="shared" si="257"/>
        <v>0.46901999999999999</v>
      </c>
      <c r="G658" s="69">
        <f t="shared" si="258"/>
        <v>0.46901999999999999</v>
      </c>
      <c r="H658" s="69">
        <f t="shared" si="258"/>
        <v>0.40639103999999998</v>
      </c>
      <c r="I658" s="37">
        <v>0</v>
      </c>
      <c r="J658" s="69">
        <v>0</v>
      </c>
      <c r="K658" s="37">
        <v>0</v>
      </c>
      <c r="L658" s="69">
        <v>0</v>
      </c>
      <c r="M658" s="37">
        <v>0</v>
      </c>
      <c r="N658" s="69">
        <v>0</v>
      </c>
      <c r="O658" s="69">
        <v>0.46901999999999999</v>
      </c>
      <c r="P658" s="69">
        <v>0.40639103999999998</v>
      </c>
      <c r="Q658" s="69">
        <f t="shared" si="259"/>
        <v>6.2628960000000011E-2</v>
      </c>
      <c r="R658" s="69">
        <f t="shared" si="260"/>
        <v>-6.2628960000000011E-2</v>
      </c>
      <c r="S658" s="131">
        <f t="shared" si="252"/>
        <v>-0.1335315338365102</v>
      </c>
      <c r="T658" s="45" t="s">
        <v>1413</v>
      </c>
      <c r="U658" s="1"/>
      <c r="W658" s="3"/>
      <c r="X658" s="3"/>
      <c r="Y658" s="3"/>
      <c r="Z658" s="3"/>
      <c r="AD658" s="1"/>
      <c r="AE658" s="1"/>
    </row>
    <row r="659" spans="1:31" ht="47.25" customHeight="1" x14ac:dyDescent="0.25">
      <c r="A659" s="34" t="s">
        <v>1400</v>
      </c>
      <c r="B659" s="35" t="s">
        <v>1414</v>
      </c>
      <c r="C659" s="64" t="s">
        <v>1415</v>
      </c>
      <c r="D659" s="69">
        <v>0.92416799999999988</v>
      </c>
      <c r="E659" s="69">
        <v>0</v>
      </c>
      <c r="F659" s="69">
        <f t="shared" si="257"/>
        <v>0.92416799999999988</v>
      </c>
      <c r="G659" s="69">
        <f t="shared" si="258"/>
        <v>0.92416799999999988</v>
      </c>
      <c r="H659" s="69">
        <f t="shared" si="258"/>
        <v>0.87754471000000001</v>
      </c>
      <c r="I659" s="37">
        <v>0</v>
      </c>
      <c r="J659" s="69">
        <v>0</v>
      </c>
      <c r="K659" s="37">
        <v>0</v>
      </c>
      <c r="L659" s="69">
        <v>0</v>
      </c>
      <c r="M659" s="37">
        <v>0</v>
      </c>
      <c r="N659" s="69">
        <v>0</v>
      </c>
      <c r="O659" s="69">
        <v>0.92416799999999988</v>
      </c>
      <c r="P659" s="69">
        <v>0.87754471000000001</v>
      </c>
      <c r="Q659" s="69">
        <f t="shared" si="259"/>
        <v>4.6623289999999873E-2</v>
      </c>
      <c r="R659" s="69">
        <f t="shared" si="260"/>
        <v>-4.6623289999999873E-2</v>
      </c>
      <c r="S659" s="131">
        <f t="shared" si="252"/>
        <v>-5.0448933527237338E-2</v>
      </c>
      <c r="T659" s="45" t="s">
        <v>32</v>
      </c>
      <c r="U659" s="1"/>
      <c r="W659" s="3"/>
      <c r="X659" s="3"/>
      <c r="Y659" s="3"/>
      <c r="Z659" s="3"/>
      <c r="AD659" s="1"/>
      <c r="AE659" s="1"/>
    </row>
    <row r="660" spans="1:31" ht="38.25" customHeight="1" x14ac:dyDescent="0.25">
      <c r="A660" s="34" t="s">
        <v>1400</v>
      </c>
      <c r="B660" s="35" t="s">
        <v>1416</v>
      </c>
      <c r="C660" s="64" t="s">
        <v>1417</v>
      </c>
      <c r="D660" s="69">
        <v>0.91087800000000008</v>
      </c>
      <c r="E660" s="69">
        <v>0</v>
      </c>
      <c r="F660" s="69">
        <f t="shared" si="257"/>
        <v>0.91087800000000008</v>
      </c>
      <c r="G660" s="69">
        <f t="shared" si="258"/>
        <v>0.91087800000000008</v>
      </c>
      <c r="H660" s="69">
        <f t="shared" si="258"/>
        <v>0.86011199999999999</v>
      </c>
      <c r="I660" s="37">
        <v>0</v>
      </c>
      <c r="J660" s="69">
        <v>0</v>
      </c>
      <c r="K660" s="37">
        <v>0</v>
      </c>
      <c r="L660" s="69">
        <v>0</v>
      </c>
      <c r="M660" s="37">
        <v>0.86011199999999999</v>
      </c>
      <c r="N660" s="69">
        <v>0.86011199999999999</v>
      </c>
      <c r="O660" s="69">
        <v>5.0766000000000089E-2</v>
      </c>
      <c r="P660" s="69">
        <v>0</v>
      </c>
      <c r="Q660" s="69">
        <f t="shared" si="259"/>
        <v>5.0766000000000089E-2</v>
      </c>
      <c r="R660" s="69">
        <f t="shared" si="260"/>
        <v>-5.0766000000000089E-2</v>
      </c>
      <c r="S660" s="131">
        <f t="shared" si="252"/>
        <v>-5.5733039989987777E-2</v>
      </c>
      <c r="T660" s="45" t="s">
        <v>32</v>
      </c>
      <c r="U660" s="1"/>
      <c r="W660" s="3"/>
      <c r="X660" s="3"/>
      <c r="Y660" s="3"/>
      <c r="Z660" s="3"/>
      <c r="AD660" s="1"/>
      <c r="AE660" s="1"/>
    </row>
    <row r="661" spans="1:31" ht="31.5" customHeight="1" x14ac:dyDescent="0.25">
      <c r="A661" s="34" t="s">
        <v>1400</v>
      </c>
      <c r="B661" s="35" t="s">
        <v>1418</v>
      </c>
      <c r="C661" s="64" t="s">
        <v>1419</v>
      </c>
      <c r="D661" s="69">
        <v>2.48658</v>
      </c>
      <c r="E661" s="69">
        <v>0</v>
      </c>
      <c r="F661" s="69">
        <f t="shared" si="257"/>
        <v>2.48658</v>
      </c>
      <c r="G661" s="69">
        <f t="shared" si="258"/>
        <v>2.48658</v>
      </c>
      <c r="H661" s="69">
        <f t="shared" si="258"/>
        <v>2.4865752000000003</v>
      </c>
      <c r="I661" s="37">
        <v>0</v>
      </c>
      <c r="J661" s="69">
        <v>0</v>
      </c>
      <c r="K661" s="37">
        <v>2.48658</v>
      </c>
      <c r="L661" s="69">
        <v>2.4865752000000003</v>
      </c>
      <c r="M661" s="37">
        <v>0</v>
      </c>
      <c r="N661" s="69">
        <v>0</v>
      </c>
      <c r="O661" s="69">
        <v>0</v>
      </c>
      <c r="P661" s="69">
        <v>0</v>
      </c>
      <c r="Q661" s="69">
        <f t="shared" si="259"/>
        <v>4.799999999693938E-6</v>
      </c>
      <c r="R661" s="69">
        <f t="shared" si="260"/>
        <v>-4.799999999693938E-6</v>
      </c>
      <c r="S661" s="131">
        <f t="shared" si="252"/>
        <v>-1.9303621840817258E-6</v>
      </c>
      <c r="T661" s="45" t="s">
        <v>32</v>
      </c>
      <c r="U661" s="1"/>
      <c r="W661" s="3"/>
      <c r="X661" s="3"/>
      <c r="Y661" s="3"/>
      <c r="Z661" s="3"/>
      <c r="AD661" s="1"/>
      <c r="AE661" s="1"/>
    </row>
    <row r="662" spans="1:31" ht="39.75" customHeight="1" x14ac:dyDescent="0.25">
      <c r="A662" s="34" t="s">
        <v>1400</v>
      </c>
      <c r="B662" s="91" t="s">
        <v>1420</v>
      </c>
      <c r="C662" s="71" t="s">
        <v>1421</v>
      </c>
      <c r="D662" s="69">
        <v>106.66585535999999</v>
      </c>
      <c r="E662" s="69">
        <v>106.66585535999999</v>
      </c>
      <c r="F662" s="69">
        <f t="shared" si="257"/>
        <v>0</v>
      </c>
      <c r="G662" s="69">
        <f t="shared" si="258"/>
        <v>0</v>
      </c>
      <c r="H662" s="69">
        <f t="shared" si="258"/>
        <v>0</v>
      </c>
      <c r="I662" s="37">
        <v>0</v>
      </c>
      <c r="J662" s="69">
        <v>0</v>
      </c>
      <c r="K662" s="37">
        <v>0</v>
      </c>
      <c r="L662" s="69">
        <v>0</v>
      </c>
      <c r="M662" s="37">
        <v>0</v>
      </c>
      <c r="N662" s="69">
        <v>0</v>
      </c>
      <c r="O662" s="69">
        <v>0</v>
      </c>
      <c r="P662" s="69">
        <v>0</v>
      </c>
      <c r="Q662" s="69">
        <f t="shared" si="259"/>
        <v>0</v>
      </c>
      <c r="R662" s="69">
        <f t="shared" si="260"/>
        <v>0</v>
      </c>
      <c r="S662" s="131">
        <v>0</v>
      </c>
      <c r="T662" s="45" t="s">
        <v>32</v>
      </c>
      <c r="U662" s="1"/>
      <c r="W662" s="3"/>
      <c r="X662" s="3"/>
      <c r="Y662" s="3"/>
      <c r="Z662" s="3"/>
      <c r="AD662" s="1"/>
      <c r="AE662" s="1"/>
    </row>
    <row r="663" spans="1:31" ht="31.5" customHeight="1" x14ac:dyDescent="0.25">
      <c r="A663" s="34" t="s">
        <v>1400</v>
      </c>
      <c r="B663" s="35" t="s">
        <v>1422</v>
      </c>
      <c r="C663" s="64" t="s">
        <v>1423</v>
      </c>
      <c r="D663" s="69">
        <v>0.97014946000000002</v>
      </c>
      <c r="E663" s="69">
        <v>0</v>
      </c>
      <c r="F663" s="69">
        <f t="shared" si="257"/>
        <v>0.97014946000000002</v>
      </c>
      <c r="G663" s="69">
        <f t="shared" si="258"/>
        <v>0.97014946000000002</v>
      </c>
      <c r="H663" s="69">
        <f t="shared" si="258"/>
        <v>0.97014945000000008</v>
      </c>
      <c r="I663" s="37">
        <v>0.64676630000000002</v>
      </c>
      <c r="J663" s="69">
        <v>0.64676630000000002</v>
      </c>
      <c r="K663" s="37">
        <v>0.32338316</v>
      </c>
      <c r="L663" s="69">
        <v>0.32338315000000001</v>
      </c>
      <c r="M663" s="37">
        <v>0</v>
      </c>
      <c r="N663" s="69">
        <v>0</v>
      </c>
      <c r="O663" s="69">
        <v>0</v>
      </c>
      <c r="P663" s="69">
        <v>0</v>
      </c>
      <c r="Q663" s="69">
        <f t="shared" si="259"/>
        <v>9.9999999392252903E-9</v>
      </c>
      <c r="R663" s="69">
        <f t="shared" si="260"/>
        <v>-9.9999999392252903E-9</v>
      </c>
      <c r="S663" s="131">
        <f t="shared" si="252"/>
        <v>-1.0307690053474122E-8</v>
      </c>
      <c r="T663" s="45" t="s">
        <v>32</v>
      </c>
      <c r="U663" s="1"/>
      <c r="W663" s="3"/>
      <c r="X663" s="3"/>
      <c r="Y663" s="3"/>
      <c r="Z663" s="3"/>
      <c r="AD663" s="1"/>
      <c r="AE663" s="1"/>
    </row>
    <row r="664" spans="1:31" ht="59.25" customHeight="1" x14ac:dyDescent="0.25">
      <c r="A664" s="34" t="s">
        <v>1400</v>
      </c>
      <c r="B664" s="35" t="s">
        <v>1424</v>
      </c>
      <c r="C664" s="64" t="s">
        <v>1425</v>
      </c>
      <c r="D664" s="69">
        <v>2.4300000000000002</v>
      </c>
      <c r="E664" s="69">
        <v>0</v>
      </c>
      <c r="F664" s="69">
        <f t="shared" si="257"/>
        <v>2.4300000000000002</v>
      </c>
      <c r="G664" s="69">
        <f t="shared" si="258"/>
        <v>2.4300000000000002</v>
      </c>
      <c r="H664" s="69">
        <f t="shared" si="258"/>
        <v>0</v>
      </c>
      <c r="I664" s="37">
        <v>0</v>
      </c>
      <c r="J664" s="69">
        <v>0</v>
      </c>
      <c r="K664" s="37">
        <v>0</v>
      </c>
      <c r="L664" s="69">
        <v>0</v>
      </c>
      <c r="M664" s="37">
        <v>0</v>
      </c>
      <c r="N664" s="69">
        <v>0</v>
      </c>
      <c r="O664" s="69">
        <v>2.4300000000000002</v>
      </c>
      <c r="P664" s="69">
        <v>0</v>
      </c>
      <c r="Q664" s="69">
        <f t="shared" si="259"/>
        <v>2.4300000000000002</v>
      </c>
      <c r="R664" s="69">
        <f t="shared" si="260"/>
        <v>-2.4300000000000002</v>
      </c>
      <c r="S664" s="131">
        <f t="shared" si="252"/>
        <v>-1</v>
      </c>
      <c r="T664" s="45" t="s">
        <v>541</v>
      </c>
      <c r="U664" s="1"/>
      <c r="W664" s="3"/>
      <c r="X664" s="3"/>
      <c r="Y664" s="3"/>
      <c r="Z664" s="3"/>
      <c r="AD664" s="1"/>
      <c r="AE664" s="1"/>
    </row>
    <row r="665" spans="1:31" ht="63" customHeight="1" x14ac:dyDescent="0.25">
      <c r="A665" s="34" t="s">
        <v>1400</v>
      </c>
      <c r="B665" s="35" t="s">
        <v>1426</v>
      </c>
      <c r="C665" s="64" t="s">
        <v>1427</v>
      </c>
      <c r="D665" s="69">
        <v>0.27274014000000002</v>
      </c>
      <c r="E665" s="57">
        <v>0</v>
      </c>
      <c r="F665" s="69">
        <f t="shared" si="257"/>
        <v>0.27274014000000002</v>
      </c>
      <c r="G665" s="69">
        <f t="shared" si="258"/>
        <v>0.27274014000000002</v>
      </c>
      <c r="H665" s="69">
        <f t="shared" si="258"/>
        <v>0.27274014000000002</v>
      </c>
      <c r="I665" s="37">
        <v>0.27274014000000002</v>
      </c>
      <c r="J665" s="69">
        <v>0.27274014000000002</v>
      </c>
      <c r="K665" s="37">
        <v>0</v>
      </c>
      <c r="L665" s="69">
        <v>0</v>
      </c>
      <c r="M665" s="37">
        <v>0</v>
      </c>
      <c r="N665" s="69">
        <v>0</v>
      </c>
      <c r="O665" s="69">
        <v>0</v>
      </c>
      <c r="P665" s="69">
        <v>0</v>
      </c>
      <c r="Q665" s="69">
        <f t="shared" si="259"/>
        <v>0</v>
      </c>
      <c r="R665" s="69">
        <f t="shared" si="260"/>
        <v>0</v>
      </c>
      <c r="S665" s="131">
        <f t="shared" si="252"/>
        <v>0</v>
      </c>
      <c r="T665" s="45" t="s">
        <v>32</v>
      </c>
      <c r="U665" s="1"/>
      <c r="W665" s="3"/>
      <c r="X665" s="3"/>
      <c r="Y665" s="3"/>
      <c r="Z665" s="3"/>
      <c r="AD665" s="1"/>
      <c r="AE665" s="1"/>
    </row>
    <row r="666" spans="1:31" ht="31.5" customHeight="1" x14ac:dyDescent="0.25">
      <c r="A666" s="34" t="s">
        <v>1400</v>
      </c>
      <c r="B666" s="35" t="s">
        <v>1428</v>
      </c>
      <c r="C666" s="64" t="s">
        <v>1429</v>
      </c>
      <c r="D666" s="137">
        <v>0.26039999999999996</v>
      </c>
      <c r="E666" s="137">
        <v>0</v>
      </c>
      <c r="F666" s="69">
        <f t="shared" si="257"/>
        <v>0.26039999999999996</v>
      </c>
      <c r="G666" s="69">
        <f t="shared" si="258"/>
        <v>0.26039999999999996</v>
      </c>
      <c r="H666" s="69">
        <f t="shared" si="258"/>
        <v>0.26039999999999996</v>
      </c>
      <c r="I666" s="37">
        <v>0</v>
      </c>
      <c r="J666" s="137">
        <v>0</v>
      </c>
      <c r="K666" s="37">
        <v>0</v>
      </c>
      <c r="L666" s="137">
        <v>0</v>
      </c>
      <c r="M666" s="37">
        <v>0</v>
      </c>
      <c r="N666" s="137">
        <v>0</v>
      </c>
      <c r="O666" s="137">
        <v>0.26039999999999996</v>
      </c>
      <c r="P666" s="137">
        <v>0.26039999999999996</v>
      </c>
      <c r="Q666" s="69">
        <f t="shared" si="259"/>
        <v>0</v>
      </c>
      <c r="R666" s="69">
        <f t="shared" si="260"/>
        <v>0</v>
      </c>
      <c r="S666" s="131">
        <f t="shared" si="252"/>
        <v>0</v>
      </c>
      <c r="T666" s="84" t="s">
        <v>32</v>
      </c>
      <c r="U666" s="1"/>
      <c r="W666" s="3"/>
      <c r="X666" s="3"/>
      <c r="Y666" s="3"/>
      <c r="Z666" s="3"/>
      <c r="AD666" s="1"/>
      <c r="AE666" s="1"/>
    </row>
    <row r="667" spans="1:31" ht="34.5" customHeight="1" x14ac:dyDescent="0.25">
      <c r="A667" s="34" t="s">
        <v>1400</v>
      </c>
      <c r="B667" s="35" t="s">
        <v>1430</v>
      </c>
      <c r="C667" s="64" t="s">
        <v>1431</v>
      </c>
      <c r="D667" s="69">
        <v>0.98519999999999996</v>
      </c>
      <c r="E667" s="69">
        <v>0</v>
      </c>
      <c r="F667" s="69">
        <f t="shared" si="257"/>
        <v>0.98519999999999996</v>
      </c>
      <c r="G667" s="69">
        <f t="shared" si="258"/>
        <v>0.98520000000000008</v>
      </c>
      <c r="H667" s="69">
        <f t="shared" si="258"/>
        <v>0.98520000000000008</v>
      </c>
      <c r="I667" s="37">
        <v>0</v>
      </c>
      <c r="J667" s="69">
        <v>0</v>
      </c>
      <c r="K667" s="37">
        <v>0</v>
      </c>
      <c r="L667" s="69">
        <v>0</v>
      </c>
      <c r="M667" s="37">
        <v>0.98520000000000008</v>
      </c>
      <c r="N667" s="69">
        <v>0.98520000000000008</v>
      </c>
      <c r="O667" s="69">
        <v>0</v>
      </c>
      <c r="P667" s="69">
        <v>0</v>
      </c>
      <c r="Q667" s="69">
        <f t="shared" si="259"/>
        <v>0</v>
      </c>
      <c r="R667" s="69">
        <f t="shared" si="260"/>
        <v>0</v>
      </c>
      <c r="S667" s="131">
        <f t="shared" si="252"/>
        <v>0</v>
      </c>
      <c r="T667" s="45" t="s">
        <v>32</v>
      </c>
      <c r="U667" s="1"/>
      <c r="W667" s="3"/>
      <c r="X667" s="3"/>
      <c r="Y667" s="3"/>
      <c r="Z667" s="3"/>
      <c r="AD667" s="1"/>
      <c r="AE667" s="1"/>
    </row>
    <row r="668" spans="1:31" ht="75" customHeight="1" x14ac:dyDescent="0.25">
      <c r="A668" s="34" t="s">
        <v>1400</v>
      </c>
      <c r="B668" s="35" t="s">
        <v>1432</v>
      </c>
      <c r="C668" s="64" t="s">
        <v>1433</v>
      </c>
      <c r="D668" s="69">
        <v>0.82630800000000004</v>
      </c>
      <c r="E668" s="69">
        <v>0</v>
      </c>
      <c r="F668" s="69">
        <f t="shared" si="257"/>
        <v>0.82630800000000004</v>
      </c>
      <c r="G668" s="69">
        <f t="shared" si="258"/>
        <v>0.82630800000000004</v>
      </c>
      <c r="H668" s="69">
        <f t="shared" si="258"/>
        <v>0</v>
      </c>
      <c r="I668" s="37">
        <v>0</v>
      </c>
      <c r="J668" s="69">
        <v>0</v>
      </c>
      <c r="K668" s="37">
        <v>0</v>
      </c>
      <c r="L668" s="69">
        <v>0</v>
      </c>
      <c r="M668" s="37">
        <v>0</v>
      </c>
      <c r="N668" s="69">
        <v>0</v>
      </c>
      <c r="O668" s="69">
        <v>0.82630800000000004</v>
      </c>
      <c r="P668" s="69">
        <v>0</v>
      </c>
      <c r="Q668" s="69">
        <f t="shared" si="259"/>
        <v>0.82630800000000004</v>
      </c>
      <c r="R668" s="69">
        <f t="shared" si="260"/>
        <v>-0.82630800000000004</v>
      </c>
      <c r="S668" s="131">
        <f t="shared" si="252"/>
        <v>-1</v>
      </c>
      <c r="T668" s="45" t="s">
        <v>1434</v>
      </c>
      <c r="U668" s="1"/>
      <c r="W668" s="3"/>
      <c r="X668" s="3"/>
      <c r="Y668" s="3"/>
      <c r="Z668" s="3"/>
      <c r="AD668" s="1"/>
      <c r="AE668" s="1"/>
    </row>
    <row r="669" spans="1:31" ht="58.5" customHeight="1" x14ac:dyDescent="0.25">
      <c r="A669" s="34" t="s">
        <v>1400</v>
      </c>
      <c r="B669" s="35" t="s">
        <v>1435</v>
      </c>
      <c r="C669" s="64" t="s">
        <v>1436</v>
      </c>
      <c r="D669" s="69">
        <v>0.61429200000000006</v>
      </c>
      <c r="E669" s="69">
        <v>0</v>
      </c>
      <c r="F669" s="69">
        <f t="shared" si="257"/>
        <v>0.61429200000000006</v>
      </c>
      <c r="G669" s="69">
        <f t="shared" si="258"/>
        <v>0.61429200000000006</v>
      </c>
      <c r="H669" s="69">
        <f t="shared" si="258"/>
        <v>0</v>
      </c>
      <c r="I669" s="37">
        <v>0</v>
      </c>
      <c r="J669" s="69">
        <v>0</v>
      </c>
      <c r="K669" s="37">
        <v>0</v>
      </c>
      <c r="L669" s="69">
        <v>0</v>
      </c>
      <c r="M669" s="37">
        <v>0</v>
      </c>
      <c r="N669" s="69">
        <v>0</v>
      </c>
      <c r="O669" s="69">
        <v>0.61429200000000006</v>
      </c>
      <c r="P669" s="69">
        <v>0</v>
      </c>
      <c r="Q669" s="69">
        <f t="shared" si="259"/>
        <v>0.61429200000000006</v>
      </c>
      <c r="R669" s="69">
        <f t="shared" si="260"/>
        <v>-0.61429200000000006</v>
      </c>
      <c r="S669" s="131">
        <f t="shared" si="252"/>
        <v>-1</v>
      </c>
      <c r="T669" s="49" t="s">
        <v>1434</v>
      </c>
      <c r="U669" s="1"/>
      <c r="W669" s="3"/>
      <c r="X669" s="3"/>
      <c r="Y669" s="3"/>
      <c r="Z669" s="3"/>
      <c r="AD669" s="1"/>
      <c r="AE669" s="1"/>
    </row>
    <row r="670" spans="1:31" ht="58.5" customHeight="1" x14ac:dyDescent="0.25">
      <c r="A670" s="34" t="s">
        <v>1400</v>
      </c>
      <c r="B670" s="35" t="s">
        <v>1437</v>
      </c>
      <c r="C670" s="64" t="s">
        <v>1438</v>
      </c>
      <c r="D670" s="69">
        <v>0.52099200000000001</v>
      </c>
      <c r="E670" s="69">
        <v>0</v>
      </c>
      <c r="F670" s="69">
        <f t="shared" si="257"/>
        <v>0.52099200000000001</v>
      </c>
      <c r="G670" s="69">
        <f t="shared" si="258"/>
        <v>0.52099200000000001</v>
      </c>
      <c r="H670" s="69">
        <f t="shared" si="258"/>
        <v>0</v>
      </c>
      <c r="I670" s="37">
        <v>0</v>
      </c>
      <c r="J670" s="69">
        <v>0</v>
      </c>
      <c r="K670" s="37">
        <v>0</v>
      </c>
      <c r="L670" s="69">
        <v>0</v>
      </c>
      <c r="M670" s="37">
        <v>0</v>
      </c>
      <c r="N670" s="69">
        <v>0</v>
      </c>
      <c r="O670" s="69">
        <v>0.52099200000000001</v>
      </c>
      <c r="P670" s="69">
        <v>0</v>
      </c>
      <c r="Q670" s="69">
        <f t="shared" si="259"/>
        <v>0.52099200000000001</v>
      </c>
      <c r="R670" s="69">
        <f t="shared" si="260"/>
        <v>-0.52099200000000001</v>
      </c>
      <c r="S670" s="131">
        <f t="shared" si="252"/>
        <v>-1</v>
      </c>
      <c r="T670" s="45" t="s">
        <v>1434</v>
      </c>
      <c r="U670" s="1"/>
      <c r="W670" s="3"/>
      <c r="X670" s="3"/>
      <c r="Y670" s="3"/>
      <c r="Z670" s="3"/>
      <c r="AD670" s="1"/>
      <c r="AE670" s="1"/>
    </row>
    <row r="671" spans="1:31" ht="58.5" customHeight="1" x14ac:dyDescent="0.25">
      <c r="A671" s="34" t="s">
        <v>1400</v>
      </c>
      <c r="B671" s="35" t="s">
        <v>1439</v>
      </c>
      <c r="C671" s="64" t="s">
        <v>1440</v>
      </c>
      <c r="D671" s="69">
        <v>0.13200000000000001</v>
      </c>
      <c r="E671" s="69">
        <v>0</v>
      </c>
      <c r="F671" s="69">
        <f t="shared" si="257"/>
        <v>0.13200000000000001</v>
      </c>
      <c r="G671" s="69">
        <f t="shared" si="258"/>
        <v>0.13200000000000001</v>
      </c>
      <c r="H671" s="69">
        <f t="shared" si="258"/>
        <v>0.13200000000000001</v>
      </c>
      <c r="I671" s="37">
        <v>0</v>
      </c>
      <c r="J671" s="69">
        <v>0</v>
      </c>
      <c r="K671" s="37">
        <v>0</v>
      </c>
      <c r="L671" s="69">
        <v>0</v>
      </c>
      <c r="M671" s="37">
        <v>0</v>
      </c>
      <c r="N671" s="69">
        <v>0</v>
      </c>
      <c r="O671" s="69">
        <v>0.13200000000000001</v>
      </c>
      <c r="P671" s="69">
        <v>0.13200000000000001</v>
      </c>
      <c r="Q671" s="69">
        <f t="shared" si="259"/>
        <v>0</v>
      </c>
      <c r="R671" s="69">
        <f t="shared" si="260"/>
        <v>0</v>
      </c>
      <c r="S671" s="131">
        <f t="shared" si="252"/>
        <v>0</v>
      </c>
      <c r="T671" s="45" t="s">
        <v>32</v>
      </c>
      <c r="U671" s="1"/>
      <c r="W671" s="3"/>
      <c r="X671" s="3"/>
      <c r="Y671" s="3"/>
      <c r="Z671" s="3"/>
      <c r="AD671" s="1"/>
      <c r="AE671" s="1"/>
    </row>
    <row r="672" spans="1:31" ht="58.5" customHeight="1" x14ac:dyDescent="0.25">
      <c r="A672" s="34" t="s">
        <v>1400</v>
      </c>
      <c r="B672" s="35" t="s">
        <v>1441</v>
      </c>
      <c r="C672" s="64" t="s">
        <v>1442</v>
      </c>
      <c r="D672" s="69">
        <v>0.37867199999999995</v>
      </c>
      <c r="E672" s="69">
        <v>0</v>
      </c>
      <c r="F672" s="69">
        <f t="shared" si="257"/>
        <v>0.37867199999999995</v>
      </c>
      <c r="G672" s="69">
        <f t="shared" si="258"/>
        <v>0.37867199999999995</v>
      </c>
      <c r="H672" s="69">
        <f t="shared" si="258"/>
        <v>0</v>
      </c>
      <c r="I672" s="37">
        <v>0</v>
      </c>
      <c r="J672" s="69">
        <v>0</v>
      </c>
      <c r="K672" s="37">
        <v>0</v>
      </c>
      <c r="L672" s="69">
        <v>0</v>
      </c>
      <c r="M672" s="37">
        <v>0</v>
      </c>
      <c r="N672" s="69">
        <v>0</v>
      </c>
      <c r="O672" s="69">
        <v>0.37867199999999995</v>
      </c>
      <c r="P672" s="69">
        <v>0</v>
      </c>
      <c r="Q672" s="69">
        <f t="shared" si="259"/>
        <v>0.37867199999999995</v>
      </c>
      <c r="R672" s="69">
        <f t="shared" si="260"/>
        <v>-0.37867199999999995</v>
      </c>
      <c r="S672" s="131">
        <f t="shared" si="252"/>
        <v>-1</v>
      </c>
      <c r="T672" s="45" t="s">
        <v>1434</v>
      </c>
      <c r="U672" s="1"/>
      <c r="W672" s="3"/>
      <c r="X672" s="3"/>
      <c r="Y672" s="3"/>
      <c r="Z672" s="3"/>
      <c r="AD672" s="1"/>
      <c r="AE672" s="1"/>
    </row>
    <row r="673" spans="1:31" ht="58.5" customHeight="1" x14ac:dyDescent="0.25">
      <c r="A673" s="34" t="s">
        <v>1400</v>
      </c>
      <c r="B673" s="35" t="s">
        <v>1443</v>
      </c>
      <c r="C673" s="64" t="s">
        <v>1444</v>
      </c>
      <c r="D673" s="69">
        <v>0.53400000000000003</v>
      </c>
      <c r="E673" s="69">
        <v>0</v>
      </c>
      <c r="F673" s="69">
        <f t="shared" si="257"/>
        <v>0.53400000000000003</v>
      </c>
      <c r="G673" s="69">
        <f t="shared" si="258"/>
        <v>0.53400000000000003</v>
      </c>
      <c r="H673" s="69">
        <f t="shared" si="258"/>
        <v>0</v>
      </c>
      <c r="I673" s="37">
        <v>0</v>
      </c>
      <c r="J673" s="69">
        <v>0</v>
      </c>
      <c r="K673" s="37">
        <v>0</v>
      </c>
      <c r="L673" s="69">
        <v>0</v>
      </c>
      <c r="M673" s="37">
        <v>0</v>
      </c>
      <c r="N673" s="69">
        <v>0</v>
      </c>
      <c r="O673" s="69">
        <v>0.53400000000000003</v>
      </c>
      <c r="P673" s="69">
        <v>0</v>
      </c>
      <c r="Q673" s="69">
        <f t="shared" si="259"/>
        <v>0.53400000000000003</v>
      </c>
      <c r="R673" s="69">
        <f t="shared" si="260"/>
        <v>-0.53400000000000003</v>
      </c>
      <c r="S673" s="131">
        <f t="shared" si="252"/>
        <v>-1</v>
      </c>
      <c r="T673" s="45" t="s">
        <v>541</v>
      </c>
      <c r="U673" s="1"/>
      <c r="W673" s="3"/>
      <c r="X673" s="3"/>
      <c r="Y673" s="3"/>
      <c r="Z673" s="3"/>
      <c r="AD673" s="1"/>
      <c r="AE673" s="1"/>
    </row>
    <row r="674" spans="1:31" ht="58.5" customHeight="1" x14ac:dyDescent="0.25">
      <c r="A674" s="34" t="s">
        <v>1400</v>
      </c>
      <c r="B674" s="35" t="s">
        <v>1445</v>
      </c>
      <c r="C674" s="64" t="s">
        <v>1446</v>
      </c>
      <c r="D674" s="69">
        <v>0.57403887999999992</v>
      </c>
      <c r="E674" s="57">
        <v>0</v>
      </c>
      <c r="F674" s="69">
        <f t="shared" si="257"/>
        <v>0.57403887999999992</v>
      </c>
      <c r="G674" s="69">
        <f t="shared" si="258"/>
        <v>0.57403887999999992</v>
      </c>
      <c r="H674" s="69">
        <f t="shared" si="258"/>
        <v>0.57403887999999992</v>
      </c>
      <c r="I674" s="37">
        <v>0.57403887999999992</v>
      </c>
      <c r="J674" s="69">
        <v>0.57403887999999992</v>
      </c>
      <c r="K674" s="37">
        <v>0</v>
      </c>
      <c r="L674" s="69">
        <v>0</v>
      </c>
      <c r="M674" s="37">
        <v>0</v>
      </c>
      <c r="N674" s="69">
        <v>0</v>
      </c>
      <c r="O674" s="69">
        <v>0</v>
      </c>
      <c r="P674" s="69">
        <v>0</v>
      </c>
      <c r="Q674" s="69">
        <f t="shared" si="259"/>
        <v>0</v>
      </c>
      <c r="R674" s="69">
        <f t="shared" si="260"/>
        <v>0</v>
      </c>
      <c r="S674" s="131">
        <f t="shared" si="252"/>
        <v>0</v>
      </c>
      <c r="T674" s="45" t="s">
        <v>32</v>
      </c>
      <c r="U674" s="1"/>
      <c r="W674" s="3"/>
      <c r="X674" s="3"/>
      <c r="Y674" s="3"/>
      <c r="Z674" s="3"/>
      <c r="AD674" s="1"/>
      <c r="AE674" s="1"/>
    </row>
    <row r="675" spans="1:31" ht="58.5" customHeight="1" x14ac:dyDescent="0.25">
      <c r="A675" s="34" t="s">
        <v>1400</v>
      </c>
      <c r="B675" s="35" t="s">
        <v>1447</v>
      </c>
      <c r="C675" s="64" t="s">
        <v>1448</v>
      </c>
      <c r="D675" s="69">
        <v>0.12432661199999999</v>
      </c>
      <c r="E675" s="57">
        <v>0</v>
      </c>
      <c r="F675" s="69">
        <f t="shared" si="257"/>
        <v>0.12432661199999999</v>
      </c>
      <c r="G675" s="69">
        <f t="shared" si="258"/>
        <v>0.12432661199999999</v>
      </c>
      <c r="H675" s="69">
        <f t="shared" si="258"/>
        <v>0.12432661</v>
      </c>
      <c r="I675" s="37">
        <v>0.12432661199999999</v>
      </c>
      <c r="J675" s="69">
        <v>0.12432661</v>
      </c>
      <c r="K675" s="37">
        <v>0</v>
      </c>
      <c r="L675" s="69">
        <v>0</v>
      </c>
      <c r="M675" s="37">
        <v>0</v>
      </c>
      <c r="N675" s="69">
        <v>0</v>
      </c>
      <c r="O675" s="130">
        <v>0</v>
      </c>
      <c r="P675" s="69">
        <v>0</v>
      </c>
      <c r="Q675" s="69">
        <f t="shared" si="259"/>
        <v>1.9999999850695005E-9</v>
      </c>
      <c r="R675" s="69">
        <f t="shared" si="260"/>
        <v>-1.9999999850695005E-9</v>
      </c>
      <c r="S675" s="131">
        <f t="shared" si="252"/>
        <v>-1.6086660393106351E-8</v>
      </c>
      <c r="T675" s="45" t="s">
        <v>32</v>
      </c>
      <c r="U675" s="1"/>
      <c r="W675" s="3"/>
      <c r="X675" s="3"/>
      <c r="Y675" s="3"/>
      <c r="Z675" s="3"/>
      <c r="AD675" s="1"/>
      <c r="AE675" s="1"/>
    </row>
    <row r="676" spans="1:31" ht="58.5" customHeight="1" x14ac:dyDescent="0.25">
      <c r="A676" s="34" t="s">
        <v>1400</v>
      </c>
      <c r="B676" s="35" t="s">
        <v>1449</v>
      </c>
      <c r="C676" s="64" t="s">
        <v>1450</v>
      </c>
      <c r="D676" s="69">
        <v>2.3800859999999999</v>
      </c>
      <c r="E676" s="57">
        <v>0</v>
      </c>
      <c r="F676" s="69">
        <f t="shared" si="257"/>
        <v>2.3800859999999999</v>
      </c>
      <c r="G676" s="69">
        <f t="shared" si="258"/>
        <v>2.3800859999999999</v>
      </c>
      <c r="H676" s="69">
        <f t="shared" si="258"/>
        <v>2.3800859999999999</v>
      </c>
      <c r="I676" s="37">
        <v>0</v>
      </c>
      <c r="J676" s="69">
        <v>0</v>
      </c>
      <c r="K676" s="37">
        <v>2.3800859999999999</v>
      </c>
      <c r="L676" s="69">
        <v>2.3800859999999999</v>
      </c>
      <c r="M676" s="37">
        <v>0</v>
      </c>
      <c r="N676" s="69">
        <v>0</v>
      </c>
      <c r="O676" s="69">
        <v>0</v>
      </c>
      <c r="P676" s="69">
        <v>0</v>
      </c>
      <c r="Q676" s="69">
        <f t="shared" si="259"/>
        <v>0</v>
      </c>
      <c r="R676" s="69">
        <f t="shared" si="260"/>
        <v>0</v>
      </c>
      <c r="S676" s="131">
        <f t="shared" si="252"/>
        <v>0</v>
      </c>
      <c r="T676" s="45" t="s">
        <v>32</v>
      </c>
      <c r="U676" s="1"/>
      <c r="W676" s="3"/>
      <c r="X676" s="3"/>
      <c r="Y676" s="3"/>
      <c r="Z676" s="3"/>
      <c r="AD676" s="1"/>
      <c r="AE676" s="1"/>
    </row>
    <row r="677" spans="1:31" ht="58.5" customHeight="1" x14ac:dyDescent="0.25">
      <c r="A677" s="34" t="s">
        <v>1400</v>
      </c>
      <c r="B677" s="35" t="s">
        <v>1451</v>
      </c>
      <c r="C677" s="64" t="s">
        <v>1452</v>
      </c>
      <c r="D677" s="69">
        <v>0.60867119999999997</v>
      </c>
      <c r="E677" s="57">
        <v>0</v>
      </c>
      <c r="F677" s="69">
        <f t="shared" si="257"/>
        <v>0.60867119999999997</v>
      </c>
      <c r="G677" s="69">
        <f t="shared" si="258"/>
        <v>0.60867119999999997</v>
      </c>
      <c r="H677" s="69">
        <f t="shared" si="258"/>
        <v>0.60867119999999997</v>
      </c>
      <c r="I677" s="37">
        <v>0</v>
      </c>
      <c r="J677" s="69">
        <v>0</v>
      </c>
      <c r="K677" s="37">
        <v>0</v>
      </c>
      <c r="L677" s="69">
        <v>0</v>
      </c>
      <c r="M677" s="37">
        <v>0.60867119999999997</v>
      </c>
      <c r="N677" s="69">
        <v>0.60867119999999997</v>
      </c>
      <c r="O677" s="69">
        <v>0</v>
      </c>
      <c r="P677" s="69">
        <v>0</v>
      </c>
      <c r="Q677" s="69">
        <f t="shared" si="259"/>
        <v>0</v>
      </c>
      <c r="R677" s="69">
        <f t="shared" si="260"/>
        <v>0</v>
      </c>
      <c r="S677" s="131">
        <f t="shared" si="252"/>
        <v>0</v>
      </c>
      <c r="T677" s="45" t="s">
        <v>32</v>
      </c>
      <c r="U677" s="1"/>
      <c r="W677" s="3"/>
      <c r="X677" s="3"/>
      <c r="Y677" s="3"/>
      <c r="Z677" s="3"/>
      <c r="AD677" s="1"/>
      <c r="AE677" s="1"/>
    </row>
    <row r="678" spans="1:31" ht="58.5" customHeight="1" x14ac:dyDescent="0.25">
      <c r="A678" s="34" t="s">
        <v>1400</v>
      </c>
      <c r="B678" s="35" t="s">
        <v>1453</v>
      </c>
      <c r="C678" s="64" t="s">
        <v>1454</v>
      </c>
      <c r="D678" s="69">
        <v>0.25688159999999999</v>
      </c>
      <c r="E678" s="57">
        <v>0</v>
      </c>
      <c r="F678" s="69">
        <f t="shared" si="257"/>
        <v>0.25688159999999999</v>
      </c>
      <c r="G678" s="69">
        <f t="shared" si="258"/>
        <v>0.25688159999999999</v>
      </c>
      <c r="H678" s="69">
        <f t="shared" si="258"/>
        <v>0.25688159999999999</v>
      </c>
      <c r="I678" s="37">
        <v>0</v>
      </c>
      <c r="J678" s="69">
        <v>0</v>
      </c>
      <c r="K678" s="37">
        <v>0.25688159999999999</v>
      </c>
      <c r="L678" s="69">
        <v>0.25688159999999999</v>
      </c>
      <c r="M678" s="37">
        <v>0</v>
      </c>
      <c r="N678" s="69">
        <v>0</v>
      </c>
      <c r="O678" s="69">
        <v>0</v>
      </c>
      <c r="P678" s="69">
        <v>0</v>
      </c>
      <c r="Q678" s="69">
        <f t="shared" si="259"/>
        <v>0</v>
      </c>
      <c r="R678" s="69">
        <f t="shared" si="260"/>
        <v>0</v>
      </c>
      <c r="S678" s="131">
        <f t="shared" si="252"/>
        <v>0</v>
      </c>
      <c r="T678" s="58" t="s">
        <v>32</v>
      </c>
      <c r="U678" s="1"/>
      <c r="W678" s="3"/>
      <c r="X678" s="3"/>
      <c r="Y678" s="3"/>
      <c r="Z678" s="3"/>
      <c r="AD678" s="1"/>
      <c r="AE678" s="1"/>
    </row>
    <row r="679" spans="1:31" ht="58.5" customHeight="1" x14ac:dyDescent="0.25">
      <c r="A679" s="34" t="s">
        <v>1400</v>
      </c>
      <c r="B679" s="35" t="s">
        <v>1455</v>
      </c>
      <c r="C679" s="64" t="s">
        <v>1456</v>
      </c>
      <c r="D679" s="69">
        <v>0.231115512</v>
      </c>
      <c r="E679" s="57">
        <v>0</v>
      </c>
      <c r="F679" s="69">
        <f t="shared" si="257"/>
        <v>0.231115512</v>
      </c>
      <c r="G679" s="69">
        <f t="shared" si="258"/>
        <v>0.231115512</v>
      </c>
      <c r="H679" s="69">
        <f t="shared" si="258"/>
        <v>0.23111551</v>
      </c>
      <c r="I679" s="37">
        <v>0.231115512</v>
      </c>
      <c r="J679" s="69">
        <v>0.23111551</v>
      </c>
      <c r="K679" s="37">
        <v>0</v>
      </c>
      <c r="L679" s="69">
        <v>0</v>
      </c>
      <c r="M679" s="37">
        <v>0</v>
      </c>
      <c r="N679" s="69">
        <v>0</v>
      </c>
      <c r="O679" s="69">
        <v>0</v>
      </c>
      <c r="P679" s="69">
        <v>0</v>
      </c>
      <c r="Q679" s="69">
        <f t="shared" si="259"/>
        <v>1.9999999989472883E-9</v>
      </c>
      <c r="R679" s="69">
        <f t="shared" si="260"/>
        <v>-1.9999999989472883E-9</v>
      </c>
      <c r="S679" s="131">
        <f t="shared" si="252"/>
        <v>-8.6536813632279624E-9</v>
      </c>
      <c r="T679" s="45" t="s">
        <v>32</v>
      </c>
      <c r="U679" s="1"/>
      <c r="W679" s="3"/>
      <c r="X679" s="3"/>
      <c r="Y679" s="3"/>
      <c r="Z679" s="3"/>
      <c r="AD679" s="1"/>
      <c r="AE679" s="1"/>
    </row>
    <row r="680" spans="1:31" ht="58.5" customHeight="1" x14ac:dyDescent="0.25">
      <c r="A680" s="34" t="s">
        <v>1400</v>
      </c>
      <c r="B680" s="35" t="s">
        <v>1457</v>
      </c>
      <c r="C680" s="64" t="s">
        <v>1458</v>
      </c>
      <c r="D680" s="69">
        <v>0.81240599999999996</v>
      </c>
      <c r="E680" s="57">
        <v>0</v>
      </c>
      <c r="F680" s="69">
        <f t="shared" si="257"/>
        <v>0.81240599999999996</v>
      </c>
      <c r="G680" s="69">
        <f t="shared" si="258"/>
        <v>0.81240599999999996</v>
      </c>
      <c r="H680" s="69">
        <f t="shared" si="258"/>
        <v>0.81240599999999996</v>
      </c>
      <c r="I680" s="37">
        <v>0.81240599999999996</v>
      </c>
      <c r="J680" s="69">
        <v>0.81240599999999996</v>
      </c>
      <c r="K680" s="37">
        <v>0</v>
      </c>
      <c r="L680" s="69">
        <v>0</v>
      </c>
      <c r="M680" s="37">
        <v>0</v>
      </c>
      <c r="N680" s="69">
        <v>0</v>
      </c>
      <c r="O680" s="69">
        <v>0</v>
      </c>
      <c r="P680" s="69">
        <v>0</v>
      </c>
      <c r="Q680" s="69">
        <f t="shared" si="259"/>
        <v>0</v>
      </c>
      <c r="R680" s="69">
        <f t="shared" si="260"/>
        <v>0</v>
      </c>
      <c r="S680" s="131">
        <f t="shared" si="252"/>
        <v>0</v>
      </c>
      <c r="T680" s="45" t="s">
        <v>32</v>
      </c>
      <c r="U680" s="1"/>
      <c r="W680" s="3"/>
      <c r="X680" s="3"/>
      <c r="Y680" s="3"/>
      <c r="Z680" s="3"/>
      <c r="AD680" s="1"/>
      <c r="AE680" s="1"/>
    </row>
    <row r="681" spans="1:31" ht="58.5" customHeight="1" x14ac:dyDescent="0.25">
      <c r="A681" s="34" t="s">
        <v>1400</v>
      </c>
      <c r="B681" s="35" t="s">
        <v>1459</v>
      </c>
      <c r="C681" s="64" t="s">
        <v>1460</v>
      </c>
      <c r="D681" s="69">
        <v>1.01359176</v>
      </c>
      <c r="E681" s="57">
        <v>0</v>
      </c>
      <c r="F681" s="69">
        <f t="shared" si="257"/>
        <v>1.01359176</v>
      </c>
      <c r="G681" s="69">
        <f t="shared" si="258"/>
        <v>1.01359176</v>
      </c>
      <c r="H681" s="69">
        <f t="shared" si="258"/>
        <v>1.01359176</v>
      </c>
      <c r="I681" s="37">
        <v>1.01359176</v>
      </c>
      <c r="J681" s="69">
        <v>1.01359176</v>
      </c>
      <c r="K681" s="37">
        <v>0</v>
      </c>
      <c r="L681" s="69">
        <v>0</v>
      </c>
      <c r="M681" s="37">
        <v>0</v>
      </c>
      <c r="N681" s="69">
        <v>0</v>
      </c>
      <c r="O681" s="69">
        <v>0</v>
      </c>
      <c r="P681" s="69">
        <v>0</v>
      </c>
      <c r="Q681" s="69">
        <f t="shared" si="259"/>
        <v>0</v>
      </c>
      <c r="R681" s="69">
        <f t="shared" si="260"/>
        <v>0</v>
      </c>
      <c r="S681" s="131">
        <f t="shared" si="252"/>
        <v>0</v>
      </c>
      <c r="T681" s="45" t="s">
        <v>32</v>
      </c>
      <c r="U681" s="1"/>
      <c r="W681" s="3"/>
      <c r="X681" s="3"/>
      <c r="Y681" s="3"/>
      <c r="Z681" s="3"/>
      <c r="AD681" s="1"/>
      <c r="AE681" s="1"/>
    </row>
    <row r="682" spans="1:31" ht="68.25" customHeight="1" x14ac:dyDescent="0.25">
      <c r="A682" s="34" t="s">
        <v>1400</v>
      </c>
      <c r="B682" s="35" t="s">
        <v>1461</v>
      </c>
      <c r="C682" s="64" t="s">
        <v>1462</v>
      </c>
      <c r="D682" s="69">
        <v>0.1823304</v>
      </c>
      <c r="E682" s="57">
        <v>0</v>
      </c>
      <c r="F682" s="69">
        <f t="shared" si="257"/>
        <v>0.1823304</v>
      </c>
      <c r="G682" s="69">
        <f t="shared" si="258"/>
        <v>0.1823304</v>
      </c>
      <c r="H682" s="69">
        <f t="shared" si="258"/>
        <v>0.1823304</v>
      </c>
      <c r="I682" s="37">
        <v>0</v>
      </c>
      <c r="J682" s="69">
        <v>0</v>
      </c>
      <c r="K682" s="37">
        <v>0.1823304</v>
      </c>
      <c r="L682" s="69">
        <v>0.1823304</v>
      </c>
      <c r="M682" s="37">
        <v>0</v>
      </c>
      <c r="N682" s="69">
        <v>0</v>
      </c>
      <c r="O682" s="69">
        <v>0</v>
      </c>
      <c r="P682" s="69">
        <v>0</v>
      </c>
      <c r="Q682" s="69">
        <f t="shared" si="259"/>
        <v>0</v>
      </c>
      <c r="R682" s="69">
        <f t="shared" si="260"/>
        <v>0</v>
      </c>
      <c r="S682" s="131">
        <f t="shared" si="252"/>
        <v>0</v>
      </c>
      <c r="T682" s="45" t="s">
        <v>32</v>
      </c>
      <c r="U682" s="1"/>
      <c r="W682" s="3"/>
      <c r="X682" s="3"/>
      <c r="Y682" s="3"/>
      <c r="Z682" s="3"/>
      <c r="AD682" s="1"/>
      <c r="AE682" s="1"/>
    </row>
    <row r="683" spans="1:31" ht="68.25" customHeight="1" x14ac:dyDescent="0.25">
      <c r="A683" s="34" t="s">
        <v>1400</v>
      </c>
      <c r="B683" s="35" t="s">
        <v>1463</v>
      </c>
      <c r="C683" s="64" t="s">
        <v>1464</v>
      </c>
      <c r="D683" s="69">
        <v>1.85</v>
      </c>
      <c r="E683" s="57">
        <v>0</v>
      </c>
      <c r="F683" s="69">
        <f t="shared" si="257"/>
        <v>1.85</v>
      </c>
      <c r="G683" s="69">
        <f t="shared" si="258"/>
        <v>1.85</v>
      </c>
      <c r="H683" s="69">
        <f t="shared" si="258"/>
        <v>1.85</v>
      </c>
      <c r="I683" s="37">
        <v>0</v>
      </c>
      <c r="J683" s="69">
        <v>0</v>
      </c>
      <c r="K683" s="37">
        <v>1.85</v>
      </c>
      <c r="L683" s="69">
        <v>1.85</v>
      </c>
      <c r="M683" s="37">
        <v>0</v>
      </c>
      <c r="N683" s="69">
        <v>0</v>
      </c>
      <c r="O683" s="69">
        <v>0</v>
      </c>
      <c r="P683" s="69">
        <v>0</v>
      </c>
      <c r="Q683" s="69">
        <f t="shared" si="259"/>
        <v>0</v>
      </c>
      <c r="R683" s="69">
        <f t="shared" si="260"/>
        <v>0</v>
      </c>
      <c r="S683" s="131">
        <f t="shared" si="252"/>
        <v>0</v>
      </c>
      <c r="T683" s="45" t="s">
        <v>32</v>
      </c>
      <c r="U683" s="1"/>
      <c r="W683" s="3"/>
      <c r="X683" s="3"/>
      <c r="Y683" s="3"/>
      <c r="Z683" s="3"/>
      <c r="AD683" s="1"/>
      <c r="AE683" s="1"/>
    </row>
    <row r="684" spans="1:31" ht="68.25" customHeight="1" x14ac:dyDescent="0.25">
      <c r="A684" s="34" t="s">
        <v>1400</v>
      </c>
      <c r="B684" s="35" t="s">
        <v>1465</v>
      </c>
      <c r="C684" s="64" t="s">
        <v>1466</v>
      </c>
      <c r="D684" s="69">
        <v>0.2964</v>
      </c>
      <c r="E684" s="57">
        <v>0</v>
      </c>
      <c r="F684" s="69">
        <f t="shared" si="257"/>
        <v>0.2964</v>
      </c>
      <c r="G684" s="69">
        <f t="shared" si="258"/>
        <v>0.2964</v>
      </c>
      <c r="H684" s="69">
        <f t="shared" si="258"/>
        <v>0.2964</v>
      </c>
      <c r="I684" s="37">
        <v>0</v>
      </c>
      <c r="J684" s="69">
        <v>0</v>
      </c>
      <c r="K684" s="37">
        <v>0</v>
      </c>
      <c r="L684" s="69">
        <v>0</v>
      </c>
      <c r="M684" s="37">
        <v>0.2964</v>
      </c>
      <c r="N684" s="69">
        <v>0.2964</v>
      </c>
      <c r="O684" s="69">
        <v>0</v>
      </c>
      <c r="P684" s="69">
        <v>0</v>
      </c>
      <c r="Q684" s="69">
        <f t="shared" si="259"/>
        <v>0</v>
      </c>
      <c r="R684" s="69">
        <f t="shared" si="260"/>
        <v>0</v>
      </c>
      <c r="S684" s="131">
        <f t="shared" si="252"/>
        <v>0</v>
      </c>
      <c r="T684" s="45" t="s">
        <v>32</v>
      </c>
      <c r="U684" s="1"/>
      <c r="W684" s="3"/>
      <c r="X684" s="3"/>
      <c r="Y684" s="3"/>
      <c r="Z684" s="3"/>
      <c r="AD684" s="1"/>
      <c r="AE684" s="1"/>
    </row>
    <row r="685" spans="1:31" ht="68.25" customHeight="1" x14ac:dyDescent="0.25">
      <c r="A685" s="34" t="s">
        <v>1400</v>
      </c>
      <c r="B685" s="35" t="s">
        <v>1467</v>
      </c>
      <c r="C685" s="64" t="s">
        <v>1468</v>
      </c>
      <c r="D685" s="69">
        <v>0.24</v>
      </c>
      <c r="E685" s="57">
        <v>0</v>
      </c>
      <c r="F685" s="69">
        <f t="shared" si="257"/>
        <v>0.24</v>
      </c>
      <c r="G685" s="69">
        <f t="shared" si="258"/>
        <v>0.24</v>
      </c>
      <c r="H685" s="69">
        <f t="shared" si="258"/>
        <v>0.24</v>
      </c>
      <c r="I685" s="37">
        <v>0</v>
      </c>
      <c r="J685" s="69">
        <v>0</v>
      </c>
      <c r="K685" s="37">
        <v>0</v>
      </c>
      <c r="L685" s="69">
        <v>0</v>
      </c>
      <c r="M685" s="37">
        <v>0.24</v>
      </c>
      <c r="N685" s="69">
        <v>0.24</v>
      </c>
      <c r="O685" s="69">
        <v>0</v>
      </c>
      <c r="P685" s="69">
        <v>0</v>
      </c>
      <c r="Q685" s="69">
        <f t="shared" si="259"/>
        <v>0</v>
      </c>
      <c r="R685" s="69">
        <f t="shared" si="260"/>
        <v>0</v>
      </c>
      <c r="S685" s="131">
        <f t="shared" si="252"/>
        <v>0</v>
      </c>
      <c r="T685" s="45" t="s">
        <v>32</v>
      </c>
      <c r="U685" s="1"/>
      <c r="W685" s="3"/>
      <c r="X685" s="3"/>
      <c r="Y685" s="3"/>
      <c r="Z685" s="3"/>
      <c r="AD685" s="1"/>
      <c r="AE685" s="1"/>
    </row>
    <row r="686" spans="1:31" ht="68.25" customHeight="1" x14ac:dyDescent="0.25">
      <c r="A686" s="34" t="s">
        <v>1400</v>
      </c>
      <c r="B686" s="35" t="s">
        <v>1469</v>
      </c>
      <c r="C686" s="64" t="s">
        <v>1470</v>
      </c>
      <c r="D686" s="69">
        <v>0.11600000000000001</v>
      </c>
      <c r="E686" s="57">
        <v>0</v>
      </c>
      <c r="F686" s="69">
        <f t="shared" si="257"/>
        <v>0.11600000000000001</v>
      </c>
      <c r="G686" s="69">
        <f t="shared" si="258"/>
        <v>0.11600000000000001</v>
      </c>
      <c r="H686" s="69">
        <f t="shared" si="258"/>
        <v>0.11600000000000001</v>
      </c>
      <c r="I686" s="37">
        <v>0.11600000000000001</v>
      </c>
      <c r="J686" s="69">
        <v>0.11600000000000001</v>
      </c>
      <c r="K686" s="37">
        <v>0</v>
      </c>
      <c r="L686" s="69">
        <v>0</v>
      </c>
      <c r="M686" s="37">
        <v>0</v>
      </c>
      <c r="N686" s="69">
        <v>0</v>
      </c>
      <c r="O686" s="69">
        <v>0</v>
      </c>
      <c r="P686" s="69">
        <v>0</v>
      </c>
      <c r="Q686" s="69">
        <f t="shared" si="259"/>
        <v>0</v>
      </c>
      <c r="R686" s="69">
        <f t="shared" si="260"/>
        <v>0</v>
      </c>
      <c r="S686" s="131">
        <f t="shared" si="252"/>
        <v>0</v>
      </c>
      <c r="T686" s="45" t="s">
        <v>32</v>
      </c>
      <c r="U686" s="1"/>
      <c r="W686" s="3"/>
      <c r="X686" s="3"/>
      <c r="Y686" s="3"/>
      <c r="Z686" s="3"/>
      <c r="AD686" s="1"/>
      <c r="AE686" s="1"/>
    </row>
    <row r="687" spans="1:31" ht="68.25" customHeight="1" x14ac:dyDescent="0.25">
      <c r="A687" s="34" t="s">
        <v>1400</v>
      </c>
      <c r="B687" s="35" t="s">
        <v>1471</v>
      </c>
      <c r="C687" s="64" t="s">
        <v>1472</v>
      </c>
      <c r="D687" s="69">
        <v>0.23376</v>
      </c>
      <c r="E687" s="57">
        <v>0</v>
      </c>
      <c r="F687" s="69">
        <f t="shared" si="257"/>
        <v>0.23376</v>
      </c>
      <c r="G687" s="69">
        <f t="shared" si="258"/>
        <v>0.23376</v>
      </c>
      <c r="H687" s="69">
        <f t="shared" si="258"/>
        <v>0.32505646999999999</v>
      </c>
      <c r="I687" s="37">
        <v>0</v>
      </c>
      <c r="J687" s="69">
        <v>0</v>
      </c>
      <c r="K687" s="37">
        <v>0</v>
      </c>
      <c r="L687" s="69">
        <v>0</v>
      </c>
      <c r="M687" s="37">
        <v>0</v>
      </c>
      <c r="N687" s="69">
        <v>0</v>
      </c>
      <c r="O687" s="69">
        <v>0.23376</v>
      </c>
      <c r="P687" s="69">
        <v>0.32505646999999999</v>
      </c>
      <c r="Q687" s="69">
        <f t="shared" si="259"/>
        <v>-9.1296469999999991E-2</v>
      </c>
      <c r="R687" s="69">
        <f t="shared" si="260"/>
        <v>9.1296469999999991E-2</v>
      </c>
      <c r="S687" s="131">
        <f t="shared" si="252"/>
        <v>0.390556425393566</v>
      </c>
      <c r="T687" s="45" t="s">
        <v>1473</v>
      </c>
      <c r="U687" s="1"/>
      <c r="W687" s="3"/>
      <c r="X687" s="3"/>
      <c r="Y687" s="3"/>
      <c r="Z687" s="3"/>
      <c r="AD687" s="1"/>
      <c r="AE687" s="1"/>
    </row>
    <row r="688" spans="1:31" ht="68.25" customHeight="1" x14ac:dyDescent="0.25">
      <c r="A688" s="34" t="s">
        <v>1400</v>
      </c>
      <c r="B688" s="91" t="s">
        <v>1474</v>
      </c>
      <c r="C688" s="44" t="s">
        <v>1475</v>
      </c>
      <c r="D688" s="69">
        <v>3.8737959500000003</v>
      </c>
      <c r="E688" s="57">
        <v>0</v>
      </c>
      <c r="F688" s="69">
        <f t="shared" si="257"/>
        <v>3.8737959500000003</v>
      </c>
      <c r="G688" s="69">
        <f t="shared" si="258"/>
        <v>3.8737959500000003</v>
      </c>
      <c r="H688" s="69">
        <f t="shared" si="258"/>
        <v>3.8737959500000003</v>
      </c>
      <c r="I688" s="37">
        <v>0</v>
      </c>
      <c r="J688" s="69">
        <v>0</v>
      </c>
      <c r="K688" s="37">
        <v>0</v>
      </c>
      <c r="L688" s="69">
        <v>0</v>
      </c>
      <c r="M688" s="37">
        <v>0</v>
      </c>
      <c r="N688" s="69">
        <v>0</v>
      </c>
      <c r="O688" s="69">
        <v>3.8737959500000003</v>
      </c>
      <c r="P688" s="69">
        <v>3.8737959500000003</v>
      </c>
      <c r="Q688" s="69">
        <f t="shared" si="259"/>
        <v>0</v>
      </c>
      <c r="R688" s="69">
        <f t="shared" si="260"/>
        <v>0</v>
      </c>
      <c r="S688" s="131">
        <f t="shared" si="252"/>
        <v>0</v>
      </c>
      <c r="T688" s="85" t="s">
        <v>32</v>
      </c>
      <c r="U688" s="1"/>
      <c r="W688" s="3"/>
      <c r="X688" s="3"/>
      <c r="Y688" s="3"/>
      <c r="Z688" s="3"/>
      <c r="AD688" s="1"/>
      <c r="AE688" s="1"/>
    </row>
    <row r="689" spans="1:31" ht="68.25" customHeight="1" x14ac:dyDescent="0.25">
      <c r="A689" s="34" t="s">
        <v>1400</v>
      </c>
      <c r="B689" s="91" t="s">
        <v>1476</v>
      </c>
      <c r="C689" s="44" t="s">
        <v>1477</v>
      </c>
      <c r="D689" s="69">
        <v>1.008</v>
      </c>
      <c r="E689" s="57">
        <v>0</v>
      </c>
      <c r="F689" s="69">
        <f t="shared" si="257"/>
        <v>1.008</v>
      </c>
      <c r="G689" s="69">
        <f t="shared" si="258"/>
        <v>1.008</v>
      </c>
      <c r="H689" s="69">
        <f t="shared" si="258"/>
        <v>1.008</v>
      </c>
      <c r="I689" s="37">
        <v>0</v>
      </c>
      <c r="J689" s="69">
        <v>0</v>
      </c>
      <c r="K689" s="37">
        <v>1.008</v>
      </c>
      <c r="L689" s="69">
        <v>1.008</v>
      </c>
      <c r="M689" s="37">
        <v>0</v>
      </c>
      <c r="N689" s="69">
        <v>0</v>
      </c>
      <c r="O689" s="69">
        <v>0</v>
      </c>
      <c r="P689" s="69">
        <v>0</v>
      </c>
      <c r="Q689" s="69">
        <f t="shared" si="259"/>
        <v>0</v>
      </c>
      <c r="R689" s="69">
        <f t="shared" si="260"/>
        <v>0</v>
      </c>
      <c r="S689" s="131">
        <f t="shared" si="252"/>
        <v>0</v>
      </c>
      <c r="T689" s="45" t="s">
        <v>32</v>
      </c>
      <c r="U689" s="1"/>
      <c r="W689" s="3"/>
      <c r="X689" s="3"/>
      <c r="Y689" s="3"/>
      <c r="Z689" s="3"/>
      <c r="AD689" s="1"/>
      <c r="AE689" s="1"/>
    </row>
    <row r="690" spans="1:31" ht="68.25" customHeight="1" x14ac:dyDescent="0.25">
      <c r="A690" s="34" t="s">
        <v>1400</v>
      </c>
      <c r="B690" s="91" t="s">
        <v>1478</v>
      </c>
      <c r="C690" s="44" t="s">
        <v>1479</v>
      </c>
      <c r="D690" s="69">
        <v>2.3759999999999999</v>
      </c>
      <c r="E690" s="57">
        <v>0</v>
      </c>
      <c r="F690" s="69">
        <f t="shared" si="257"/>
        <v>2.3759999999999999</v>
      </c>
      <c r="G690" s="69">
        <f t="shared" si="258"/>
        <v>2.3759999999999999</v>
      </c>
      <c r="H690" s="69">
        <f t="shared" si="258"/>
        <v>0</v>
      </c>
      <c r="I690" s="37">
        <v>0</v>
      </c>
      <c r="J690" s="69">
        <v>0</v>
      </c>
      <c r="K690" s="37">
        <v>0</v>
      </c>
      <c r="L690" s="69">
        <v>0</v>
      </c>
      <c r="M690" s="37">
        <v>0</v>
      </c>
      <c r="N690" s="69">
        <v>0</v>
      </c>
      <c r="O690" s="69">
        <v>2.3759999999999999</v>
      </c>
      <c r="P690" s="69">
        <v>0</v>
      </c>
      <c r="Q690" s="69">
        <f t="shared" si="259"/>
        <v>2.3759999999999999</v>
      </c>
      <c r="R690" s="69">
        <f t="shared" si="260"/>
        <v>-2.3759999999999999</v>
      </c>
      <c r="S690" s="131">
        <f t="shared" si="252"/>
        <v>-1</v>
      </c>
      <c r="T690" s="45" t="s">
        <v>1480</v>
      </c>
      <c r="U690" s="1"/>
      <c r="W690" s="3"/>
      <c r="X690" s="3"/>
      <c r="Y690" s="3"/>
      <c r="Z690" s="3"/>
      <c r="AD690" s="1"/>
      <c r="AE690" s="1"/>
    </row>
    <row r="691" spans="1:31" ht="68.25" customHeight="1" x14ac:dyDescent="0.25">
      <c r="A691" s="34" t="s">
        <v>1400</v>
      </c>
      <c r="B691" s="91" t="s">
        <v>1481</v>
      </c>
      <c r="C691" s="44" t="s">
        <v>1482</v>
      </c>
      <c r="D691" s="69">
        <v>0.63107040000000003</v>
      </c>
      <c r="E691" s="57">
        <v>0</v>
      </c>
      <c r="F691" s="69">
        <f t="shared" si="257"/>
        <v>0.63107040000000003</v>
      </c>
      <c r="G691" s="69">
        <f t="shared" si="258"/>
        <v>0.63107039999999992</v>
      </c>
      <c r="H691" s="69">
        <f t="shared" si="258"/>
        <v>0.63107039999999992</v>
      </c>
      <c r="I691" s="37">
        <v>0</v>
      </c>
      <c r="J691" s="69">
        <v>0</v>
      </c>
      <c r="K691" s="37">
        <v>0.63107039999999992</v>
      </c>
      <c r="L691" s="69">
        <v>0.63107039999999992</v>
      </c>
      <c r="M691" s="37">
        <v>0</v>
      </c>
      <c r="N691" s="69">
        <v>0</v>
      </c>
      <c r="O691" s="69">
        <v>0</v>
      </c>
      <c r="P691" s="69">
        <v>0</v>
      </c>
      <c r="Q691" s="69">
        <f t="shared" si="259"/>
        <v>0</v>
      </c>
      <c r="R691" s="69">
        <f t="shared" si="260"/>
        <v>0</v>
      </c>
      <c r="S691" s="131">
        <f t="shared" si="252"/>
        <v>0</v>
      </c>
      <c r="T691" s="45" t="s">
        <v>32</v>
      </c>
      <c r="U691" s="1"/>
      <c r="W691" s="3"/>
      <c r="X691" s="3"/>
      <c r="Y691" s="3"/>
      <c r="Z691" s="3"/>
      <c r="AD691" s="1"/>
      <c r="AE691" s="1"/>
    </row>
    <row r="692" spans="1:31" ht="68.25" customHeight="1" x14ac:dyDescent="0.25">
      <c r="A692" s="34" t="s">
        <v>1400</v>
      </c>
      <c r="B692" s="91" t="s">
        <v>1483</v>
      </c>
      <c r="C692" s="44" t="s">
        <v>1484</v>
      </c>
      <c r="D692" s="69">
        <v>10.675624619999999</v>
      </c>
      <c r="E692" s="57">
        <v>0</v>
      </c>
      <c r="F692" s="69">
        <f t="shared" si="257"/>
        <v>10.675624619999999</v>
      </c>
      <c r="G692" s="69">
        <f t="shared" si="258"/>
        <v>10.675624619999999</v>
      </c>
      <c r="H692" s="69">
        <f t="shared" si="258"/>
        <v>10.675624619999999</v>
      </c>
      <c r="I692" s="37">
        <v>10.675624619999999</v>
      </c>
      <c r="J692" s="69">
        <v>10.675624619999999</v>
      </c>
      <c r="K692" s="37">
        <v>0</v>
      </c>
      <c r="L692" s="69">
        <v>0</v>
      </c>
      <c r="M692" s="37">
        <v>0</v>
      </c>
      <c r="N692" s="69">
        <v>0</v>
      </c>
      <c r="O692" s="69">
        <v>0</v>
      </c>
      <c r="P692" s="69">
        <v>0</v>
      </c>
      <c r="Q692" s="69">
        <f t="shared" si="259"/>
        <v>0</v>
      </c>
      <c r="R692" s="69">
        <f t="shared" si="260"/>
        <v>0</v>
      </c>
      <c r="S692" s="131">
        <f t="shared" si="252"/>
        <v>0</v>
      </c>
      <c r="T692" s="45" t="s">
        <v>32</v>
      </c>
      <c r="U692" s="1"/>
      <c r="W692" s="3"/>
      <c r="X692" s="3"/>
      <c r="Y692" s="3"/>
      <c r="Z692" s="3"/>
      <c r="AD692" s="1"/>
      <c r="AE692" s="1"/>
    </row>
    <row r="693" spans="1:31" ht="68.25" customHeight="1" x14ac:dyDescent="0.25">
      <c r="A693" s="34" t="s">
        <v>1400</v>
      </c>
      <c r="B693" s="91" t="s">
        <v>1485</v>
      </c>
      <c r="C693" s="44" t="s">
        <v>1486</v>
      </c>
      <c r="D693" s="69">
        <v>0.29658585599999998</v>
      </c>
      <c r="E693" s="57">
        <v>0.14399999999999999</v>
      </c>
      <c r="F693" s="69">
        <f t="shared" si="257"/>
        <v>0.15258585599999999</v>
      </c>
      <c r="G693" s="69">
        <f t="shared" si="258"/>
        <v>0.15258585600000002</v>
      </c>
      <c r="H693" s="69">
        <f t="shared" si="258"/>
        <v>0</v>
      </c>
      <c r="I693" s="37">
        <v>0</v>
      </c>
      <c r="J693" s="69">
        <v>0</v>
      </c>
      <c r="K693" s="37">
        <v>0</v>
      </c>
      <c r="L693" s="69">
        <v>0</v>
      </c>
      <c r="M693" s="37">
        <v>0</v>
      </c>
      <c r="N693" s="69">
        <v>0</v>
      </c>
      <c r="O693" s="69">
        <v>0.15258585600000002</v>
      </c>
      <c r="P693" s="69">
        <v>0</v>
      </c>
      <c r="Q693" s="69">
        <f t="shared" si="259"/>
        <v>0.15258585599999999</v>
      </c>
      <c r="R693" s="69">
        <f t="shared" si="260"/>
        <v>-0.15258585600000002</v>
      </c>
      <c r="S693" s="131">
        <f t="shared" si="252"/>
        <v>-1</v>
      </c>
      <c r="T693" s="45" t="s">
        <v>1487</v>
      </c>
      <c r="U693" s="1"/>
      <c r="W693" s="3"/>
      <c r="X693" s="3"/>
      <c r="Y693" s="3"/>
      <c r="Z693" s="3"/>
      <c r="AD693" s="1"/>
      <c r="AE693" s="1"/>
    </row>
    <row r="694" spans="1:31" ht="84" customHeight="1" x14ac:dyDescent="0.25">
      <c r="A694" s="34" t="s">
        <v>1400</v>
      </c>
      <c r="B694" s="91" t="s">
        <v>1488</v>
      </c>
      <c r="C694" s="44" t="s">
        <v>1489</v>
      </c>
      <c r="D694" s="69">
        <v>0.25770880000000002</v>
      </c>
      <c r="E694" s="57">
        <v>0</v>
      </c>
      <c r="F694" s="69">
        <f t="shared" si="257"/>
        <v>0.25770880000000002</v>
      </c>
      <c r="G694" s="69">
        <f t="shared" si="258"/>
        <v>0.25770880000000002</v>
      </c>
      <c r="H694" s="69">
        <f t="shared" si="258"/>
        <v>0.25770880000000002</v>
      </c>
      <c r="I694" s="37">
        <v>0.25770880000000002</v>
      </c>
      <c r="J694" s="69">
        <v>0.25770880000000002</v>
      </c>
      <c r="K694" s="37">
        <v>0</v>
      </c>
      <c r="L694" s="69">
        <v>0</v>
      </c>
      <c r="M694" s="37">
        <v>0</v>
      </c>
      <c r="N694" s="69">
        <v>0</v>
      </c>
      <c r="O694" s="69">
        <v>0</v>
      </c>
      <c r="P694" s="69">
        <v>0</v>
      </c>
      <c r="Q694" s="69">
        <f t="shared" si="259"/>
        <v>0</v>
      </c>
      <c r="R694" s="69">
        <f t="shared" si="260"/>
        <v>0</v>
      </c>
      <c r="S694" s="131">
        <f t="shared" si="252"/>
        <v>0</v>
      </c>
      <c r="T694" s="45" t="s">
        <v>32</v>
      </c>
      <c r="U694" s="1"/>
      <c r="W694" s="3"/>
      <c r="X694" s="3"/>
      <c r="Y694" s="3"/>
      <c r="Z694" s="3"/>
      <c r="AD694" s="1"/>
      <c r="AE694" s="1"/>
    </row>
    <row r="695" spans="1:31" ht="84" customHeight="1" x14ac:dyDescent="0.25">
      <c r="A695" s="34" t="s">
        <v>1400</v>
      </c>
      <c r="B695" s="91" t="s">
        <v>1490</v>
      </c>
      <c r="C695" s="44" t="s">
        <v>1491</v>
      </c>
      <c r="D695" s="69">
        <v>1.1028</v>
      </c>
      <c r="E695" s="57">
        <v>0</v>
      </c>
      <c r="F695" s="69">
        <f t="shared" si="257"/>
        <v>1.1028</v>
      </c>
      <c r="G695" s="69">
        <f t="shared" si="258"/>
        <v>1.1028</v>
      </c>
      <c r="H695" s="69">
        <f t="shared" si="258"/>
        <v>0.60875999999999997</v>
      </c>
      <c r="I695" s="37">
        <v>0</v>
      </c>
      <c r="J695" s="69">
        <v>0</v>
      </c>
      <c r="K695" s="37">
        <v>0</v>
      </c>
      <c r="L695" s="69">
        <v>0</v>
      </c>
      <c r="M695" s="37">
        <v>0</v>
      </c>
      <c r="N695" s="69">
        <v>0</v>
      </c>
      <c r="O695" s="69">
        <v>1.1028</v>
      </c>
      <c r="P695" s="69">
        <v>0.60875999999999997</v>
      </c>
      <c r="Q695" s="69">
        <f t="shared" si="259"/>
        <v>0.49404000000000003</v>
      </c>
      <c r="R695" s="69">
        <f t="shared" si="260"/>
        <v>-0.49404000000000003</v>
      </c>
      <c r="S695" s="131">
        <f t="shared" si="252"/>
        <v>-0.44798694232861808</v>
      </c>
      <c r="T695" s="45" t="s">
        <v>1492</v>
      </c>
      <c r="U695" s="1"/>
      <c r="W695" s="3"/>
      <c r="X695" s="3"/>
      <c r="Y695" s="3"/>
      <c r="Z695" s="3"/>
      <c r="AD695" s="1"/>
      <c r="AE695" s="1"/>
    </row>
    <row r="696" spans="1:31" ht="84" customHeight="1" x14ac:dyDescent="0.25">
      <c r="A696" s="34" t="s">
        <v>1400</v>
      </c>
      <c r="B696" s="91" t="s">
        <v>1493</v>
      </c>
      <c r="C696" s="44" t="s">
        <v>1494</v>
      </c>
      <c r="D696" s="69">
        <v>0.48836400000000002</v>
      </c>
      <c r="E696" s="57">
        <v>0</v>
      </c>
      <c r="F696" s="69">
        <f t="shared" si="257"/>
        <v>0.48836400000000002</v>
      </c>
      <c r="G696" s="69">
        <f t="shared" si="258"/>
        <v>0.15537599999999999</v>
      </c>
      <c r="H696" s="69">
        <f t="shared" si="258"/>
        <v>0.15537600000000001</v>
      </c>
      <c r="I696" s="37">
        <v>0</v>
      </c>
      <c r="J696" s="69">
        <v>0</v>
      </c>
      <c r="K696" s="37">
        <v>0</v>
      </c>
      <c r="L696" s="69">
        <v>0</v>
      </c>
      <c r="M696" s="37">
        <v>0</v>
      </c>
      <c r="N696" s="69">
        <v>0</v>
      </c>
      <c r="O696" s="69">
        <v>0.15537599999999999</v>
      </c>
      <c r="P696" s="69">
        <v>0.15537600000000001</v>
      </c>
      <c r="Q696" s="69">
        <f t="shared" si="259"/>
        <v>0.33298800000000001</v>
      </c>
      <c r="R696" s="69">
        <f t="shared" si="260"/>
        <v>0</v>
      </c>
      <c r="S696" s="131">
        <f t="shared" si="252"/>
        <v>0</v>
      </c>
      <c r="T696" s="45" t="s">
        <v>32</v>
      </c>
      <c r="U696" s="1"/>
      <c r="W696" s="3"/>
      <c r="X696" s="3"/>
      <c r="Y696" s="3"/>
      <c r="Z696" s="3"/>
      <c r="AD696" s="1"/>
      <c r="AE696" s="1"/>
    </row>
    <row r="697" spans="1:31" ht="84" customHeight="1" x14ac:dyDescent="0.25">
      <c r="A697" s="34" t="s">
        <v>1400</v>
      </c>
      <c r="B697" s="91" t="s">
        <v>1495</v>
      </c>
      <c r="C697" s="44" t="s">
        <v>1496</v>
      </c>
      <c r="D697" s="69">
        <v>0.71425200000000011</v>
      </c>
      <c r="E697" s="57">
        <v>0</v>
      </c>
      <c r="F697" s="69">
        <f t="shared" si="257"/>
        <v>0.71425200000000011</v>
      </c>
      <c r="G697" s="69">
        <f t="shared" si="258"/>
        <v>0.71425200000000011</v>
      </c>
      <c r="H697" s="69">
        <f t="shared" si="258"/>
        <v>0</v>
      </c>
      <c r="I697" s="37">
        <v>0</v>
      </c>
      <c r="J697" s="69">
        <v>0</v>
      </c>
      <c r="K697" s="37">
        <v>0</v>
      </c>
      <c r="L697" s="69">
        <v>0</v>
      </c>
      <c r="M697" s="37">
        <v>0</v>
      </c>
      <c r="N697" s="69">
        <v>0</v>
      </c>
      <c r="O697" s="69">
        <v>0.71425200000000011</v>
      </c>
      <c r="P697" s="69">
        <v>0</v>
      </c>
      <c r="Q697" s="69">
        <f t="shared" si="259"/>
        <v>0.71425200000000011</v>
      </c>
      <c r="R697" s="69">
        <f t="shared" si="260"/>
        <v>-0.71425200000000011</v>
      </c>
      <c r="S697" s="131">
        <f t="shared" si="252"/>
        <v>-1</v>
      </c>
      <c r="T697" s="45" t="s">
        <v>1497</v>
      </c>
      <c r="U697" s="1"/>
      <c r="W697" s="3"/>
      <c r="X697" s="3"/>
      <c r="Y697" s="3"/>
      <c r="Z697" s="3"/>
      <c r="AD697" s="1"/>
      <c r="AE697" s="1"/>
    </row>
    <row r="698" spans="1:31" ht="84" customHeight="1" x14ac:dyDescent="0.25">
      <c r="A698" s="34" t="s">
        <v>1400</v>
      </c>
      <c r="B698" s="91" t="s">
        <v>1498</v>
      </c>
      <c r="C698" s="44" t="s">
        <v>1499</v>
      </c>
      <c r="D698" s="133">
        <v>0.30839999999999995</v>
      </c>
      <c r="E698" s="133">
        <v>0</v>
      </c>
      <c r="F698" s="69">
        <f t="shared" si="257"/>
        <v>0.30839999999999995</v>
      </c>
      <c r="G698" s="69">
        <f t="shared" si="258"/>
        <v>0.30839999999999995</v>
      </c>
      <c r="H698" s="69">
        <f t="shared" si="258"/>
        <v>0</v>
      </c>
      <c r="I698" s="37">
        <v>0</v>
      </c>
      <c r="J698" s="69">
        <v>0</v>
      </c>
      <c r="K698" s="37">
        <v>0</v>
      </c>
      <c r="L698" s="69">
        <v>0</v>
      </c>
      <c r="M698" s="37">
        <v>0</v>
      </c>
      <c r="N698" s="69">
        <v>0</v>
      </c>
      <c r="O698" s="69">
        <v>0.30839999999999995</v>
      </c>
      <c r="P698" s="69">
        <v>0</v>
      </c>
      <c r="Q698" s="69">
        <f t="shared" si="259"/>
        <v>0.30839999999999995</v>
      </c>
      <c r="R698" s="69">
        <f t="shared" si="260"/>
        <v>-0.30839999999999995</v>
      </c>
      <c r="S698" s="131">
        <f t="shared" si="252"/>
        <v>-1</v>
      </c>
      <c r="T698" s="69" t="s">
        <v>1497</v>
      </c>
      <c r="U698" s="1"/>
      <c r="W698" s="3"/>
      <c r="X698" s="3"/>
      <c r="Y698" s="3"/>
      <c r="Z698" s="3"/>
      <c r="AD698" s="1"/>
      <c r="AE698" s="1"/>
    </row>
    <row r="699" spans="1:31" ht="84" customHeight="1" x14ac:dyDescent="0.25">
      <c r="A699" s="34" t="s">
        <v>1400</v>
      </c>
      <c r="B699" s="91" t="s">
        <v>1500</v>
      </c>
      <c r="C699" s="44" t="s">
        <v>1501</v>
      </c>
      <c r="D699" s="69">
        <v>0.11648039999999998</v>
      </c>
      <c r="E699" s="57">
        <v>0</v>
      </c>
      <c r="F699" s="69">
        <f t="shared" si="257"/>
        <v>0.11648039999999998</v>
      </c>
      <c r="G699" s="69">
        <f t="shared" si="258"/>
        <v>0.11648039999999998</v>
      </c>
      <c r="H699" s="69">
        <f t="shared" si="258"/>
        <v>0.17952000000000001</v>
      </c>
      <c r="I699" s="37">
        <v>0</v>
      </c>
      <c r="J699" s="69">
        <v>0</v>
      </c>
      <c r="K699" s="37">
        <v>0</v>
      </c>
      <c r="L699" s="69">
        <v>0</v>
      </c>
      <c r="M699" s="37">
        <v>0.11648039999999998</v>
      </c>
      <c r="N699" s="69">
        <v>0.17952000000000001</v>
      </c>
      <c r="O699" s="69">
        <v>0</v>
      </c>
      <c r="P699" s="69">
        <v>0</v>
      </c>
      <c r="Q699" s="69">
        <f t="shared" si="259"/>
        <v>-6.3039600000000029E-2</v>
      </c>
      <c r="R699" s="69">
        <f t="shared" si="260"/>
        <v>6.3039600000000029E-2</v>
      </c>
      <c r="S699" s="131">
        <f t="shared" si="252"/>
        <v>0.54120349861435946</v>
      </c>
      <c r="T699" s="45" t="s">
        <v>1502</v>
      </c>
      <c r="U699" s="1"/>
      <c r="W699" s="3"/>
      <c r="X699" s="3"/>
      <c r="Y699" s="3"/>
      <c r="Z699" s="3"/>
      <c r="AD699" s="1"/>
      <c r="AE699" s="1"/>
    </row>
    <row r="700" spans="1:31" ht="59.25" customHeight="1" x14ac:dyDescent="0.25">
      <c r="A700" s="34" t="s">
        <v>1400</v>
      </c>
      <c r="B700" s="91" t="s">
        <v>1503</v>
      </c>
      <c r="C700" s="44" t="s">
        <v>1504</v>
      </c>
      <c r="D700" s="69">
        <v>0.25559999999999999</v>
      </c>
      <c r="E700" s="57">
        <v>0</v>
      </c>
      <c r="F700" s="69">
        <f t="shared" si="257"/>
        <v>0.25559999999999999</v>
      </c>
      <c r="G700" s="69">
        <f t="shared" si="258"/>
        <v>0.25559999999999999</v>
      </c>
      <c r="H700" s="69">
        <f t="shared" si="258"/>
        <v>0</v>
      </c>
      <c r="I700" s="37">
        <v>0</v>
      </c>
      <c r="J700" s="69">
        <v>0</v>
      </c>
      <c r="K700" s="37">
        <v>0</v>
      </c>
      <c r="L700" s="69">
        <v>0</v>
      </c>
      <c r="M700" s="37">
        <v>0</v>
      </c>
      <c r="N700" s="69">
        <v>0</v>
      </c>
      <c r="O700" s="69">
        <v>0.25559999999999999</v>
      </c>
      <c r="P700" s="69">
        <v>0</v>
      </c>
      <c r="Q700" s="69">
        <f t="shared" si="259"/>
        <v>0.25559999999999999</v>
      </c>
      <c r="R700" s="69">
        <f t="shared" si="260"/>
        <v>-0.25559999999999999</v>
      </c>
      <c r="S700" s="131">
        <f t="shared" si="252"/>
        <v>-1</v>
      </c>
      <c r="T700" s="45" t="s">
        <v>1497</v>
      </c>
      <c r="U700" s="1"/>
      <c r="W700" s="3"/>
      <c r="X700" s="3"/>
      <c r="Y700" s="3"/>
      <c r="Z700" s="3"/>
      <c r="AD700" s="1"/>
      <c r="AE700" s="1"/>
    </row>
    <row r="701" spans="1:31" ht="59.25" customHeight="1" x14ac:dyDescent="0.25">
      <c r="A701" s="34" t="s">
        <v>1400</v>
      </c>
      <c r="B701" s="91" t="s">
        <v>1505</v>
      </c>
      <c r="C701" s="44" t="s">
        <v>1506</v>
      </c>
      <c r="D701" s="69">
        <v>0.14167560000000001</v>
      </c>
      <c r="E701" s="69">
        <v>0</v>
      </c>
      <c r="F701" s="69">
        <f t="shared" si="257"/>
        <v>0.14167560000000001</v>
      </c>
      <c r="G701" s="69">
        <f t="shared" si="258"/>
        <v>0.14167560000000001</v>
      </c>
      <c r="H701" s="69">
        <f t="shared" si="258"/>
        <v>0.14167560000000001</v>
      </c>
      <c r="I701" s="37">
        <v>0</v>
      </c>
      <c r="J701" s="69">
        <v>0</v>
      </c>
      <c r="K701" s="37">
        <v>0.14167560000000001</v>
      </c>
      <c r="L701" s="69">
        <v>0.14167560000000001</v>
      </c>
      <c r="M701" s="37">
        <v>0</v>
      </c>
      <c r="N701" s="69">
        <v>0</v>
      </c>
      <c r="O701" s="69">
        <v>0</v>
      </c>
      <c r="P701" s="69">
        <v>0</v>
      </c>
      <c r="Q701" s="69">
        <f t="shared" si="259"/>
        <v>0</v>
      </c>
      <c r="R701" s="69">
        <f t="shared" si="260"/>
        <v>0</v>
      </c>
      <c r="S701" s="131">
        <f t="shared" si="252"/>
        <v>0</v>
      </c>
      <c r="T701" s="45" t="s">
        <v>32</v>
      </c>
      <c r="U701" s="1"/>
      <c r="W701" s="3"/>
      <c r="X701" s="3"/>
      <c r="Y701" s="3"/>
      <c r="Z701" s="3"/>
      <c r="AD701" s="1"/>
      <c r="AE701" s="1"/>
    </row>
    <row r="702" spans="1:31" ht="59.25" customHeight="1" x14ac:dyDescent="0.25">
      <c r="A702" s="34" t="s">
        <v>1400</v>
      </c>
      <c r="B702" s="91" t="s">
        <v>1507</v>
      </c>
      <c r="C702" s="44" t="s">
        <v>1508</v>
      </c>
      <c r="D702" s="69">
        <v>0.16005568000000001</v>
      </c>
      <c r="E702" s="69">
        <v>0</v>
      </c>
      <c r="F702" s="69">
        <f t="shared" si="257"/>
        <v>0.16005568000000001</v>
      </c>
      <c r="G702" s="69">
        <f t="shared" si="258"/>
        <v>0.16005568000000001</v>
      </c>
      <c r="H702" s="69">
        <f t="shared" si="258"/>
        <v>0.16005568000000001</v>
      </c>
      <c r="I702" s="37">
        <v>0</v>
      </c>
      <c r="J702" s="69">
        <v>0</v>
      </c>
      <c r="K702" s="37">
        <v>0</v>
      </c>
      <c r="L702" s="69">
        <v>0</v>
      </c>
      <c r="M702" s="37">
        <v>0.16005568000000001</v>
      </c>
      <c r="N702" s="69">
        <v>0.16005568000000001</v>
      </c>
      <c r="O702" s="69">
        <v>0</v>
      </c>
      <c r="P702" s="69">
        <v>0</v>
      </c>
      <c r="Q702" s="69">
        <f t="shared" si="259"/>
        <v>0</v>
      </c>
      <c r="R702" s="69">
        <f t="shared" si="260"/>
        <v>0</v>
      </c>
      <c r="S702" s="131">
        <f t="shared" si="252"/>
        <v>0</v>
      </c>
      <c r="T702" s="45" t="s">
        <v>32</v>
      </c>
      <c r="U702" s="1"/>
      <c r="W702" s="3"/>
      <c r="X702" s="3"/>
      <c r="Y702" s="3"/>
      <c r="Z702" s="3"/>
      <c r="AD702" s="1"/>
      <c r="AE702" s="1"/>
    </row>
    <row r="703" spans="1:31" ht="59.25" customHeight="1" x14ac:dyDescent="0.25">
      <c r="A703" s="34" t="s">
        <v>1400</v>
      </c>
      <c r="B703" s="91" t="s">
        <v>1509</v>
      </c>
      <c r="C703" s="44" t="s">
        <v>1510</v>
      </c>
      <c r="D703" s="69">
        <v>0.18349847999999999</v>
      </c>
      <c r="E703" s="57">
        <v>0</v>
      </c>
      <c r="F703" s="69">
        <f t="shared" si="257"/>
        <v>0.18349847999999999</v>
      </c>
      <c r="G703" s="69">
        <f t="shared" si="258"/>
        <v>0.18349847999999999</v>
      </c>
      <c r="H703" s="69">
        <f t="shared" si="258"/>
        <v>0.18349847999999999</v>
      </c>
      <c r="I703" s="37">
        <v>0</v>
      </c>
      <c r="J703" s="69">
        <v>0</v>
      </c>
      <c r="K703" s="37">
        <v>0</v>
      </c>
      <c r="L703" s="69">
        <v>0</v>
      </c>
      <c r="M703" s="37">
        <v>0.18349847999999999</v>
      </c>
      <c r="N703" s="69">
        <v>0.18349847999999999</v>
      </c>
      <c r="O703" s="69">
        <v>0</v>
      </c>
      <c r="P703" s="69">
        <v>0</v>
      </c>
      <c r="Q703" s="69">
        <f t="shared" si="259"/>
        <v>0</v>
      </c>
      <c r="R703" s="69">
        <f t="shared" si="260"/>
        <v>0</v>
      </c>
      <c r="S703" s="131">
        <f t="shared" si="252"/>
        <v>0</v>
      </c>
      <c r="T703" s="45" t="s">
        <v>32</v>
      </c>
      <c r="U703" s="1"/>
      <c r="W703" s="3"/>
      <c r="X703" s="3"/>
      <c r="Y703" s="3"/>
      <c r="Z703" s="3"/>
      <c r="AD703" s="1"/>
      <c r="AE703" s="1"/>
    </row>
    <row r="704" spans="1:31" ht="59.25" customHeight="1" x14ac:dyDescent="0.25">
      <c r="A704" s="34" t="s">
        <v>1400</v>
      </c>
      <c r="B704" s="47" t="s">
        <v>1511</v>
      </c>
      <c r="C704" s="44" t="s">
        <v>1512</v>
      </c>
      <c r="D704" s="69">
        <v>3.61550693</v>
      </c>
      <c r="E704" s="57">
        <v>0</v>
      </c>
      <c r="F704" s="69">
        <f t="shared" si="257"/>
        <v>3.61550693</v>
      </c>
      <c r="G704" s="69">
        <f t="shared" si="258"/>
        <v>3.61550693</v>
      </c>
      <c r="H704" s="69">
        <f t="shared" si="258"/>
        <v>3.61550693</v>
      </c>
      <c r="I704" s="37">
        <v>0</v>
      </c>
      <c r="J704" s="69">
        <v>0</v>
      </c>
      <c r="K704" s="37">
        <v>3.61550693</v>
      </c>
      <c r="L704" s="69">
        <v>3.61550693</v>
      </c>
      <c r="M704" s="37">
        <v>0</v>
      </c>
      <c r="N704" s="69">
        <v>0</v>
      </c>
      <c r="O704" s="69">
        <v>0</v>
      </c>
      <c r="P704" s="69">
        <v>0</v>
      </c>
      <c r="Q704" s="69">
        <f t="shared" si="259"/>
        <v>0</v>
      </c>
      <c r="R704" s="69">
        <f t="shared" si="260"/>
        <v>0</v>
      </c>
      <c r="S704" s="131">
        <f t="shared" si="252"/>
        <v>0</v>
      </c>
      <c r="T704" s="45" t="s">
        <v>32</v>
      </c>
      <c r="U704" s="1"/>
      <c r="W704" s="3"/>
      <c r="X704" s="3"/>
      <c r="Y704" s="3"/>
      <c r="Z704" s="3"/>
      <c r="AD704" s="1"/>
      <c r="AE704" s="1"/>
    </row>
    <row r="705" spans="1:31" ht="59.25" customHeight="1" x14ac:dyDescent="0.25">
      <c r="A705" s="34" t="s">
        <v>1400</v>
      </c>
      <c r="B705" s="52" t="s">
        <v>1513</v>
      </c>
      <c r="C705" s="73" t="s">
        <v>1514</v>
      </c>
      <c r="D705" s="69">
        <v>0.232428</v>
      </c>
      <c r="E705" s="57">
        <v>0</v>
      </c>
      <c r="F705" s="69">
        <f t="shared" si="257"/>
        <v>0.232428</v>
      </c>
      <c r="G705" s="69">
        <f t="shared" si="258"/>
        <v>0.232428</v>
      </c>
      <c r="H705" s="69">
        <f t="shared" si="258"/>
        <v>0.24894999999999998</v>
      </c>
      <c r="I705" s="37">
        <v>0</v>
      </c>
      <c r="J705" s="69">
        <v>0</v>
      </c>
      <c r="K705" s="37">
        <v>0</v>
      </c>
      <c r="L705" s="69">
        <v>0</v>
      </c>
      <c r="M705" s="37">
        <v>0</v>
      </c>
      <c r="N705" s="69">
        <v>0</v>
      </c>
      <c r="O705" s="69">
        <v>0.232428</v>
      </c>
      <c r="P705" s="69">
        <v>0.24894999999999998</v>
      </c>
      <c r="Q705" s="69">
        <f t="shared" si="259"/>
        <v>-1.6521999999999981E-2</v>
      </c>
      <c r="R705" s="69">
        <f t="shared" si="260"/>
        <v>1.6521999999999981E-2</v>
      </c>
      <c r="S705" s="131">
        <f t="shared" si="252"/>
        <v>7.1084378818386695E-2</v>
      </c>
      <c r="T705" s="45" t="s">
        <v>32</v>
      </c>
      <c r="U705" s="1"/>
      <c r="W705" s="3"/>
      <c r="X705" s="3"/>
      <c r="Y705" s="3"/>
      <c r="Z705" s="3"/>
      <c r="AD705" s="1"/>
      <c r="AE705" s="1"/>
    </row>
    <row r="706" spans="1:31" ht="31.5" customHeight="1" x14ac:dyDescent="0.25">
      <c r="A706" s="34" t="s">
        <v>1400</v>
      </c>
      <c r="B706" s="52" t="s">
        <v>1515</v>
      </c>
      <c r="C706" s="73" t="s">
        <v>1516</v>
      </c>
      <c r="D706" s="69">
        <v>3.3565320000000001</v>
      </c>
      <c r="E706" s="57">
        <v>0</v>
      </c>
      <c r="F706" s="69">
        <f t="shared" si="257"/>
        <v>3.3565320000000001</v>
      </c>
      <c r="G706" s="69">
        <f t="shared" si="258"/>
        <v>3.3565320000000001</v>
      </c>
      <c r="H706" s="69">
        <f t="shared" si="258"/>
        <v>0</v>
      </c>
      <c r="I706" s="37">
        <v>0</v>
      </c>
      <c r="J706" s="69">
        <v>0</v>
      </c>
      <c r="K706" s="37">
        <v>0</v>
      </c>
      <c r="L706" s="69">
        <v>0</v>
      </c>
      <c r="M706" s="37">
        <v>0</v>
      </c>
      <c r="N706" s="69">
        <v>0</v>
      </c>
      <c r="O706" s="69">
        <v>3.3565320000000001</v>
      </c>
      <c r="P706" s="69">
        <v>0</v>
      </c>
      <c r="Q706" s="69">
        <f t="shared" si="259"/>
        <v>3.3565320000000001</v>
      </c>
      <c r="R706" s="69">
        <f t="shared" si="260"/>
        <v>-3.3565320000000001</v>
      </c>
      <c r="S706" s="131">
        <f t="shared" si="252"/>
        <v>-1</v>
      </c>
      <c r="T706" s="45" t="s">
        <v>1517</v>
      </c>
      <c r="U706" s="1"/>
      <c r="W706" s="3"/>
      <c r="X706" s="3"/>
      <c r="Y706" s="3"/>
      <c r="Z706" s="3"/>
      <c r="AD706" s="1"/>
      <c r="AE706" s="1"/>
    </row>
    <row r="707" spans="1:31" ht="48.75" customHeight="1" x14ac:dyDescent="0.25">
      <c r="A707" s="34" t="s">
        <v>1400</v>
      </c>
      <c r="B707" s="52" t="s">
        <v>1518</v>
      </c>
      <c r="C707" s="73" t="s">
        <v>1519</v>
      </c>
      <c r="D707" s="69">
        <v>0.34943999999999997</v>
      </c>
      <c r="E707" s="57">
        <v>0</v>
      </c>
      <c r="F707" s="69">
        <f t="shared" si="257"/>
        <v>0.34943999999999997</v>
      </c>
      <c r="G707" s="69">
        <f t="shared" si="258"/>
        <v>0.34943999999999997</v>
      </c>
      <c r="H707" s="69">
        <f t="shared" si="258"/>
        <v>0.27900000000000003</v>
      </c>
      <c r="I707" s="37">
        <v>0</v>
      </c>
      <c r="J707" s="69">
        <v>0</v>
      </c>
      <c r="K707" s="37">
        <v>0</v>
      </c>
      <c r="L707" s="69">
        <v>0</v>
      </c>
      <c r="M707" s="37">
        <v>0.27900000000000003</v>
      </c>
      <c r="N707" s="69">
        <v>0.27900000000000003</v>
      </c>
      <c r="O707" s="69">
        <v>7.0439999999999947E-2</v>
      </c>
      <c r="P707" s="69">
        <v>0</v>
      </c>
      <c r="Q707" s="69">
        <f t="shared" si="259"/>
        <v>7.0439999999999947E-2</v>
      </c>
      <c r="R707" s="69">
        <f t="shared" si="260"/>
        <v>-7.0439999999999947E-2</v>
      </c>
      <c r="S707" s="131">
        <f t="shared" si="252"/>
        <v>-0.2015796703296702</v>
      </c>
      <c r="T707" s="45" t="s">
        <v>870</v>
      </c>
      <c r="U707" s="1"/>
      <c r="W707" s="3"/>
      <c r="X707" s="3"/>
      <c r="Y707" s="3"/>
      <c r="Z707" s="3"/>
      <c r="AD707" s="1"/>
      <c r="AE707" s="1"/>
    </row>
    <row r="708" spans="1:31" ht="52.5" customHeight="1" x14ac:dyDescent="0.25">
      <c r="A708" s="34" t="s">
        <v>1400</v>
      </c>
      <c r="B708" s="52" t="s">
        <v>1520</v>
      </c>
      <c r="C708" s="73" t="s">
        <v>1521</v>
      </c>
      <c r="D708" s="69">
        <v>1.07152946</v>
      </c>
      <c r="E708" s="57">
        <v>0</v>
      </c>
      <c r="F708" s="69">
        <f t="shared" si="257"/>
        <v>1.07152946</v>
      </c>
      <c r="G708" s="69">
        <f t="shared" si="258"/>
        <v>1.07152946</v>
      </c>
      <c r="H708" s="69">
        <f t="shared" si="258"/>
        <v>0</v>
      </c>
      <c r="I708" s="37">
        <v>0</v>
      </c>
      <c r="J708" s="69">
        <v>0</v>
      </c>
      <c r="K708" s="37">
        <v>0</v>
      </c>
      <c r="L708" s="69">
        <v>0</v>
      </c>
      <c r="M708" s="37">
        <v>0</v>
      </c>
      <c r="N708" s="69">
        <v>0</v>
      </c>
      <c r="O708" s="69">
        <v>1.07152946</v>
      </c>
      <c r="P708" s="69">
        <v>0</v>
      </c>
      <c r="Q708" s="69">
        <f t="shared" si="259"/>
        <v>1.07152946</v>
      </c>
      <c r="R708" s="69">
        <f t="shared" si="260"/>
        <v>-1.07152946</v>
      </c>
      <c r="S708" s="131">
        <f t="shared" si="252"/>
        <v>-1</v>
      </c>
      <c r="T708" s="45" t="s">
        <v>1517</v>
      </c>
      <c r="U708" s="1"/>
      <c r="W708" s="3"/>
      <c r="X708" s="3"/>
      <c r="Y708" s="3"/>
      <c r="Z708" s="3"/>
      <c r="AD708" s="1"/>
      <c r="AE708" s="1"/>
    </row>
    <row r="709" spans="1:31" ht="57.75" customHeight="1" x14ac:dyDescent="0.25">
      <c r="A709" s="34" t="s">
        <v>1400</v>
      </c>
      <c r="B709" s="52" t="s">
        <v>1522</v>
      </c>
      <c r="C709" s="73" t="s">
        <v>1523</v>
      </c>
      <c r="D709" s="69">
        <v>1.9858800000000001</v>
      </c>
      <c r="E709" s="57">
        <v>0</v>
      </c>
      <c r="F709" s="69">
        <f t="shared" si="257"/>
        <v>1.9858800000000001</v>
      </c>
      <c r="G709" s="69">
        <f t="shared" si="258"/>
        <v>1.9858800000000001</v>
      </c>
      <c r="H709" s="69">
        <f t="shared" si="258"/>
        <v>1.9858800000000001</v>
      </c>
      <c r="I709" s="37">
        <v>1.9858800000000001</v>
      </c>
      <c r="J709" s="69">
        <v>1.9858800000000001</v>
      </c>
      <c r="K709" s="37">
        <v>0</v>
      </c>
      <c r="L709" s="69">
        <v>0</v>
      </c>
      <c r="M709" s="37">
        <v>0</v>
      </c>
      <c r="N709" s="69">
        <v>0</v>
      </c>
      <c r="O709" s="69">
        <v>0</v>
      </c>
      <c r="P709" s="69">
        <v>0</v>
      </c>
      <c r="Q709" s="69">
        <f t="shared" si="259"/>
        <v>0</v>
      </c>
      <c r="R709" s="69">
        <f t="shared" si="260"/>
        <v>0</v>
      </c>
      <c r="S709" s="131">
        <f t="shared" si="252"/>
        <v>0</v>
      </c>
      <c r="T709" s="45" t="s">
        <v>32</v>
      </c>
      <c r="U709" s="1"/>
      <c r="W709" s="3"/>
      <c r="X709" s="3"/>
      <c r="Y709" s="3"/>
      <c r="Z709" s="3"/>
      <c r="AD709" s="1"/>
      <c r="AE709" s="1"/>
    </row>
    <row r="710" spans="1:31" ht="72.75" customHeight="1" x14ac:dyDescent="0.25">
      <c r="A710" s="34" t="s">
        <v>1400</v>
      </c>
      <c r="B710" s="52" t="s">
        <v>1524</v>
      </c>
      <c r="C710" s="73" t="s">
        <v>1525</v>
      </c>
      <c r="D710" s="69">
        <v>0.70142399999999994</v>
      </c>
      <c r="E710" s="57">
        <v>0</v>
      </c>
      <c r="F710" s="69">
        <f t="shared" si="257"/>
        <v>0.70142399999999994</v>
      </c>
      <c r="G710" s="69">
        <f t="shared" si="258"/>
        <v>0.70142399999999994</v>
      </c>
      <c r="H710" s="69">
        <f t="shared" si="258"/>
        <v>0.57550000000000001</v>
      </c>
      <c r="I710" s="37">
        <v>0</v>
      </c>
      <c r="J710" s="69">
        <v>0</v>
      </c>
      <c r="K710" s="37">
        <v>0</v>
      </c>
      <c r="L710" s="69">
        <v>0</v>
      </c>
      <c r="M710" s="37">
        <v>0.57550000000000001</v>
      </c>
      <c r="N710" s="69">
        <v>0.57550000000000001</v>
      </c>
      <c r="O710" s="69">
        <v>0.12592399999999992</v>
      </c>
      <c r="P710" s="69">
        <v>0</v>
      </c>
      <c r="Q710" s="69">
        <f t="shared" si="259"/>
        <v>0.12592399999999992</v>
      </c>
      <c r="R710" s="69">
        <f t="shared" si="260"/>
        <v>-0.12592399999999992</v>
      </c>
      <c r="S710" s="131">
        <f t="shared" ref="S710:S773" si="261">R710/(I710+K710+M710+O710)</f>
        <v>-0.17952622094482074</v>
      </c>
      <c r="T710" s="45" t="s">
        <v>870</v>
      </c>
      <c r="U710" s="1"/>
      <c r="W710" s="3"/>
      <c r="X710" s="3"/>
      <c r="Y710" s="3"/>
      <c r="Z710" s="3"/>
      <c r="AD710" s="1"/>
      <c r="AE710" s="1"/>
    </row>
    <row r="711" spans="1:31" ht="47.25" customHeight="1" x14ac:dyDescent="0.25">
      <c r="A711" s="34" t="s">
        <v>1400</v>
      </c>
      <c r="B711" s="52" t="s">
        <v>1526</v>
      </c>
      <c r="C711" s="73" t="s">
        <v>1527</v>
      </c>
      <c r="D711" s="69">
        <v>0.33673200000000003</v>
      </c>
      <c r="E711" s="57">
        <v>0</v>
      </c>
      <c r="F711" s="69">
        <f t="shared" si="257"/>
        <v>0.33673200000000003</v>
      </c>
      <c r="G711" s="69">
        <f t="shared" si="258"/>
        <v>0.33673200000000003</v>
      </c>
      <c r="H711" s="69">
        <f t="shared" si="258"/>
        <v>0.27900000000000003</v>
      </c>
      <c r="I711" s="37">
        <v>0</v>
      </c>
      <c r="J711" s="69">
        <v>0</v>
      </c>
      <c r="K711" s="37">
        <v>0</v>
      </c>
      <c r="L711" s="69">
        <v>0</v>
      </c>
      <c r="M711" s="37">
        <v>0.27900000000000003</v>
      </c>
      <c r="N711" s="69">
        <v>0.27900000000000003</v>
      </c>
      <c r="O711" s="69">
        <v>5.7732000000000006E-2</v>
      </c>
      <c r="P711" s="69">
        <v>0</v>
      </c>
      <c r="Q711" s="69">
        <f t="shared" si="259"/>
        <v>5.7732000000000006E-2</v>
      </c>
      <c r="R711" s="69">
        <f t="shared" si="260"/>
        <v>-5.7732000000000006E-2</v>
      </c>
      <c r="S711" s="131">
        <f t="shared" si="261"/>
        <v>-0.17144791703788176</v>
      </c>
      <c r="T711" s="45" t="s">
        <v>1528</v>
      </c>
      <c r="U711" s="1"/>
      <c r="W711" s="3"/>
      <c r="X711" s="3"/>
      <c r="Y711" s="3"/>
      <c r="Z711" s="3"/>
      <c r="AD711" s="1"/>
      <c r="AE711" s="1"/>
    </row>
    <row r="712" spans="1:31" ht="47.25" customHeight="1" x14ac:dyDescent="0.25">
      <c r="A712" s="34" t="s">
        <v>1400</v>
      </c>
      <c r="B712" s="52" t="s">
        <v>1529</v>
      </c>
      <c r="C712" s="73" t="s">
        <v>1530</v>
      </c>
      <c r="D712" s="69">
        <v>0.89658479999999996</v>
      </c>
      <c r="E712" s="57">
        <v>0</v>
      </c>
      <c r="F712" s="69">
        <f t="shared" si="257"/>
        <v>0.89658479999999996</v>
      </c>
      <c r="G712" s="69">
        <f t="shared" si="258"/>
        <v>0.89658479999999996</v>
      </c>
      <c r="H712" s="69">
        <f t="shared" si="258"/>
        <v>1.3560000000000001</v>
      </c>
      <c r="I712" s="37">
        <v>0</v>
      </c>
      <c r="J712" s="69">
        <v>0</v>
      </c>
      <c r="K712" s="37">
        <v>0</v>
      </c>
      <c r="L712" s="69">
        <v>0</v>
      </c>
      <c r="M712" s="37">
        <v>0.89658479999999996</v>
      </c>
      <c r="N712" s="69">
        <v>1.3560000000000001</v>
      </c>
      <c r="O712" s="130">
        <v>0</v>
      </c>
      <c r="P712" s="69">
        <v>0</v>
      </c>
      <c r="Q712" s="69">
        <f t="shared" si="259"/>
        <v>-0.45941520000000013</v>
      </c>
      <c r="R712" s="69">
        <f t="shared" si="260"/>
        <v>0.45941520000000013</v>
      </c>
      <c r="S712" s="131">
        <f t="shared" si="261"/>
        <v>0.51240574232353719</v>
      </c>
      <c r="T712" s="45" t="s">
        <v>1502</v>
      </c>
      <c r="U712" s="1"/>
      <c r="W712" s="3"/>
      <c r="X712" s="3"/>
      <c r="Y712" s="3"/>
      <c r="Z712" s="3"/>
      <c r="AD712" s="1"/>
      <c r="AE712" s="1"/>
    </row>
    <row r="713" spans="1:31" ht="50.25" customHeight="1" x14ac:dyDescent="0.25">
      <c r="A713" s="34" t="s">
        <v>1400</v>
      </c>
      <c r="B713" s="52" t="s">
        <v>1531</v>
      </c>
      <c r="C713" s="73" t="s">
        <v>1532</v>
      </c>
      <c r="D713" s="69">
        <v>0.66959999999999997</v>
      </c>
      <c r="E713" s="57">
        <v>0</v>
      </c>
      <c r="F713" s="69">
        <f t="shared" si="257"/>
        <v>0.66959999999999997</v>
      </c>
      <c r="G713" s="69">
        <f t="shared" si="258"/>
        <v>0.66959999999999997</v>
      </c>
      <c r="H713" s="69">
        <f t="shared" si="258"/>
        <v>0.55800000000000005</v>
      </c>
      <c r="I713" s="37">
        <v>0</v>
      </c>
      <c r="J713" s="69">
        <v>0</v>
      </c>
      <c r="K713" s="37">
        <v>0</v>
      </c>
      <c r="L713" s="69">
        <v>0</v>
      </c>
      <c r="M713" s="37">
        <v>0.55800000000000005</v>
      </c>
      <c r="N713" s="69">
        <v>0.55800000000000005</v>
      </c>
      <c r="O713" s="69">
        <v>0.11159999999999992</v>
      </c>
      <c r="P713" s="69">
        <v>0</v>
      </c>
      <c r="Q713" s="69">
        <f t="shared" si="259"/>
        <v>0.11159999999999992</v>
      </c>
      <c r="R713" s="69">
        <f t="shared" si="260"/>
        <v>-0.11159999999999992</v>
      </c>
      <c r="S713" s="131">
        <f t="shared" si="261"/>
        <v>-0.16666666666666655</v>
      </c>
      <c r="T713" s="45" t="s">
        <v>1502</v>
      </c>
      <c r="U713" s="1"/>
      <c r="W713" s="3"/>
      <c r="X713" s="3"/>
      <c r="Y713" s="3"/>
      <c r="Z713" s="3"/>
      <c r="AD713" s="1"/>
      <c r="AE713" s="1"/>
    </row>
    <row r="714" spans="1:31" ht="31.5" customHeight="1" x14ac:dyDescent="0.25">
      <c r="A714" s="34" t="s">
        <v>1400</v>
      </c>
      <c r="B714" s="52" t="s">
        <v>1533</v>
      </c>
      <c r="C714" s="73" t="s">
        <v>1534</v>
      </c>
      <c r="D714" s="69">
        <v>0.25709759999999998</v>
      </c>
      <c r="E714" s="57">
        <v>0</v>
      </c>
      <c r="F714" s="69">
        <f t="shared" si="257"/>
        <v>0.25709759999999998</v>
      </c>
      <c r="G714" s="69">
        <f t="shared" si="258"/>
        <v>0.25709759999999998</v>
      </c>
      <c r="H714" s="69">
        <f t="shared" si="258"/>
        <v>0</v>
      </c>
      <c r="I714" s="37">
        <v>0</v>
      </c>
      <c r="J714" s="69">
        <v>0</v>
      </c>
      <c r="K714" s="37">
        <v>0</v>
      </c>
      <c r="L714" s="69">
        <v>0</v>
      </c>
      <c r="M714" s="37">
        <v>0</v>
      </c>
      <c r="N714" s="69">
        <v>0</v>
      </c>
      <c r="O714" s="69">
        <v>0.25709759999999998</v>
      </c>
      <c r="P714" s="69">
        <v>0</v>
      </c>
      <c r="Q714" s="69">
        <f t="shared" si="259"/>
        <v>0.25709759999999998</v>
      </c>
      <c r="R714" s="69">
        <f t="shared" si="260"/>
        <v>-0.25709759999999998</v>
      </c>
      <c r="S714" s="131">
        <f t="shared" si="261"/>
        <v>-1</v>
      </c>
      <c r="T714" s="45" t="s">
        <v>1044</v>
      </c>
      <c r="U714" s="1"/>
      <c r="W714" s="3"/>
      <c r="X714" s="3"/>
      <c r="Y714" s="3"/>
      <c r="Z714" s="3"/>
      <c r="AD714" s="1"/>
      <c r="AE714" s="1"/>
    </row>
    <row r="715" spans="1:31" ht="31.5" customHeight="1" x14ac:dyDescent="0.25">
      <c r="A715" s="34" t="s">
        <v>1400</v>
      </c>
      <c r="B715" s="52" t="s">
        <v>1535</v>
      </c>
      <c r="C715" s="73" t="s">
        <v>1536</v>
      </c>
      <c r="D715" s="69">
        <v>0.16764959999999998</v>
      </c>
      <c r="E715" s="57">
        <v>0</v>
      </c>
      <c r="F715" s="69">
        <f t="shared" si="257"/>
        <v>0.16764959999999998</v>
      </c>
      <c r="G715" s="69">
        <f t="shared" si="258"/>
        <v>0.16764959999999998</v>
      </c>
      <c r="H715" s="69">
        <f t="shared" si="258"/>
        <v>0.16764959999999998</v>
      </c>
      <c r="I715" s="37">
        <v>0</v>
      </c>
      <c r="J715" s="69">
        <v>0</v>
      </c>
      <c r="K715" s="37">
        <v>0</v>
      </c>
      <c r="L715" s="69">
        <v>0</v>
      </c>
      <c r="M715" s="37">
        <v>0</v>
      </c>
      <c r="N715" s="69">
        <v>0</v>
      </c>
      <c r="O715" s="69">
        <v>0.16764959999999998</v>
      </c>
      <c r="P715" s="69">
        <v>0.16764959999999998</v>
      </c>
      <c r="Q715" s="69">
        <f t="shared" si="259"/>
        <v>0</v>
      </c>
      <c r="R715" s="69">
        <f t="shared" si="260"/>
        <v>0</v>
      </c>
      <c r="S715" s="131">
        <f t="shared" si="261"/>
        <v>0</v>
      </c>
      <c r="T715" s="45" t="s">
        <v>32</v>
      </c>
      <c r="U715" s="1"/>
      <c r="W715" s="3"/>
      <c r="X715" s="3"/>
      <c r="Y715" s="3"/>
      <c r="Z715" s="3"/>
      <c r="AD715" s="1"/>
      <c r="AE715" s="1"/>
    </row>
    <row r="716" spans="1:31" ht="31.5" customHeight="1" x14ac:dyDescent="0.25">
      <c r="A716" s="34" t="s">
        <v>1400</v>
      </c>
      <c r="B716" s="52" t="s">
        <v>1537</v>
      </c>
      <c r="C716" s="73" t="s">
        <v>1538</v>
      </c>
      <c r="D716" s="69">
        <v>0.50749200000000005</v>
      </c>
      <c r="E716" s="57">
        <v>0</v>
      </c>
      <c r="F716" s="69">
        <f t="shared" si="257"/>
        <v>0.50749200000000005</v>
      </c>
      <c r="G716" s="69">
        <f t="shared" si="258"/>
        <v>0.50749200000000005</v>
      </c>
      <c r="H716" s="69">
        <f t="shared" si="258"/>
        <v>0.50749200000000005</v>
      </c>
      <c r="I716" s="37">
        <v>0</v>
      </c>
      <c r="J716" s="69">
        <v>0</v>
      </c>
      <c r="K716" s="37">
        <v>0</v>
      </c>
      <c r="L716" s="69">
        <v>0</v>
      </c>
      <c r="M716" s="37">
        <v>0</v>
      </c>
      <c r="N716" s="69">
        <v>0</v>
      </c>
      <c r="O716" s="69">
        <v>0.50749200000000005</v>
      </c>
      <c r="P716" s="69">
        <v>0.50749200000000005</v>
      </c>
      <c r="Q716" s="69">
        <f t="shared" si="259"/>
        <v>0</v>
      </c>
      <c r="R716" s="69">
        <f t="shared" si="260"/>
        <v>0</v>
      </c>
      <c r="S716" s="131">
        <f t="shared" si="261"/>
        <v>0</v>
      </c>
      <c r="T716" s="45" t="s">
        <v>32</v>
      </c>
      <c r="U716" s="1"/>
      <c r="W716" s="3"/>
      <c r="X716" s="3"/>
      <c r="Y716" s="3"/>
      <c r="Z716" s="3"/>
      <c r="AD716" s="1"/>
      <c r="AE716" s="1"/>
    </row>
    <row r="717" spans="1:31" ht="31.5" customHeight="1" x14ac:dyDescent="0.25">
      <c r="A717" s="34" t="s">
        <v>1400</v>
      </c>
      <c r="B717" s="52" t="s">
        <v>1539</v>
      </c>
      <c r="C717" s="73" t="s">
        <v>1540</v>
      </c>
      <c r="D717" s="69">
        <v>0.17344799999999999</v>
      </c>
      <c r="E717" s="57">
        <v>0</v>
      </c>
      <c r="F717" s="69">
        <f t="shared" si="257"/>
        <v>0.17344799999999999</v>
      </c>
      <c r="G717" s="69">
        <f t="shared" si="258"/>
        <v>0.17344799999999999</v>
      </c>
      <c r="H717" s="69">
        <f t="shared" si="258"/>
        <v>0.17344800000000002</v>
      </c>
      <c r="I717" s="37">
        <v>0</v>
      </c>
      <c r="J717" s="69">
        <v>0</v>
      </c>
      <c r="K717" s="37">
        <v>0</v>
      </c>
      <c r="L717" s="69">
        <v>0</v>
      </c>
      <c r="M717" s="37">
        <v>0</v>
      </c>
      <c r="N717" s="69">
        <v>0</v>
      </c>
      <c r="O717" s="69">
        <v>0.17344799999999999</v>
      </c>
      <c r="P717" s="69">
        <v>0.17344800000000002</v>
      </c>
      <c r="Q717" s="69">
        <f t="shared" si="259"/>
        <v>0</v>
      </c>
      <c r="R717" s="69">
        <f t="shared" si="260"/>
        <v>0</v>
      </c>
      <c r="S717" s="131">
        <f t="shared" si="261"/>
        <v>0</v>
      </c>
      <c r="T717" s="45" t="s">
        <v>32</v>
      </c>
      <c r="U717" s="1"/>
      <c r="W717" s="3"/>
      <c r="X717" s="3"/>
      <c r="Y717" s="3"/>
      <c r="Z717" s="3"/>
      <c r="AD717" s="1"/>
      <c r="AE717" s="1"/>
    </row>
    <row r="718" spans="1:31" ht="31.5" customHeight="1" x14ac:dyDescent="0.25">
      <c r="A718" s="34" t="s">
        <v>1400</v>
      </c>
      <c r="B718" s="52" t="s">
        <v>1541</v>
      </c>
      <c r="C718" s="73" t="s">
        <v>1542</v>
      </c>
      <c r="D718" s="69">
        <v>0.37766400000000006</v>
      </c>
      <c r="E718" s="57">
        <v>0</v>
      </c>
      <c r="F718" s="69">
        <f t="shared" si="257"/>
        <v>0.37766400000000006</v>
      </c>
      <c r="G718" s="69">
        <f t="shared" si="258"/>
        <v>0.37766400000000006</v>
      </c>
      <c r="H718" s="69">
        <f t="shared" si="258"/>
        <v>0</v>
      </c>
      <c r="I718" s="37">
        <v>0</v>
      </c>
      <c r="J718" s="69">
        <v>0</v>
      </c>
      <c r="K718" s="37">
        <v>0</v>
      </c>
      <c r="L718" s="69">
        <v>0</v>
      </c>
      <c r="M718" s="37">
        <v>0</v>
      </c>
      <c r="N718" s="69">
        <v>0</v>
      </c>
      <c r="O718" s="69">
        <v>0.37766400000000006</v>
      </c>
      <c r="P718" s="69">
        <v>0</v>
      </c>
      <c r="Q718" s="69">
        <f t="shared" si="259"/>
        <v>0.37766400000000006</v>
      </c>
      <c r="R718" s="69">
        <f t="shared" si="260"/>
        <v>-0.37766400000000006</v>
      </c>
      <c r="S718" s="131">
        <f t="shared" si="261"/>
        <v>-1</v>
      </c>
      <c r="T718" s="45" t="s">
        <v>1044</v>
      </c>
      <c r="U718" s="1"/>
      <c r="W718" s="3"/>
      <c r="X718" s="3"/>
      <c r="Y718" s="3"/>
      <c r="Z718" s="3"/>
      <c r="AD718" s="1"/>
      <c r="AE718" s="1"/>
    </row>
    <row r="719" spans="1:31" ht="46.5" customHeight="1" x14ac:dyDescent="0.25">
      <c r="A719" s="34" t="s">
        <v>1400</v>
      </c>
      <c r="B719" s="52" t="s">
        <v>1543</v>
      </c>
      <c r="C719" s="73" t="s">
        <v>1544</v>
      </c>
      <c r="D719" s="69">
        <v>1.38</v>
      </c>
      <c r="E719" s="57">
        <v>0</v>
      </c>
      <c r="F719" s="69">
        <f t="shared" ref="F719:F747" si="262">D719-E719</f>
        <v>1.38</v>
      </c>
      <c r="G719" s="69">
        <f t="shared" ref="G719:H747" si="263">I719+K719+M719+O719</f>
        <v>1.38</v>
      </c>
      <c r="H719" s="69">
        <f t="shared" si="263"/>
        <v>1.38</v>
      </c>
      <c r="I719" s="37">
        <v>0</v>
      </c>
      <c r="J719" s="69">
        <v>0</v>
      </c>
      <c r="K719" s="37">
        <v>1.38</v>
      </c>
      <c r="L719" s="69">
        <v>1.38</v>
      </c>
      <c r="M719" s="37">
        <v>0</v>
      </c>
      <c r="N719" s="69">
        <v>0</v>
      </c>
      <c r="O719" s="69">
        <v>0</v>
      </c>
      <c r="P719" s="69">
        <v>0</v>
      </c>
      <c r="Q719" s="69">
        <f t="shared" ref="Q719:Q747" si="264">F719-H719</f>
        <v>0</v>
      </c>
      <c r="R719" s="69">
        <f t="shared" ref="R719:R747" si="265">H719-(I719+K719+M719+O719)</f>
        <v>0</v>
      </c>
      <c r="S719" s="131">
        <f t="shared" si="261"/>
        <v>0</v>
      </c>
      <c r="T719" s="45" t="s">
        <v>32</v>
      </c>
      <c r="U719" s="1"/>
      <c r="W719" s="3"/>
      <c r="X719" s="3"/>
      <c r="Y719" s="3"/>
      <c r="Z719" s="3"/>
      <c r="AD719" s="1"/>
      <c r="AE719" s="1"/>
    </row>
    <row r="720" spans="1:31" ht="46.5" customHeight="1" x14ac:dyDescent="0.25">
      <c r="A720" s="34" t="s">
        <v>1400</v>
      </c>
      <c r="B720" s="52" t="s">
        <v>1545</v>
      </c>
      <c r="C720" s="73" t="s">
        <v>1546</v>
      </c>
      <c r="D720" s="69" t="s">
        <v>32</v>
      </c>
      <c r="E720" s="57" t="s">
        <v>32</v>
      </c>
      <c r="F720" s="69" t="s">
        <v>32</v>
      </c>
      <c r="G720" s="69" t="s">
        <v>32</v>
      </c>
      <c r="H720" s="69">
        <f t="shared" si="263"/>
        <v>0.26699665999999994</v>
      </c>
      <c r="I720" s="37" t="s">
        <v>32</v>
      </c>
      <c r="J720" s="69">
        <v>0</v>
      </c>
      <c r="K720" s="37" t="s">
        <v>32</v>
      </c>
      <c r="L720" s="69">
        <v>0.26699665999999994</v>
      </c>
      <c r="M720" s="37" t="s">
        <v>32</v>
      </c>
      <c r="N720" s="69">
        <v>0</v>
      </c>
      <c r="O720" s="69" t="s">
        <v>32</v>
      </c>
      <c r="P720" s="69">
        <v>0</v>
      </c>
      <c r="Q720" s="69" t="s">
        <v>32</v>
      </c>
      <c r="R720" s="69" t="s">
        <v>32</v>
      </c>
      <c r="S720" s="131" t="s">
        <v>32</v>
      </c>
      <c r="T720" s="45" t="s">
        <v>1547</v>
      </c>
      <c r="U720" s="1"/>
      <c r="W720" s="3"/>
      <c r="X720" s="3"/>
      <c r="Y720" s="3"/>
      <c r="Z720" s="3"/>
      <c r="AD720" s="1"/>
      <c r="AE720" s="1"/>
    </row>
    <row r="721" spans="1:31" ht="56.25" customHeight="1" x14ac:dyDescent="0.25">
      <c r="A721" s="34" t="s">
        <v>1400</v>
      </c>
      <c r="B721" s="52" t="s">
        <v>1548</v>
      </c>
      <c r="C721" s="73" t="s">
        <v>1549</v>
      </c>
      <c r="D721" s="69">
        <v>4.8223079999999996</v>
      </c>
      <c r="E721" s="57">
        <v>0</v>
      </c>
      <c r="F721" s="69">
        <f t="shared" si="262"/>
        <v>4.8223079999999996</v>
      </c>
      <c r="G721" s="69">
        <f t="shared" si="263"/>
        <v>4.8223079999999996</v>
      </c>
      <c r="H721" s="69">
        <f t="shared" si="263"/>
        <v>5.1333333400000001</v>
      </c>
      <c r="I721" s="37">
        <v>0</v>
      </c>
      <c r="J721" s="69">
        <v>0</v>
      </c>
      <c r="K721" s="37">
        <v>0</v>
      </c>
      <c r="L721" s="69">
        <v>0</v>
      </c>
      <c r="M721" s="37">
        <v>0</v>
      </c>
      <c r="N721" s="69">
        <v>0</v>
      </c>
      <c r="O721" s="69">
        <v>4.8223079999999996</v>
      </c>
      <c r="P721" s="69">
        <v>5.1333333400000001</v>
      </c>
      <c r="Q721" s="69">
        <f t="shared" si="264"/>
        <v>-0.31102534000000048</v>
      </c>
      <c r="R721" s="69">
        <f t="shared" si="265"/>
        <v>0.31102534000000048</v>
      </c>
      <c r="S721" s="131">
        <f t="shared" si="261"/>
        <v>6.4497195119017803E-2</v>
      </c>
      <c r="T721" s="45" t="s">
        <v>1550</v>
      </c>
      <c r="U721" s="1"/>
      <c r="W721" s="3"/>
      <c r="X721" s="3"/>
      <c r="Y721" s="3"/>
      <c r="Z721" s="3"/>
      <c r="AD721" s="1"/>
      <c r="AE721" s="1"/>
    </row>
    <row r="722" spans="1:31" ht="31.5" customHeight="1" x14ac:dyDescent="0.25">
      <c r="A722" s="34" t="s">
        <v>1400</v>
      </c>
      <c r="B722" s="52" t="s">
        <v>1551</v>
      </c>
      <c r="C722" s="73" t="s">
        <v>1552</v>
      </c>
      <c r="D722" s="69">
        <v>0.24105599999999999</v>
      </c>
      <c r="E722" s="57">
        <v>0</v>
      </c>
      <c r="F722" s="69">
        <f t="shared" si="262"/>
        <v>0.24105599999999999</v>
      </c>
      <c r="G722" s="69">
        <f t="shared" si="263"/>
        <v>0.24105599999999999</v>
      </c>
      <c r="H722" s="69">
        <f t="shared" si="263"/>
        <v>0</v>
      </c>
      <c r="I722" s="37">
        <v>0</v>
      </c>
      <c r="J722" s="69">
        <v>0</v>
      </c>
      <c r="K722" s="37">
        <v>0</v>
      </c>
      <c r="L722" s="69">
        <v>0</v>
      </c>
      <c r="M722" s="37">
        <v>0</v>
      </c>
      <c r="N722" s="69">
        <v>0</v>
      </c>
      <c r="O722" s="69">
        <v>0.24105599999999999</v>
      </c>
      <c r="P722" s="69">
        <v>0</v>
      </c>
      <c r="Q722" s="69">
        <f t="shared" si="264"/>
        <v>0.24105599999999999</v>
      </c>
      <c r="R722" s="69">
        <f t="shared" si="265"/>
        <v>-0.24105599999999999</v>
      </c>
      <c r="S722" s="131">
        <f t="shared" si="261"/>
        <v>-1</v>
      </c>
      <c r="T722" s="45" t="s">
        <v>1033</v>
      </c>
      <c r="U722" s="1"/>
      <c r="W722" s="3"/>
      <c r="X722" s="3"/>
      <c r="Y722" s="3"/>
      <c r="Z722" s="3"/>
      <c r="AD722" s="1"/>
      <c r="AE722" s="1"/>
    </row>
    <row r="723" spans="1:31" ht="31.5" customHeight="1" x14ac:dyDescent="0.25">
      <c r="A723" s="34" t="s">
        <v>1400</v>
      </c>
      <c r="B723" s="52" t="s">
        <v>1553</v>
      </c>
      <c r="C723" s="73" t="s">
        <v>1554</v>
      </c>
      <c r="D723" s="69">
        <v>1.7275172999999997</v>
      </c>
      <c r="E723" s="57">
        <v>0</v>
      </c>
      <c r="F723" s="69">
        <f t="shared" si="262"/>
        <v>1.7275172999999997</v>
      </c>
      <c r="G723" s="69">
        <f t="shared" si="263"/>
        <v>1.7275172999999997</v>
      </c>
      <c r="H723" s="69">
        <f t="shared" si="263"/>
        <v>1.83294</v>
      </c>
      <c r="I723" s="37">
        <v>0</v>
      </c>
      <c r="J723" s="69">
        <v>0</v>
      </c>
      <c r="K723" s="37">
        <v>0</v>
      </c>
      <c r="L723" s="69">
        <v>0</v>
      </c>
      <c r="M723" s="37">
        <v>0</v>
      </c>
      <c r="N723" s="69">
        <v>0</v>
      </c>
      <c r="O723" s="69">
        <v>1.7275172999999997</v>
      </c>
      <c r="P723" s="69">
        <v>1.83294</v>
      </c>
      <c r="Q723" s="69">
        <f t="shared" si="264"/>
        <v>-0.10542270000000031</v>
      </c>
      <c r="R723" s="69">
        <f t="shared" si="265"/>
        <v>0.10542270000000031</v>
      </c>
      <c r="S723" s="131">
        <f t="shared" si="261"/>
        <v>6.1025553839605735E-2</v>
      </c>
      <c r="T723" s="45" t="s">
        <v>32</v>
      </c>
      <c r="U723" s="1"/>
      <c r="W723" s="3"/>
      <c r="X723" s="3"/>
      <c r="Y723" s="3"/>
      <c r="Z723" s="3"/>
      <c r="AD723" s="1"/>
      <c r="AE723" s="1"/>
    </row>
    <row r="724" spans="1:31" ht="47.25" customHeight="1" x14ac:dyDescent="0.25">
      <c r="A724" s="34" t="s">
        <v>1400</v>
      </c>
      <c r="B724" s="52" t="s">
        <v>1555</v>
      </c>
      <c r="C724" s="73" t="s">
        <v>1556</v>
      </c>
      <c r="D724" s="69">
        <v>0.84325200000000011</v>
      </c>
      <c r="E724" s="57">
        <v>0</v>
      </c>
      <c r="F724" s="69">
        <f t="shared" si="262"/>
        <v>0.84325200000000011</v>
      </c>
      <c r="G724" s="69">
        <f t="shared" si="263"/>
        <v>0.56470492800000005</v>
      </c>
      <c r="H724" s="69">
        <f t="shared" si="263"/>
        <v>0.3624</v>
      </c>
      <c r="I724" s="37">
        <v>0</v>
      </c>
      <c r="J724" s="69">
        <v>0</v>
      </c>
      <c r="K724" s="37">
        <v>0</v>
      </c>
      <c r="L724" s="69">
        <v>0</v>
      </c>
      <c r="M724" s="37">
        <v>0</v>
      </c>
      <c r="N724" s="69">
        <v>0</v>
      </c>
      <c r="O724" s="69">
        <v>0.56470492800000005</v>
      </c>
      <c r="P724" s="69">
        <v>0.3624</v>
      </c>
      <c r="Q724" s="69">
        <f t="shared" si="264"/>
        <v>0.48085200000000011</v>
      </c>
      <c r="R724" s="69">
        <f t="shared" si="265"/>
        <v>-0.20230492800000005</v>
      </c>
      <c r="S724" s="131">
        <f t="shared" si="261"/>
        <v>-0.35824891544066717</v>
      </c>
      <c r="T724" s="45" t="s">
        <v>870</v>
      </c>
      <c r="U724" s="1"/>
      <c r="W724" s="3"/>
      <c r="X724" s="3"/>
      <c r="Y724" s="3"/>
      <c r="Z724" s="3"/>
      <c r="AD724" s="1"/>
      <c r="AE724" s="1"/>
    </row>
    <row r="725" spans="1:31" ht="65.25" customHeight="1" x14ac:dyDescent="0.25">
      <c r="A725" s="34" t="s">
        <v>1400</v>
      </c>
      <c r="B725" s="52" t="s">
        <v>1557</v>
      </c>
      <c r="C725" s="73" t="s">
        <v>1558</v>
      </c>
      <c r="D725" s="69">
        <v>12.177551999999999</v>
      </c>
      <c r="E725" s="57">
        <v>0</v>
      </c>
      <c r="F725" s="69">
        <f t="shared" si="262"/>
        <v>12.177551999999999</v>
      </c>
      <c r="G725" s="69">
        <f t="shared" si="263"/>
        <v>12.177551999999999</v>
      </c>
      <c r="H725" s="69">
        <f t="shared" si="263"/>
        <v>0</v>
      </c>
      <c r="I725" s="37">
        <v>0</v>
      </c>
      <c r="J725" s="69">
        <v>0</v>
      </c>
      <c r="K725" s="37">
        <v>0</v>
      </c>
      <c r="L725" s="69">
        <v>0</v>
      </c>
      <c r="M725" s="37">
        <v>0</v>
      </c>
      <c r="N725" s="69">
        <v>0</v>
      </c>
      <c r="O725" s="69">
        <v>12.177551999999999</v>
      </c>
      <c r="P725" s="69">
        <v>0</v>
      </c>
      <c r="Q725" s="69">
        <f t="shared" si="264"/>
        <v>12.177551999999999</v>
      </c>
      <c r="R725" s="69">
        <f t="shared" si="265"/>
        <v>-12.177551999999999</v>
      </c>
      <c r="S725" s="131">
        <f t="shared" si="261"/>
        <v>-1</v>
      </c>
      <c r="T725" s="45" t="s">
        <v>1559</v>
      </c>
      <c r="U725" s="1"/>
      <c r="W725" s="3"/>
      <c r="X725" s="3"/>
      <c r="Y725" s="3"/>
      <c r="Z725" s="3"/>
      <c r="AD725" s="1"/>
      <c r="AE725" s="1"/>
    </row>
    <row r="726" spans="1:31" ht="59.25" customHeight="1" x14ac:dyDescent="0.25">
      <c r="A726" s="34" t="s">
        <v>1400</v>
      </c>
      <c r="B726" s="52" t="s">
        <v>1560</v>
      </c>
      <c r="C726" s="73" t="s">
        <v>1561</v>
      </c>
      <c r="D726" s="69">
        <v>11.885508</v>
      </c>
      <c r="E726" s="57">
        <v>0</v>
      </c>
      <c r="F726" s="69">
        <f t="shared" si="262"/>
        <v>11.885508</v>
      </c>
      <c r="G726" s="69">
        <f t="shared" si="263"/>
        <v>11.885508</v>
      </c>
      <c r="H726" s="69">
        <f t="shared" si="263"/>
        <v>11.20427409</v>
      </c>
      <c r="I726" s="37">
        <v>0</v>
      </c>
      <c r="J726" s="69">
        <v>0</v>
      </c>
      <c r="K726" s="37">
        <v>0</v>
      </c>
      <c r="L726" s="69">
        <v>0</v>
      </c>
      <c r="M726" s="37">
        <v>0</v>
      </c>
      <c r="N726" s="69">
        <v>0</v>
      </c>
      <c r="O726" s="69">
        <v>11.885508</v>
      </c>
      <c r="P726" s="69">
        <v>11.20427409</v>
      </c>
      <c r="Q726" s="69">
        <f t="shared" si="264"/>
        <v>0.68123390999999955</v>
      </c>
      <c r="R726" s="69">
        <f t="shared" si="265"/>
        <v>-0.68123390999999955</v>
      </c>
      <c r="S726" s="131">
        <f t="shared" si="261"/>
        <v>-5.7316347774112777E-2</v>
      </c>
      <c r="T726" s="45" t="s">
        <v>32</v>
      </c>
      <c r="U726" s="1"/>
      <c r="W726" s="3"/>
      <c r="X726" s="3"/>
      <c r="Y726" s="3"/>
      <c r="Z726" s="3"/>
      <c r="AD726" s="1"/>
      <c r="AE726" s="1"/>
    </row>
    <row r="727" spans="1:31" ht="31.5" customHeight="1" x14ac:dyDescent="0.25">
      <c r="A727" s="34" t="s">
        <v>1400</v>
      </c>
      <c r="B727" s="52" t="s">
        <v>1562</v>
      </c>
      <c r="C727" s="73" t="s">
        <v>1563</v>
      </c>
      <c r="D727" s="69">
        <v>33.066000000000003</v>
      </c>
      <c r="E727" s="57">
        <v>0</v>
      </c>
      <c r="F727" s="69">
        <f t="shared" si="262"/>
        <v>33.066000000000003</v>
      </c>
      <c r="G727" s="69">
        <f t="shared" si="263"/>
        <v>33.066000000000003</v>
      </c>
      <c r="H727" s="69">
        <f t="shared" si="263"/>
        <v>33.066000000000003</v>
      </c>
      <c r="I727" s="37">
        <v>33.066000000000003</v>
      </c>
      <c r="J727" s="69">
        <v>33.066000000000003</v>
      </c>
      <c r="K727" s="37">
        <v>0</v>
      </c>
      <c r="L727" s="69">
        <v>0</v>
      </c>
      <c r="M727" s="37">
        <v>0</v>
      </c>
      <c r="N727" s="69">
        <v>0</v>
      </c>
      <c r="O727" s="69">
        <v>0</v>
      </c>
      <c r="P727" s="69">
        <v>0</v>
      </c>
      <c r="Q727" s="69">
        <f t="shared" si="264"/>
        <v>0</v>
      </c>
      <c r="R727" s="69">
        <f t="shared" si="265"/>
        <v>0</v>
      </c>
      <c r="S727" s="131">
        <f t="shared" si="261"/>
        <v>0</v>
      </c>
      <c r="T727" s="45" t="s">
        <v>32</v>
      </c>
      <c r="U727" s="1"/>
      <c r="W727" s="3"/>
      <c r="X727" s="3"/>
      <c r="Y727" s="3"/>
      <c r="Z727" s="3"/>
      <c r="AD727" s="1"/>
      <c r="AE727" s="1"/>
    </row>
    <row r="728" spans="1:31" ht="57.75" customHeight="1" x14ac:dyDescent="0.25">
      <c r="A728" s="34" t="s">
        <v>1400</v>
      </c>
      <c r="B728" s="52" t="s">
        <v>1564</v>
      </c>
      <c r="C728" s="73" t="s">
        <v>1565</v>
      </c>
      <c r="D728" s="69">
        <v>9.0320000040000004</v>
      </c>
      <c r="E728" s="57">
        <v>0</v>
      </c>
      <c r="F728" s="69">
        <f t="shared" si="262"/>
        <v>9.0320000040000004</v>
      </c>
      <c r="G728" s="69">
        <f t="shared" si="263"/>
        <v>9.0320000040000004</v>
      </c>
      <c r="H728" s="69">
        <f t="shared" si="263"/>
        <v>0</v>
      </c>
      <c r="I728" s="37">
        <v>0</v>
      </c>
      <c r="J728" s="69">
        <v>0</v>
      </c>
      <c r="K728" s="37">
        <v>0</v>
      </c>
      <c r="L728" s="69">
        <v>0</v>
      </c>
      <c r="M728" s="37">
        <v>0</v>
      </c>
      <c r="N728" s="69">
        <v>0</v>
      </c>
      <c r="O728" s="69">
        <v>9.0320000040000004</v>
      </c>
      <c r="P728" s="69">
        <v>0</v>
      </c>
      <c r="Q728" s="69">
        <f t="shared" si="264"/>
        <v>9.0320000040000004</v>
      </c>
      <c r="R728" s="69">
        <f t="shared" si="265"/>
        <v>-9.0320000040000004</v>
      </c>
      <c r="S728" s="131">
        <f t="shared" si="261"/>
        <v>-1</v>
      </c>
      <c r="T728" s="45" t="s">
        <v>1566</v>
      </c>
      <c r="U728" s="1"/>
      <c r="W728" s="3"/>
      <c r="X728" s="3"/>
      <c r="Y728" s="3"/>
      <c r="Z728" s="3"/>
      <c r="AD728" s="1"/>
      <c r="AE728" s="1"/>
    </row>
    <row r="729" spans="1:31" ht="54" customHeight="1" x14ac:dyDescent="0.25">
      <c r="A729" s="34" t="s">
        <v>1400</v>
      </c>
      <c r="B729" s="52" t="s">
        <v>1567</v>
      </c>
      <c r="C729" s="73" t="s">
        <v>1568</v>
      </c>
      <c r="D729" s="69">
        <v>1.5020640000000001</v>
      </c>
      <c r="E729" s="57">
        <v>0</v>
      </c>
      <c r="F729" s="69">
        <f t="shared" si="262"/>
        <v>1.5020640000000001</v>
      </c>
      <c r="G729" s="69">
        <f t="shared" si="263"/>
        <v>1.5020640000000001</v>
      </c>
      <c r="H729" s="69">
        <f t="shared" si="263"/>
        <v>1.5020640000000001</v>
      </c>
      <c r="I729" s="37">
        <v>0</v>
      </c>
      <c r="J729" s="69">
        <v>0</v>
      </c>
      <c r="K729" s="37">
        <v>0</v>
      </c>
      <c r="L729" s="69">
        <v>0</v>
      </c>
      <c r="M729" s="37">
        <v>1.5020640000000001</v>
      </c>
      <c r="N729" s="69">
        <v>1.5020640000000001</v>
      </c>
      <c r="O729" s="69">
        <v>0</v>
      </c>
      <c r="P729" s="69">
        <v>0</v>
      </c>
      <c r="Q729" s="69">
        <f t="shared" si="264"/>
        <v>0</v>
      </c>
      <c r="R729" s="69">
        <f t="shared" si="265"/>
        <v>0</v>
      </c>
      <c r="S729" s="131">
        <f t="shared" si="261"/>
        <v>0</v>
      </c>
      <c r="T729" s="45" t="s">
        <v>32</v>
      </c>
      <c r="U729" s="1"/>
      <c r="W729" s="3"/>
      <c r="X729" s="3"/>
      <c r="Y729" s="3"/>
      <c r="Z729" s="3"/>
      <c r="AD729" s="1"/>
      <c r="AE729" s="1"/>
    </row>
    <row r="730" spans="1:31" ht="94.5" customHeight="1" x14ac:dyDescent="0.25">
      <c r="A730" s="34" t="s">
        <v>1400</v>
      </c>
      <c r="B730" s="52" t="s">
        <v>1569</v>
      </c>
      <c r="C730" s="73" t="s">
        <v>1570</v>
      </c>
      <c r="D730" s="69">
        <v>0.72557999999999989</v>
      </c>
      <c r="E730" s="57">
        <v>0</v>
      </c>
      <c r="F730" s="69">
        <f t="shared" si="262"/>
        <v>0.72557999999999989</v>
      </c>
      <c r="G730" s="69">
        <f t="shared" si="263"/>
        <v>0.72557999999999989</v>
      </c>
      <c r="H730" s="69">
        <f t="shared" si="263"/>
        <v>0.39239999999999997</v>
      </c>
      <c r="I730" s="37">
        <v>0</v>
      </c>
      <c r="J730" s="69">
        <v>0</v>
      </c>
      <c r="K730" s="37">
        <v>0</v>
      </c>
      <c r="L730" s="69">
        <v>0</v>
      </c>
      <c r="M730" s="37">
        <v>0</v>
      </c>
      <c r="N730" s="69">
        <v>0</v>
      </c>
      <c r="O730" s="130">
        <v>0.72557999999999989</v>
      </c>
      <c r="P730" s="69">
        <v>0.39239999999999997</v>
      </c>
      <c r="Q730" s="69">
        <f t="shared" si="264"/>
        <v>0.33317999999999992</v>
      </c>
      <c r="R730" s="69">
        <f t="shared" si="265"/>
        <v>-0.33317999999999992</v>
      </c>
      <c r="S730" s="131">
        <f t="shared" si="261"/>
        <v>-0.45919126767551471</v>
      </c>
      <c r="T730" s="45" t="s">
        <v>1571</v>
      </c>
      <c r="U730" s="1"/>
      <c r="W730" s="3"/>
      <c r="X730" s="3"/>
      <c r="Y730" s="3"/>
      <c r="Z730" s="3"/>
      <c r="AD730" s="1"/>
      <c r="AE730" s="1"/>
    </row>
    <row r="731" spans="1:31" ht="48" customHeight="1" x14ac:dyDescent="0.25">
      <c r="A731" s="34" t="s">
        <v>1400</v>
      </c>
      <c r="B731" s="52" t="s">
        <v>1572</v>
      </c>
      <c r="C731" s="73" t="s">
        <v>1573</v>
      </c>
      <c r="D731" s="69">
        <v>1.2707519999999999</v>
      </c>
      <c r="E731" s="57">
        <v>0</v>
      </c>
      <c r="F731" s="69">
        <f t="shared" si="262"/>
        <v>1.2707519999999999</v>
      </c>
      <c r="G731" s="69">
        <f t="shared" si="263"/>
        <v>1.2707519999999999</v>
      </c>
      <c r="H731" s="69">
        <f t="shared" si="263"/>
        <v>0.88379946999999992</v>
      </c>
      <c r="I731" s="37">
        <v>0</v>
      </c>
      <c r="J731" s="69">
        <v>0</v>
      </c>
      <c r="K731" s="37">
        <v>0</v>
      </c>
      <c r="L731" s="69">
        <v>0</v>
      </c>
      <c r="M731" s="37">
        <v>0</v>
      </c>
      <c r="N731" s="69">
        <v>0</v>
      </c>
      <c r="O731" s="130">
        <v>1.2707519999999999</v>
      </c>
      <c r="P731" s="69">
        <v>0.88379946999999992</v>
      </c>
      <c r="Q731" s="69">
        <f t="shared" si="264"/>
        <v>0.38695252999999996</v>
      </c>
      <c r="R731" s="69">
        <f t="shared" si="265"/>
        <v>-0.38695252999999996</v>
      </c>
      <c r="S731" s="131">
        <f t="shared" si="261"/>
        <v>-0.30450672515172117</v>
      </c>
      <c r="T731" s="45" t="s">
        <v>1571</v>
      </c>
      <c r="U731" s="1"/>
      <c r="W731" s="3"/>
      <c r="X731" s="3"/>
      <c r="Y731" s="3"/>
      <c r="Z731" s="3"/>
      <c r="AD731" s="1"/>
      <c r="AE731" s="1"/>
    </row>
    <row r="732" spans="1:31" ht="48" customHeight="1" x14ac:dyDescent="0.25">
      <c r="A732" s="34" t="s">
        <v>1400</v>
      </c>
      <c r="B732" s="52" t="s">
        <v>1574</v>
      </c>
      <c r="C732" s="73" t="s">
        <v>1575</v>
      </c>
      <c r="D732" s="69">
        <v>2.0420400000000001</v>
      </c>
      <c r="E732" s="57">
        <v>0</v>
      </c>
      <c r="F732" s="69">
        <f t="shared" si="262"/>
        <v>2.0420400000000001</v>
      </c>
      <c r="G732" s="69">
        <f t="shared" si="263"/>
        <v>2.0420400000000001</v>
      </c>
      <c r="H732" s="69">
        <f t="shared" si="263"/>
        <v>1.4345999999999999</v>
      </c>
      <c r="I732" s="37">
        <v>0</v>
      </c>
      <c r="J732" s="69">
        <v>0</v>
      </c>
      <c r="K732" s="37">
        <v>0</v>
      </c>
      <c r="L732" s="69">
        <v>0</v>
      </c>
      <c r="M732" s="37">
        <v>0</v>
      </c>
      <c r="N732" s="69">
        <v>0</v>
      </c>
      <c r="O732" s="130">
        <v>2.0420400000000001</v>
      </c>
      <c r="P732" s="69">
        <v>1.4345999999999999</v>
      </c>
      <c r="Q732" s="69">
        <f t="shared" si="264"/>
        <v>0.6074400000000002</v>
      </c>
      <c r="R732" s="69">
        <f t="shared" si="265"/>
        <v>-0.6074400000000002</v>
      </c>
      <c r="S732" s="131">
        <f t="shared" si="261"/>
        <v>-0.29746723864370933</v>
      </c>
      <c r="T732" s="45" t="s">
        <v>1571</v>
      </c>
      <c r="U732" s="1"/>
      <c r="W732" s="3"/>
      <c r="X732" s="3"/>
      <c r="Y732" s="3"/>
      <c r="Z732" s="3"/>
      <c r="AD732" s="1"/>
      <c r="AE732" s="1"/>
    </row>
    <row r="733" spans="1:31" ht="48" customHeight="1" x14ac:dyDescent="0.25">
      <c r="A733" s="34" t="s">
        <v>1400</v>
      </c>
      <c r="B733" s="52" t="s">
        <v>1576</v>
      </c>
      <c r="C733" s="73" t="s">
        <v>1577</v>
      </c>
      <c r="D733" s="69">
        <v>0.32995199999999997</v>
      </c>
      <c r="E733" s="57">
        <v>0</v>
      </c>
      <c r="F733" s="69">
        <f t="shared" si="262"/>
        <v>0.32995199999999997</v>
      </c>
      <c r="G733" s="69">
        <f t="shared" si="263"/>
        <v>0.32995200000000002</v>
      </c>
      <c r="H733" s="69">
        <f t="shared" si="263"/>
        <v>0.32995200000000002</v>
      </c>
      <c r="I733" s="37">
        <v>0</v>
      </c>
      <c r="J733" s="69">
        <v>0</v>
      </c>
      <c r="K733" s="37">
        <v>0</v>
      </c>
      <c r="L733" s="69">
        <v>0</v>
      </c>
      <c r="M733" s="37">
        <v>0.32995200000000002</v>
      </c>
      <c r="N733" s="69">
        <v>0.32995200000000002</v>
      </c>
      <c r="O733" s="130">
        <v>0</v>
      </c>
      <c r="P733" s="69">
        <v>0</v>
      </c>
      <c r="Q733" s="69">
        <f t="shared" si="264"/>
        <v>0</v>
      </c>
      <c r="R733" s="69">
        <f t="shared" si="265"/>
        <v>0</v>
      </c>
      <c r="S733" s="131">
        <f t="shared" si="261"/>
        <v>0</v>
      </c>
      <c r="T733" s="45" t="s">
        <v>32</v>
      </c>
      <c r="U733" s="1"/>
      <c r="W733" s="3"/>
      <c r="X733" s="3"/>
      <c r="Y733" s="3"/>
      <c r="Z733" s="3"/>
      <c r="AD733" s="1"/>
      <c r="AE733" s="1"/>
    </row>
    <row r="734" spans="1:31" ht="48" customHeight="1" x14ac:dyDescent="0.25">
      <c r="A734" s="34" t="s">
        <v>1400</v>
      </c>
      <c r="B734" s="52" t="s">
        <v>1578</v>
      </c>
      <c r="C734" s="73" t="s">
        <v>1579</v>
      </c>
      <c r="D734" s="69">
        <v>0.90506399999999998</v>
      </c>
      <c r="E734" s="57">
        <v>0</v>
      </c>
      <c r="F734" s="69">
        <f t="shared" si="262"/>
        <v>0.90506399999999998</v>
      </c>
      <c r="G734" s="69">
        <f t="shared" si="263"/>
        <v>0.90506399999999998</v>
      </c>
      <c r="H734" s="69">
        <f t="shared" si="263"/>
        <v>0.48960000000000004</v>
      </c>
      <c r="I734" s="37">
        <v>0</v>
      </c>
      <c r="J734" s="69">
        <v>0</v>
      </c>
      <c r="K734" s="37">
        <v>0</v>
      </c>
      <c r="L734" s="69">
        <v>0</v>
      </c>
      <c r="M734" s="37">
        <v>0</v>
      </c>
      <c r="N734" s="69">
        <v>0</v>
      </c>
      <c r="O734" s="130">
        <v>0.90506399999999998</v>
      </c>
      <c r="P734" s="69">
        <v>0.48960000000000004</v>
      </c>
      <c r="Q734" s="69">
        <f t="shared" si="264"/>
        <v>0.41546399999999994</v>
      </c>
      <c r="R734" s="69">
        <f t="shared" si="265"/>
        <v>-0.41546399999999994</v>
      </c>
      <c r="S734" s="131">
        <f t="shared" si="261"/>
        <v>-0.45904378032934684</v>
      </c>
      <c r="T734" s="45" t="s">
        <v>1571</v>
      </c>
      <c r="U734" s="1"/>
      <c r="W734" s="3"/>
      <c r="X734" s="3"/>
      <c r="Y734" s="3"/>
      <c r="Z734" s="3"/>
      <c r="AD734" s="1"/>
      <c r="AE734" s="1"/>
    </row>
    <row r="735" spans="1:31" ht="78.75" customHeight="1" x14ac:dyDescent="0.25">
      <c r="A735" s="34" t="s">
        <v>1400</v>
      </c>
      <c r="B735" s="52" t="s">
        <v>1580</v>
      </c>
      <c r="C735" s="73" t="s">
        <v>1581</v>
      </c>
      <c r="D735" s="133">
        <v>0.72753000000000001</v>
      </c>
      <c r="E735" s="133">
        <v>0</v>
      </c>
      <c r="F735" s="69">
        <f t="shared" si="262"/>
        <v>0.72753000000000001</v>
      </c>
      <c r="G735" s="69">
        <f t="shared" si="263"/>
        <v>0.72753000000000001</v>
      </c>
      <c r="H735" s="69">
        <f t="shared" si="263"/>
        <v>0.60875999999999997</v>
      </c>
      <c r="I735" s="37">
        <v>0</v>
      </c>
      <c r="J735" s="69">
        <v>0</v>
      </c>
      <c r="K735" s="37">
        <v>0</v>
      </c>
      <c r="L735" s="69">
        <v>0</v>
      </c>
      <c r="M735" s="37">
        <v>0</v>
      </c>
      <c r="N735" s="69">
        <v>0</v>
      </c>
      <c r="O735" s="69">
        <v>0.72753000000000001</v>
      </c>
      <c r="P735" s="69">
        <v>0.60875999999999997</v>
      </c>
      <c r="Q735" s="69">
        <f t="shared" si="264"/>
        <v>0.11877000000000004</v>
      </c>
      <c r="R735" s="69">
        <f t="shared" si="265"/>
        <v>-0.11877000000000004</v>
      </c>
      <c r="S735" s="131">
        <f t="shared" si="261"/>
        <v>-0.16325099995876463</v>
      </c>
      <c r="T735" s="69" t="s">
        <v>1571</v>
      </c>
      <c r="U735" s="1"/>
      <c r="W735" s="3"/>
      <c r="X735" s="3"/>
      <c r="Y735" s="3"/>
      <c r="Z735" s="3"/>
      <c r="AD735" s="1"/>
      <c r="AE735" s="1"/>
    </row>
    <row r="736" spans="1:31" ht="34.5" customHeight="1" x14ac:dyDescent="0.25">
      <c r="A736" s="140" t="s">
        <v>1400</v>
      </c>
      <c r="B736" s="151" t="s">
        <v>1582</v>
      </c>
      <c r="C736" s="72" t="s">
        <v>1583</v>
      </c>
      <c r="D736" s="133" t="s">
        <v>32</v>
      </c>
      <c r="E736" s="133" t="s">
        <v>32</v>
      </c>
      <c r="F736" s="69" t="s">
        <v>32</v>
      </c>
      <c r="G736" s="69" t="s">
        <v>32</v>
      </c>
      <c r="H736" s="69">
        <f t="shared" si="263"/>
        <v>0.23746454</v>
      </c>
      <c r="I736" s="37" t="s">
        <v>32</v>
      </c>
      <c r="J736" s="69">
        <v>0</v>
      </c>
      <c r="K736" s="37" t="s">
        <v>32</v>
      </c>
      <c r="L736" s="69">
        <v>0.23746454</v>
      </c>
      <c r="M736" s="37" t="s">
        <v>32</v>
      </c>
      <c r="N736" s="69">
        <v>0</v>
      </c>
      <c r="O736" s="69" t="s">
        <v>32</v>
      </c>
      <c r="P736" s="69">
        <v>0</v>
      </c>
      <c r="Q736" s="69" t="s">
        <v>32</v>
      </c>
      <c r="R736" s="69" t="s">
        <v>32</v>
      </c>
      <c r="S736" s="131" t="s">
        <v>32</v>
      </c>
      <c r="T736" s="69" t="s">
        <v>1584</v>
      </c>
      <c r="U736" s="1"/>
      <c r="W736" s="3"/>
      <c r="X736" s="3"/>
      <c r="Y736" s="3"/>
      <c r="Z736" s="3"/>
      <c r="AD736" s="1"/>
      <c r="AE736" s="1"/>
    </row>
    <row r="737" spans="1:31" ht="34.5" customHeight="1" x14ac:dyDescent="0.25">
      <c r="A737" s="140" t="s">
        <v>1400</v>
      </c>
      <c r="B737" s="151" t="s">
        <v>1585</v>
      </c>
      <c r="C737" s="72" t="s">
        <v>1586</v>
      </c>
      <c r="D737" s="133" t="s">
        <v>32</v>
      </c>
      <c r="E737" s="133" t="s">
        <v>32</v>
      </c>
      <c r="F737" s="69" t="s">
        <v>32</v>
      </c>
      <c r="G737" s="69" t="s">
        <v>32</v>
      </c>
      <c r="H737" s="69">
        <f t="shared" si="263"/>
        <v>0.124374</v>
      </c>
      <c r="I737" s="37" t="s">
        <v>32</v>
      </c>
      <c r="J737" s="69">
        <v>0</v>
      </c>
      <c r="K737" s="37" t="s">
        <v>32</v>
      </c>
      <c r="L737" s="69">
        <v>0</v>
      </c>
      <c r="M737" s="37" t="s">
        <v>32</v>
      </c>
      <c r="N737" s="69">
        <v>0.124374</v>
      </c>
      <c r="O737" s="69" t="s">
        <v>32</v>
      </c>
      <c r="P737" s="69">
        <v>0</v>
      </c>
      <c r="Q737" s="69" t="s">
        <v>32</v>
      </c>
      <c r="R737" s="69" t="s">
        <v>32</v>
      </c>
      <c r="S737" s="131" t="s">
        <v>32</v>
      </c>
      <c r="T737" s="69" t="s">
        <v>1584</v>
      </c>
      <c r="U737" s="1"/>
      <c r="W737" s="3"/>
      <c r="X737" s="3"/>
      <c r="Y737" s="3"/>
      <c r="Z737" s="3"/>
      <c r="AD737" s="1"/>
      <c r="AE737" s="1"/>
    </row>
    <row r="738" spans="1:31" ht="34.5" customHeight="1" x14ac:dyDescent="0.25">
      <c r="A738" s="140" t="s">
        <v>1400</v>
      </c>
      <c r="B738" s="151" t="s">
        <v>1587</v>
      </c>
      <c r="C738" s="72" t="s">
        <v>1588</v>
      </c>
      <c r="D738" s="133" t="s">
        <v>32</v>
      </c>
      <c r="E738" s="133" t="s">
        <v>32</v>
      </c>
      <c r="F738" s="69" t="s">
        <v>32</v>
      </c>
      <c r="G738" s="69" t="s">
        <v>32</v>
      </c>
      <c r="H738" s="69">
        <f t="shared" si="263"/>
        <v>1.40892E-2</v>
      </c>
      <c r="I738" s="37" t="s">
        <v>32</v>
      </c>
      <c r="J738" s="69">
        <v>0</v>
      </c>
      <c r="K738" s="37" t="s">
        <v>32</v>
      </c>
      <c r="L738" s="69">
        <v>0</v>
      </c>
      <c r="M738" s="37" t="s">
        <v>32</v>
      </c>
      <c r="N738" s="69">
        <v>0</v>
      </c>
      <c r="O738" s="69" t="s">
        <v>32</v>
      </c>
      <c r="P738" s="69">
        <v>1.40892E-2</v>
      </c>
      <c r="Q738" s="69" t="s">
        <v>32</v>
      </c>
      <c r="R738" s="69" t="s">
        <v>32</v>
      </c>
      <c r="S738" s="131" t="s">
        <v>32</v>
      </c>
      <c r="T738" s="69" t="s">
        <v>1584</v>
      </c>
      <c r="U738" s="1"/>
      <c r="W738" s="3"/>
      <c r="X738" s="3"/>
      <c r="Y738" s="3"/>
      <c r="Z738" s="3"/>
      <c r="AD738" s="1"/>
      <c r="AE738" s="1"/>
    </row>
    <row r="739" spans="1:31" ht="34.5" customHeight="1" x14ac:dyDescent="0.25">
      <c r="A739" s="140" t="s">
        <v>1400</v>
      </c>
      <c r="B739" s="151" t="s">
        <v>1589</v>
      </c>
      <c r="C739" s="72" t="s">
        <v>1590</v>
      </c>
      <c r="D739" s="133" t="s">
        <v>32</v>
      </c>
      <c r="E739" s="133" t="s">
        <v>32</v>
      </c>
      <c r="F739" s="69" t="s">
        <v>32</v>
      </c>
      <c r="G739" s="69" t="s">
        <v>32</v>
      </c>
      <c r="H739" s="69">
        <f t="shared" si="263"/>
        <v>0.25944</v>
      </c>
      <c r="I739" s="37" t="s">
        <v>32</v>
      </c>
      <c r="J739" s="69">
        <v>0</v>
      </c>
      <c r="K739" s="37" t="s">
        <v>32</v>
      </c>
      <c r="L739" s="69">
        <v>0</v>
      </c>
      <c r="M739" s="37" t="s">
        <v>32</v>
      </c>
      <c r="N739" s="69">
        <v>0</v>
      </c>
      <c r="O739" s="69" t="s">
        <v>32</v>
      </c>
      <c r="P739" s="69">
        <v>0.25944</v>
      </c>
      <c r="Q739" s="69" t="s">
        <v>32</v>
      </c>
      <c r="R739" s="69" t="s">
        <v>32</v>
      </c>
      <c r="S739" s="131" t="s">
        <v>32</v>
      </c>
      <c r="T739" s="69" t="s">
        <v>1584</v>
      </c>
      <c r="U739" s="1"/>
      <c r="W739" s="3"/>
      <c r="X739" s="3"/>
      <c r="Y739" s="3"/>
      <c r="Z739" s="3"/>
      <c r="AD739" s="1"/>
      <c r="AE739" s="1"/>
    </row>
    <row r="740" spans="1:31" ht="34.5" customHeight="1" x14ac:dyDescent="0.25">
      <c r="A740" s="140" t="s">
        <v>1400</v>
      </c>
      <c r="B740" s="151" t="s">
        <v>1591</v>
      </c>
      <c r="C740" s="72" t="s">
        <v>1592</v>
      </c>
      <c r="D740" s="133" t="s">
        <v>32</v>
      </c>
      <c r="E740" s="133" t="s">
        <v>32</v>
      </c>
      <c r="F740" s="69" t="s">
        <v>32</v>
      </c>
      <c r="G740" s="69" t="s">
        <v>32</v>
      </c>
      <c r="H740" s="69">
        <f t="shared" si="263"/>
        <v>0.1473371</v>
      </c>
      <c r="I740" s="37" t="s">
        <v>32</v>
      </c>
      <c r="J740" s="69">
        <v>0</v>
      </c>
      <c r="K740" s="37" t="s">
        <v>32</v>
      </c>
      <c r="L740" s="69">
        <v>0</v>
      </c>
      <c r="M740" s="37" t="s">
        <v>32</v>
      </c>
      <c r="N740" s="69">
        <v>0</v>
      </c>
      <c r="O740" s="69" t="s">
        <v>32</v>
      </c>
      <c r="P740" s="69">
        <v>0.1473371</v>
      </c>
      <c r="Q740" s="69" t="s">
        <v>32</v>
      </c>
      <c r="R740" s="69" t="s">
        <v>32</v>
      </c>
      <c r="S740" s="131" t="s">
        <v>32</v>
      </c>
      <c r="T740" s="69" t="s">
        <v>1584</v>
      </c>
      <c r="U740" s="1"/>
      <c r="W740" s="3"/>
      <c r="X740" s="3"/>
      <c r="Y740" s="3"/>
      <c r="Z740" s="3"/>
      <c r="AD740" s="1"/>
      <c r="AE740" s="1"/>
    </row>
    <row r="741" spans="1:31" ht="49.5" customHeight="1" x14ac:dyDescent="0.25">
      <c r="A741" s="140" t="s">
        <v>1400</v>
      </c>
      <c r="B741" s="151" t="s">
        <v>1593</v>
      </c>
      <c r="C741" s="72" t="s">
        <v>1594</v>
      </c>
      <c r="D741" s="133" t="s">
        <v>32</v>
      </c>
      <c r="E741" s="133" t="s">
        <v>32</v>
      </c>
      <c r="F741" s="69" t="s">
        <v>32</v>
      </c>
      <c r="G741" s="69" t="s">
        <v>32</v>
      </c>
      <c r="H741" s="69">
        <f t="shared" si="263"/>
        <v>0.37224000000000002</v>
      </c>
      <c r="I741" s="37" t="s">
        <v>32</v>
      </c>
      <c r="J741" s="69">
        <v>0</v>
      </c>
      <c r="K741" s="37" t="s">
        <v>32</v>
      </c>
      <c r="L741" s="69">
        <v>0</v>
      </c>
      <c r="M741" s="37" t="s">
        <v>32</v>
      </c>
      <c r="N741" s="69">
        <v>0</v>
      </c>
      <c r="O741" s="69" t="s">
        <v>32</v>
      </c>
      <c r="P741" s="69">
        <v>0.37224000000000002</v>
      </c>
      <c r="Q741" s="69" t="s">
        <v>32</v>
      </c>
      <c r="R741" s="69" t="s">
        <v>32</v>
      </c>
      <c r="S741" s="131" t="s">
        <v>32</v>
      </c>
      <c r="T741" s="69" t="s">
        <v>1584</v>
      </c>
      <c r="U741" s="1"/>
      <c r="W741" s="3"/>
      <c r="X741" s="3"/>
      <c r="Y741" s="3"/>
      <c r="Z741" s="3"/>
      <c r="AD741" s="1"/>
      <c r="AE741" s="1"/>
    </row>
    <row r="742" spans="1:31" ht="49.5" customHeight="1" x14ac:dyDescent="0.25">
      <c r="A742" s="140" t="s">
        <v>1400</v>
      </c>
      <c r="B742" s="151" t="s">
        <v>1595</v>
      </c>
      <c r="C742" s="72" t="s">
        <v>1596</v>
      </c>
      <c r="D742" s="133" t="s">
        <v>32</v>
      </c>
      <c r="E742" s="133" t="s">
        <v>32</v>
      </c>
      <c r="F742" s="69" t="s">
        <v>32</v>
      </c>
      <c r="G742" s="69" t="s">
        <v>32</v>
      </c>
      <c r="H742" s="69">
        <f t="shared" si="263"/>
        <v>15.895910699999998</v>
      </c>
      <c r="I742" s="37" t="s">
        <v>32</v>
      </c>
      <c r="J742" s="69">
        <v>0</v>
      </c>
      <c r="K742" s="37" t="s">
        <v>32</v>
      </c>
      <c r="L742" s="69">
        <v>0</v>
      </c>
      <c r="M742" s="37" t="s">
        <v>32</v>
      </c>
      <c r="N742" s="69">
        <v>0</v>
      </c>
      <c r="O742" s="69" t="s">
        <v>32</v>
      </c>
      <c r="P742" s="69">
        <v>15.895910699999998</v>
      </c>
      <c r="Q742" s="69" t="s">
        <v>32</v>
      </c>
      <c r="R742" s="69" t="s">
        <v>32</v>
      </c>
      <c r="S742" s="131" t="s">
        <v>32</v>
      </c>
      <c r="T742" s="69" t="s">
        <v>1584</v>
      </c>
      <c r="U742" s="1"/>
      <c r="W742" s="3"/>
      <c r="X742" s="3"/>
      <c r="Y742" s="3"/>
      <c r="Z742" s="3"/>
      <c r="AD742" s="1"/>
      <c r="AE742" s="1"/>
    </row>
    <row r="743" spans="1:31" ht="34.5" customHeight="1" x14ac:dyDescent="0.25">
      <c r="A743" s="140" t="s">
        <v>1400</v>
      </c>
      <c r="B743" s="151" t="s">
        <v>1597</v>
      </c>
      <c r="C743" s="72" t="s">
        <v>1598</v>
      </c>
      <c r="D743" s="133" t="s">
        <v>32</v>
      </c>
      <c r="E743" s="133" t="s">
        <v>32</v>
      </c>
      <c r="F743" s="69" t="s">
        <v>32</v>
      </c>
      <c r="G743" s="69" t="s">
        <v>32</v>
      </c>
      <c r="H743" s="69">
        <f t="shared" si="263"/>
        <v>0.25169999999999998</v>
      </c>
      <c r="I743" s="37" t="s">
        <v>32</v>
      </c>
      <c r="J743" s="69">
        <v>0</v>
      </c>
      <c r="K743" s="37" t="s">
        <v>32</v>
      </c>
      <c r="L743" s="69">
        <v>0</v>
      </c>
      <c r="M743" s="37" t="s">
        <v>32</v>
      </c>
      <c r="N743" s="69">
        <v>0</v>
      </c>
      <c r="O743" s="69" t="s">
        <v>32</v>
      </c>
      <c r="P743" s="69">
        <v>0.25169999999999998</v>
      </c>
      <c r="Q743" s="69" t="s">
        <v>32</v>
      </c>
      <c r="R743" s="69" t="s">
        <v>32</v>
      </c>
      <c r="S743" s="131" t="s">
        <v>32</v>
      </c>
      <c r="T743" s="69" t="s">
        <v>1584</v>
      </c>
      <c r="U743" s="1"/>
      <c r="W743" s="3"/>
      <c r="X743" s="3"/>
      <c r="Y743" s="3"/>
      <c r="Z743" s="3"/>
      <c r="AD743" s="1"/>
      <c r="AE743" s="1"/>
    </row>
    <row r="744" spans="1:31" ht="45.75" customHeight="1" x14ac:dyDescent="0.25">
      <c r="A744" s="34" t="s">
        <v>1400</v>
      </c>
      <c r="B744" s="52" t="s">
        <v>1599</v>
      </c>
      <c r="C744" s="73" t="s">
        <v>1600</v>
      </c>
      <c r="D744" s="133">
        <v>0.45411958800000002</v>
      </c>
      <c r="E744" s="133">
        <v>0</v>
      </c>
      <c r="F744" s="69">
        <f t="shared" si="262"/>
        <v>0.45411958800000002</v>
      </c>
      <c r="G744" s="69">
        <f t="shared" si="263"/>
        <v>0.45411958800000002</v>
      </c>
      <c r="H744" s="69">
        <f t="shared" si="263"/>
        <v>0.45411840000000003</v>
      </c>
      <c r="I744" s="37">
        <v>0</v>
      </c>
      <c r="J744" s="69">
        <v>0</v>
      </c>
      <c r="K744" s="37">
        <v>0</v>
      </c>
      <c r="L744" s="69">
        <v>0</v>
      </c>
      <c r="M744" s="37">
        <v>0.45411958800000002</v>
      </c>
      <c r="N744" s="69">
        <v>0.45411840000000003</v>
      </c>
      <c r="O744" s="69">
        <v>0</v>
      </c>
      <c r="P744" s="69">
        <v>0</v>
      </c>
      <c r="Q744" s="69">
        <f t="shared" si="264"/>
        <v>1.1879999999853119E-6</v>
      </c>
      <c r="R744" s="69">
        <f t="shared" si="265"/>
        <v>-1.1879999999853119E-6</v>
      </c>
      <c r="S744" s="131">
        <f t="shared" si="261"/>
        <v>-2.6160509948875225E-6</v>
      </c>
      <c r="T744" s="69" t="s">
        <v>32</v>
      </c>
      <c r="U744" s="1"/>
      <c r="W744" s="3"/>
      <c r="X744" s="3"/>
      <c r="Y744" s="3"/>
      <c r="Z744" s="3"/>
      <c r="AD744" s="1"/>
      <c r="AE744" s="1"/>
    </row>
    <row r="745" spans="1:31" ht="31.5" customHeight="1" x14ac:dyDescent="0.25">
      <c r="A745" s="34" t="s">
        <v>1400</v>
      </c>
      <c r="B745" s="52" t="s">
        <v>1601</v>
      </c>
      <c r="C745" s="73" t="s">
        <v>1602</v>
      </c>
      <c r="D745" s="133">
        <v>4.9811975999999998</v>
      </c>
      <c r="E745" s="133">
        <v>0</v>
      </c>
      <c r="F745" s="69">
        <f t="shared" si="262"/>
        <v>4.9811975999999998</v>
      </c>
      <c r="G745" s="69">
        <f t="shared" si="263"/>
        <v>4.9811975999999998</v>
      </c>
      <c r="H745" s="69">
        <f t="shared" si="263"/>
        <v>4.9811975999999998</v>
      </c>
      <c r="I745" s="37">
        <v>0</v>
      </c>
      <c r="J745" s="69">
        <v>0</v>
      </c>
      <c r="K745" s="37">
        <v>0</v>
      </c>
      <c r="L745" s="69">
        <v>0</v>
      </c>
      <c r="M745" s="37">
        <v>4.9811975999999998</v>
      </c>
      <c r="N745" s="69">
        <v>4.9811975999999998</v>
      </c>
      <c r="O745" s="69">
        <v>0</v>
      </c>
      <c r="P745" s="69">
        <v>0</v>
      </c>
      <c r="Q745" s="69">
        <f t="shared" si="264"/>
        <v>0</v>
      </c>
      <c r="R745" s="69">
        <f t="shared" si="265"/>
        <v>0</v>
      </c>
      <c r="S745" s="131">
        <f t="shared" si="261"/>
        <v>0</v>
      </c>
      <c r="T745" s="69" t="s">
        <v>32</v>
      </c>
      <c r="U745" s="1"/>
      <c r="W745" s="3"/>
      <c r="X745" s="3"/>
      <c r="Y745" s="3"/>
      <c r="Z745" s="3"/>
      <c r="AD745" s="1"/>
      <c r="AE745" s="1"/>
    </row>
    <row r="746" spans="1:31" ht="31.5" x14ac:dyDescent="0.25">
      <c r="A746" s="34" t="s">
        <v>1400</v>
      </c>
      <c r="B746" s="52" t="s">
        <v>1603</v>
      </c>
      <c r="C746" s="73" t="s">
        <v>1604</v>
      </c>
      <c r="D746" s="133">
        <v>4.0938983999999996</v>
      </c>
      <c r="E746" s="133">
        <v>0</v>
      </c>
      <c r="F746" s="69">
        <f t="shared" si="262"/>
        <v>4.0938983999999996</v>
      </c>
      <c r="G746" s="69">
        <f t="shared" si="263"/>
        <v>4.0938983999999996</v>
      </c>
      <c r="H746" s="69">
        <f t="shared" si="263"/>
        <v>4.0938983999999996</v>
      </c>
      <c r="I746" s="37">
        <v>0</v>
      </c>
      <c r="J746" s="69">
        <v>0</v>
      </c>
      <c r="K746" s="37">
        <v>4.0938983999999996</v>
      </c>
      <c r="L746" s="69">
        <v>4.0938983999999996</v>
      </c>
      <c r="M746" s="37">
        <v>0</v>
      </c>
      <c r="N746" s="69">
        <v>0</v>
      </c>
      <c r="O746" s="69">
        <v>0</v>
      </c>
      <c r="P746" s="69">
        <v>0</v>
      </c>
      <c r="Q746" s="69">
        <f t="shared" si="264"/>
        <v>0</v>
      </c>
      <c r="R746" s="69">
        <f t="shared" si="265"/>
        <v>0</v>
      </c>
      <c r="S746" s="131">
        <f t="shared" si="261"/>
        <v>0</v>
      </c>
      <c r="T746" s="69" t="s">
        <v>32</v>
      </c>
      <c r="U746" s="1"/>
      <c r="W746" s="3"/>
      <c r="X746" s="3"/>
      <c r="Y746" s="3"/>
      <c r="Z746" s="3"/>
      <c r="AD746" s="1"/>
      <c r="AE746" s="1"/>
    </row>
    <row r="747" spans="1:31" ht="94.5" x14ac:dyDescent="0.25">
      <c r="A747" s="34" t="s">
        <v>1400</v>
      </c>
      <c r="B747" s="47" t="s">
        <v>1605</v>
      </c>
      <c r="C747" s="64" t="s">
        <v>1606</v>
      </c>
      <c r="D747" s="133">
        <v>108</v>
      </c>
      <c r="E747" s="133">
        <v>15.93</v>
      </c>
      <c r="F747" s="69">
        <f t="shared" si="262"/>
        <v>92.07</v>
      </c>
      <c r="G747" s="69">
        <f t="shared" si="263"/>
        <v>92.07</v>
      </c>
      <c r="H747" s="69">
        <f t="shared" si="263"/>
        <v>39.2953884</v>
      </c>
      <c r="I747" s="37">
        <v>38.240671200000001</v>
      </c>
      <c r="J747" s="69">
        <v>38.240671200000001</v>
      </c>
      <c r="K747" s="37">
        <v>0</v>
      </c>
      <c r="L747" s="69">
        <v>0</v>
      </c>
      <c r="M747" s="37">
        <v>1.0547172</v>
      </c>
      <c r="N747" s="69">
        <v>1.0547172</v>
      </c>
      <c r="O747" s="69">
        <v>52.774611599999993</v>
      </c>
      <c r="P747" s="69">
        <v>0</v>
      </c>
      <c r="Q747" s="69">
        <f t="shared" si="264"/>
        <v>52.774611599999993</v>
      </c>
      <c r="R747" s="69">
        <f t="shared" si="265"/>
        <v>-52.774611599999993</v>
      </c>
      <c r="S747" s="131">
        <f t="shared" si="261"/>
        <v>-0.57320095144998362</v>
      </c>
      <c r="T747" s="69" t="s">
        <v>1607</v>
      </c>
      <c r="U747" s="1"/>
      <c r="W747" s="3"/>
      <c r="X747" s="3"/>
      <c r="Y747" s="3"/>
      <c r="Z747" s="3"/>
      <c r="AD747" s="1"/>
      <c r="AE747" s="1"/>
    </row>
    <row r="748" spans="1:31" x14ac:dyDescent="0.25">
      <c r="A748" s="30" t="s">
        <v>1608</v>
      </c>
      <c r="B748" s="31" t="s">
        <v>1609</v>
      </c>
      <c r="C748" s="32" t="s">
        <v>31</v>
      </c>
      <c r="D748" s="134">
        <f t="shared" ref="D748:R748" si="266">SUM(D749,D764,D772,D804,D811,D817,D818)</f>
        <v>16337.443655863035</v>
      </c>
      <c r="E748" s="134">
        <f t="shared" si="266"/>
        <v>2656.92697395</v>
      </c>
      <c r="F748" s="134">
        <f t="shared" si="266"/>
        <v>13680.516681913034</v>
      </c>
      <c r="G748" s="134">
        <f t="shared" si="266"/>
        <v>2055.5168539028655</v>
      </c>
      <c r="H748" s="67">
        <f t="shared" si="266"/>
        <v>2390.5698154700003</v>
      </c>
      <c r="I748" s="33">
        <f t="shared" si="266"/>
        <v>135.59557641999999</v>
      </c>
      <c r="J748" s="67">
        <f t="shared" si="266"/>
        <v>136.03207641999998</v>
      </c>
      <c r="K748" s="33">
        <f t="shared" si="266"/>
        <v>581.48019734000002</v>
      </c>
      <c r="L748" s="67">
        <f t="shared" si="266"/>
        <v>582.41459734</v>
      </c>
      <c r="M748" s="33">
        <f t="shared" si="266"/>
        <v>428.26210613599989</v>
      </c>
      <c r="N748" s="67">
        <f t="shared" si="266"/>
        <v>591.79728842999987</v>
      </c>
      <c r="O748" s="67">
        <f t="shared" si="266"/>
        <v>910.17897400686547</v>
      </c>
      <c r="P748" s="67">
        <f t="shared" si="266"/>
        <v>1080.32585328</v>
      </c>
      <c r="Q748" s="67">
        <f t="shared" si="266"/>
        <v>11292.831445373033</v>
      </c>
      <c r="R748" s="67">
        <f t="shared" si="266"/>
        <v>332.16838263713441</v>
      </c>
      <c r="S748" s="129">
        <f t="shared" si="261"/>
        <v>0.16159847193976412</v>
      </c>
      <c r="T748" s="67" t="s">
        <v>32</v>
      </c>
      <c r="U748" s="1"/>
      <c r="V748" s="24"/>
      <c r="W748" s="3"/>
      <c r="X748" s="3"/>
      <c r="Y748" s="3"/>
      <c r="Z748" s="3"/>
      <c r="AB748" s="95"/>
      <c r="AD748" s="1"/>
      <c r="AE748" s="1"/>
    </row>
    <row r="749" spans="1:31" ht="31.5" x14ac:dyDescent="0.25">
      <c r="A749" s="30" t="s">
        <v>1610</v>
      </c>
      <c r="B749" s="31" t="s">
        <v>50</v>
      </c>
      <c r="C749" s="33" t="s">
        <v>31</v>
      </c>
      <c r="D749" s="134">
        <f t="shared" ref="D749:R749" si="267">D750+D754+D757+D763</f>
        <v>340.90589478999993</v>
      </c>
      <c r="E749" s="134">
        <f t="shared" si="267"/>
        <v>0.14346700000000001</v>
      </c>
      <c r="F749" s="134">
        <f t="shared" si="267"/>
        <v>340.76242778999995</v>
      </c>
      <c r="G749" s="134">
        <f t="shared" si="267"/>
        <v>142.23321791999999</v>
      </c>
      <c r="H749" s="67">
        <f t="shared" si="267"/>
        <v>338.19284589</v>
      </c>
      <c r="I749" s="33">
        <f t="shared" si="267"/>
        <v>2.9354299999999998</v>
      </c>
      <c r="J749" s="67">
        <f t="shared" si="267"/>
        <v>2.9354299999999998</v>
      </c>
      <c r="K749" s="33">
        <f t="shared" si="267"/>
        <v>0</v>
      </c>
      <c r="L749" s="67">
        <f t="shared" si="267"/>
        <v>0</v>
      </c>
      <c r="M749" s="33">
        <f t="shared" si="267"/>
        <v>132.44845126000001</v>
      </c>
      <c r="N749" s="67">
        <f t="shared" si="267"/>
        <v>132.44845126000001</v>
      </c>
      <c r="O749" s="67">
        <f t="shared" si="267"/>
        <v>6.8493366599999774</v>
      </c>
      <c r="P749" s="67">
        <f t="shared" si="267"/>
        <v>202.80896462999999</v>
      </c>
      <c r="Q749" s="67">
        <f t="shared" si="267"/>
        <v>2.569581899999946</v>
      </c>
      <c r="R749" s="67">
        <f t="shared" si="267"/>
        <v>195.95962797000001</v>
      </c>
      <c r="S749" s="129">
        <f t="shared" si="261"/>
        <v>1.3777346166787761</v>
      </c>
      <c r="T749" s="67" t="s">
        <v>32</v>
      </c>
      <c r="U749" s="1"/>
      <c r="V749" s="24"/>
      <c r="W749" s="3"/>
      <c r="X749" s="3"/>
      <c r="Y749" s="3"/>
      <c r="Z749" s="3"/>
      <c r="AD749" s="1"/>
      <c r="AE749" s="1"/>
    </row>
    <row r="750" spans="1:31" ht="78.75" x14ac:dyDescent="0.25">
      <c r="A750" s="30" t="s">
        <v>1611</v>
      </c>
      <c r="B750" s="31" t="s">
        <v>52</v>
      </c>
      <c r="C750" s="33" t="s">
        <v>31</v>
      </c>
      <c r="D750" s="134">
        <f t="shared" ref="D750:J750" si="268">D751+D752</f>
        <v>340.90589478999993</v>
      </c>
      <c r="E750" s="134">
        <f t="shared" si="268"/>
        <v>0.14346700000000001</v>
      </c>
      <c r="F750" s="134">
        <f t="shared" si="268"/>
        <v>340.76242778999995</v>
      </c>
      <c r="G750" s="134">
        <f t="shared" si="268"/>
        <v>142.23321791999999</v>
      </c>
      <c r="H750" s="67">
        <f t="shared" si="268"/>
        <v>338.19284589</v>
      </c>
      <c r="I750" s="33">
        <f t="shared" si="268"/>
        <v>2.9354299999999998</v>
      </c>
      <c r="J750" s="67">
        <f t="shared" si="268"/>
        <v>2.9354299999999998</v>
      </c>
      <c r="K750" s="33">
        <f>K751+K752</f>
        <v>0</v>
      </c>
      <c r="L750" s="67">
        <f t="shared" ref="L750:P750" si="269">L751+L752</f>
        <v>0</v>
      </c>
      <c r="M750" s="33">
        <f t="shared" si="269"/>
        <v>132.44845126000001</v>
      </c>
      <c r="N750" s="67">
        <f t="shared" si="269"/>
        <v>132.44845126000001</v>
      </c>
      <c r="O750" s="67">
        <f t="shared" si="269"/>
        <v>6.8493366599999774</v>
      </c>
      <c r="P750" s="67">
        <f t="shared" si="269"/>
        <v>202.80896462999999</v>
      </c>
      <c r="Q750" s="67">
        <f>Q751+Q752</f>
        <v>2.569581899999946</v>
      </c>
      <c r="R750" s="67">
        <f>R751+R752</f>
        <v>195.95962797000001</v>
      </c>
      <c r="S750" s="129">
        <f t="shared" si="261"/>
        <v>1.3777346166787761</v>
      </c>
      <c r="T750" s="67" t="s">
        <v>32</v>
      </c>
      <c r="U750" s="1"/>
      <c r="V750" s="24"/>
      <c r="W750" s="3"/>
      <c r="X750" s="3"/>
      <c r="Y750" s="3"/>
      <c r="Z750" s="3"/>
      <c r="AD750" s="1"/>
      <c r="AE750" s="1"/>
    </row>
    <row r="751" spans="1:31" x14ac:dyDescent="0.25">
      <c r="A751" s="30" t="s">
        <v>1612</v>
      </c>
      <c r="B751" s="31" t="s">
        <v>1613</v>
      </c>
      <c r="C751" s="33" t="s">
        <v>31</v>
      </c>
      <c r="D751" s="134">
        <v>0</v>
      </c>
      <c r="E751" s="134">
        <v>0</v>
      </c>
      <c r="F751" s="134">
        <v>0</v>
      </c>
      <c r="G751" s="134">
        <v>0</v>
      </c>
      <c r="H751" s="67">
        <v>0</v>
      </c>
      <c r="I751" s="33">
        <v>0</v>
      </c>
      <c r="J751" s="67">
        <v>0</v>
      </c>
      <c r="K751" s="33">
        <v>0</v>
      </c>
      <c r="L751" s="67">
        <v>0</v>
      </c>
      <c r="M751" s="33">
        <v>0</v>
      </c>
      <c r="N751" s="67">
        <v>0</v>
      </c>
      <c r="O751" s="67">
        <v>0</v>
      </c>
      <c r="P751" s="67">
        <v>0</v>
      </c>
      <c r="Q751" s="67">
        <v>0</v>
      </c>
      <c r="R751" s="67">
        <v>0</v>
      </c>
      <c r="S751" s="129">
        <v>0</v>
      </c>
      <c r="T751" s="67" t="s">
        <v>32</v>
      </c>
      <c r="U751" s="1"/>
      <c r="V751" s="24"/>
      <c r="W751" s="3"/>
      <c r="X751" s="3"/>
      <c r="Y751" s="3"/>
      <c r="Z751" s="3"/>
      <c r="AD751" s="1"/>
      <c r="AE751" s="1"/>
    </row>
    <row r="752" spans="1:31" x14ac:dyDescent="0.25">
      <c r="A752" s="30" t="s">
        <v>1614</v>
      </c>
      <c r="B752" s="31" t="s">
        <v>1615</v>
      </c>
      <c r="C752" s="33" t="s">
        <v>31</v>
      </c>
      <c r="D752" s="134">
        <f t="shared" ref="D752:F752" si="270">SUM(D753)</f>
        <v>340.90589478999993</v>
      </c>
      <c r="E752" s="134">
        <f t="shared" si="270"/>
        <v>0.14346700000000001</v>
      </c>
      <c r="F752" s="134">
        <f t="shared" si="270"/>
        <v>340.76242778999995</v>
      </c>
      <c r="G752" s="134">
        <f t="shared" ref="G752:R752" si="271">SUM(G753)</f>
        <v>142.23321791999999</v>
      </c>
      <c r="H752" s="67">
        <f t="shared" si="271"/>
        <v>338.19284589</v>
      </c>
      <c r="I752" s="33">
        <f t="shared" si="271"/>
        <v>2.9354299999999998</v>
      </c>
      <c r="J752" s="67">
        <f t="shared" si="271"/>
        <v>2.9354299999999998</v>
      </c>
      <c r="K752" s="33">
        <f t="shared" si="271"/>
        <v>0</v>
      </c>
      <c r="L752" s="67">
        <f t="shared" si="271"/>
        <v>0</v>
      </c>
      <c r="M752" s="33">
        <f t="shared" si="271"/>
        <v>132.44845126000001</v>
      </c>
      <c r="N752" s="67">
        <f t="shared" si="271"/>
        <v>132.44845126000001</v>
      </c>
      <c r="O752" s="67">
        <f t="shared" si="271"/>
        <v>6.8493366599999774</v>
      </c>
      <c r="P752" s="67">
        <f t="shared" si="271"/>
        <v>202.80896462999999</v>
      </c>
      <c r="Q752" s="67">
        <f t="shared" si="271"/>
        <v>2.569581899999946</v>
      </c>
      <c r="R752" s="67">
        <f t="shared" si="271"/>
        <v>195.95962797000001</v>
      </c>
      <c r="S752" s="129">
        <f t="shared" si="261"/>
        <v>1.3777346166787761</v>
      </c>
      <c r="T752" s="67" t="s">
        <v>32</v>
      </c>
      <c r="U752" s="1"/>
      <c r="V752" s="24"/>
      <c r="W752" s="3"/>
      <c r="X752" s="3"/>
      <c r="Y752" s="3"/>
      <c r="Z752" s="3"/>
      <c r="AD752" s="1"/>
      <c r="AE752" s="1"/>
    </row>
    <row r="753" spans="1:31" ht="57.75" customHeight="1" x14ac:dyDescent="0.25">
      <c r="A753" s="34" t="s">
        <v>1614</v>
      </c>
      <c r="B753" s="35" t="s">
        <v>1616</v>
      </c>
      <c r="C753" s="96" t="s">
        <v>1617</v>
      </c>
      <c r="D753" s="133">
        <v>340.90589478999993</v>
      </c>
      <c r="E753" s="133">
        <v>0.14346700000000001</v>
      </c>
      <c r="F753" s="69">
        <f>D753-E753</f>
        <v>340.76242778999995</v>
      </c>
      <c r="G753" s="69">
        <f>I753+K753+M753+O753</f>
        <v>142.23321791999999</v>
      </c>
      <c r="H753" s="69">
        <f>J753+L753+N753+P753</f>
        <v>338.19284589</v>
      </c>
      <c r="I753" s="37">
        <v>2.9354299999999998</v>
      </c>
      <c r="J753" s="69">
        <v>2.9354299999999998</v>
      </c>
      <c r="K753" s="37">
        <v>0</v>
      </c>
      <c r="L753" s="69">
        <v>0</v>
      </c>
      <c r="M753" s="37">
        <v>132.44845126000001</v>
      </c>
      <c r="N753" s="69">
        <v>132.44845126000001</v>
      </c>
      <c r="O753" s="69">
        <v>6.8493366599999774</v>
      </c>
      <c r="P753" s="69">
        <v>202.80896462999999</v>
      </c>
      <c r="Q753" s="69">
        <f>F753-H753</f>
        <v>2.569581899999946</v>
      </c>
      <c r="R753" s="69">
        <f>H753-(I753+K753+M753+O753)</f>
        <v>195.95962797000001</v>
      </c>
      <c r="S753" s="131">
        <f>R753/(I753+K753+M753+O753)</f>
        <v>1.3777346166787761</v>
      </c>
      <c r="T753" s="69" t="s">
        <v>1618</v>
      </c>
      <c r="U753" s="1"/>
      <c r="W753" s="3"/>
      <c r="X753" s="3"/>
      <c r="Y753" s="3"/>
      <c r="Z753" s="3"/>
      <c r="AD753" s="1"/>
      <c r="AE753" s="1"/>
    </row>
    <row r="754" spans="1:31" ht="81.75" customHeight="1" x14ac:dyDescent="0.25">
      <c r="A754" s="30" t="s">
        <v>1619</v>
      </c>
      <c r="B754" s="31" t="s">
        <v>61</v>
      </c>
      <c r="C754" s="33" t="s">
        <v>31</v>
      </c>
      <c r="D754" s="134">
        <f t="shared" ref="D754:R754" si="272">D755</f>
        <v>0</v>
      </c>
      <c r="E754" s="134">
        <f t="shared" si="272"/>
        <v>0</v>
      </c>
      <c r="F754" s="134">
        <f t="shared" si="272"/>
        <v>0</v>
      </c>
      <c r="G754" s="134">
        <f t="shared" si="272"/>
        <v>0</v>
      </c>
      <c r="H754" s="67">
        <f t="shared" si="272"/>
        <v>0</v>
      </c>
      <c r="I754" s="33">
        <f t="shared" si="272"/>
        <v>0</v>
      </c>
      <c r="J754" s="67">
        <f t="shared" si="272"/>
        <v>0</v>
      </c>
      <c r="K754" s="33">
        <f t="shared" si="272"/>
        <v>0</v>
      </c>
      <c r="L754" s="67">
        <f t="shared" si="272"/>
        <v>0</v>
      </c>
      <c r="M754" s="33">
        <f t="shared" si="272"/>
        <v>0</v>
      </c>
      <c r="N754" s="67">
        <f t="shared" si="272"/>
        <v>0</v>
      </c>
      <c r="O754" s="67">
        <f t="shared" si="272"/>
        <v>0</v>
      </c>
      <c r="P754" s="67">
        <f t="shared" si="272"/>
        <v>0</v>
      </c>
      <c r="Q754" s="67">
        <f t="shared" si="272"/>
        <v>0</v>
      </c>
      <c r="R754" s="67">
        <f t="shared" si="272"/>
        <v>0</v>
      </c>
      <c r="S754" s="129">
        <v>0</v>
      </c>
      <c r="T754" s="67" t="s">
        <v>32</v>
      </c>
      <c r="U754" s="1"/>
      <c r="V754" s="24"/>
      <c r="W754" s="3"/>
      <c r="X754" s="3"/>
      <c r="Y754" s="3"/>
      <c r="Z754" s="3"/>
      <c r="AD754" s="1"/>
      <c r="AE754" s="1"/>
    </row>
    <row r="755" spans="1:31" ht="81.75" customHeight="1" x14ac:dyDescent="0.25">
      <c r="A755" s="30" t="s">
        <v>1620</v>
      </c>
      <c r="B755" s="31" t="s">
        <v>1621</v>
      </c>
      <c r="C755" s="33" t="s">
        <v>31</v>
      </c>
      <c r="D755" s="134">
        <v>0</v>
      </c>
      <c r="E755" s="134">
        <v>0</v>
      </c>
      <c r="F755" s="134">
        <v>0</v>
      </c>
      <c r="G755" s="134">
        <v>0</v>
      </c>
      <c r="H755" s="67">
        <v>0</v>
      </c>
      <c r="I755" s="33">
        <v>0</v>
      </c>
      <c r="J755" s="67">
        <v>0</v>
      </c>
      <c r="K755" s="33">
        <v>0</v>
      </c>
      <c r="L755" s="67">
        <v>0</v>
      </c>
      <c r="M755" s="33">
        <v>0</v>
      </c>
      <c r="N755" s="67">
        <v>0</v>
      </c>
      <c r="O755" s="67">
        <v>0</v>
      </c>
      <c r="P755" s="67">
        <v>0</v>
      </c>
      <c r="Q755" s="67">
        <v>0</v>
      </c>
      <c r="R755" s="67">
        <v>0</v>
      </c>
      <c r="S755" s="129">
        <v>0</v>
      </c>
      <c r="T755" s="67" t="s">
        <v>32</v>
      </c>
      <c r="U755" s="1"/>
      <c r="V755" s="24"/>
      <c r="W755" s="3"/>
      <c r="X755" s="3"/>
      <c r="Y755" s="3"/>
      <c r="Z755" s="3"/>
      <c r="AD755" s="1"/>
      <c r="AE755" s="1"/>
    </row>
    <row r="756" spans="1:31" ht="81.75" customHeight="1" x14ac:dyDescent="0.25">
      <c r="A756" s="30" t="s">
        <v>1622</v>
      </c>
      <c r="B756" s="31" t="s">
        <v>1621</v>
      </c>
      <c r="C756" s="33" t="s">
        <v>31</v>
      </c>
      <c r="D756" s="67">
        <v>0</v>
      </c>
      <c r="E756" s="135">
        <v>0</v>
      </c>
      <c r="F756" s="67">
        <v>0</v>
      </c>
      <c r="G756" s="67">
        <v>0</v>
      </c>
      <c r="H756" s="67">
        <v>0</v>
      </c>
      <c r="I756" s="33">
        <v>0</v>
      </c>
      <c r="J756" s="67">
        <v>0</v>
      </c>
      <c r="K756" s="33">
        <v>0</v>
      </c>
      <c r="L756" s="67">
        <v>0</v>
      </c>
      <c r="M756" s="33">
        <v>0</v>
      </c>
      <c r="N756" s="67">
        <v>0</v>
      </c>
      <c r="O756" s="67">
        <v>0</v>
      </c>
      <c r="P756" s="67">
        <v>0</v>
      </c>
      <c r="Q756" s="67">
        <v>0</v>
      </c>
      <c r="R756" s="67">
        <v>0</v>
      </c>
      <c r="S756" s="129">
        <v>0</v>
      </c>
      <c r="T756" s="46" t="s">
        <v>32</v>
      </c>
      <c r="U756" s="1"/>
      <c r="V756" s="24"/>
      <c r="W756" s="3"/>
      <c r="X756" s="3"/>
      <c r="Y756" s="3"/>
      <c r="Z756" s="3"/>
      <c r="AD756" s="1"/>
      <c r="AE756" s="1"/>
    </row>
    <row r="757" spans="1:31" ht="81.75" customHeight="1" x14ac:dyDescent="0.25">
      <c r="A757" s="30" t="s">
        <v>1623</v>
      </c>
      <c r="B757" s="31" t="s">
        <v>65</v>
      </c>
      <c r="C757" s="33" t="s">
        <v>31</v>
      </c>
      <c r="D757" s="126">
        <f t="shared" ref="D757:I757" si="273">SUM(D758:D762)</f>
        <v>0</v>
      </c>
      <c r="E757" s="126">
        <f t="shared" si="273"/>
        <v>0</v>
      </c>
      <c r="F757" s="126">
        <f t="shared" si="273"/>
        <v>0</v>
      </c>
      <c r="G757" s="126">
        <f t="shared" si="273"/>
        <v>0</v>
      </c>
      <c r="H757" s="139">
        <f t="shared" si="273"/>
        <v>0</v>
      </c>
      <c r="I757" s="33">
        <f t="shared" si="273"/>
        <v>0</v>
      </c>
      <c r="J757" s="126">
        <f t="shared" ref="J757" si="274">SUM(J758:J762)</f>
        <v>0</v>
      </c>
      <c r="K757" s="33">
        <f>SUM(K758:K762)</f>
        <v>0</v>
      </c>
      <c r="L757" s="126">
        <f t="shared" ref="L757:P757" si="275">SUM(L758:L762)</f>
        <v>0</v>
      </c>
      <c r="M757" s="33">
        <f t="shared" si="275"/>
        <v>0</v>
      </c>
      <c r="N757" s="126">
        <f t="shared" si="275"/>
        <v>0</v>
      </c>
      <c r="O757" s="126">
        <f t="shared" si="275"/>
        <v>0</v>
      </c>
      <c r="P757" s="126">
        <f t="shared" si="275"/>
        <v>0</v>
      </c>
      <c r="Q757" s="126">
        <f>SUM(Q758:Q762)</f>
        <v>0</v>
      </c>
      <c r="R757" s="126">
        <f>SUM(R758:R762)</f>
        <v>0</v>
      </c>
      <c r="S757" s="129">
        <v>0</v>
      </c>
      <c r="T757" s="80" t="s">
        <v>32</v>
      </c>
      <c r="U757" s="1"/>
      <c r="V757" s="24"/>
      <c r="W757" s="3"/>
      <c r="X757" s="3"/>
      <c r="Y757" s="3"/>
      <c r="Z757" s="3"/>
      <c r="AD757" s="1"/>
      <c r="AE757" s="1"/>
    </row>
    <row r="758" spans="1:31" ht="81.75" customHeight="1" x14ac:dyDescent="0.25">
      <c r="A758" s="30" t="s">
        <v>1624</v>
      </c>
      <c r="B758" s="31" t="s">
        <v>67</v>
      </c>
      <c r="C758" s="33" t="s">
        <v>31</v>
      </c>
      <c r="D758" s="67">
        <v>0</v>
      </c>
      <c r="E758" s="67">
        <v>0</v>
      </c>
      <c r="F758" s="67">
        <v>0</v>
      </c>
      <c r="G758" s="67">
        <v>0</v>
      </c>
      <c r="H758" s="135">
        <v>0</v>
      </c>
      <c r="I758" s="33">
        <v>0</v>
      </c>
      <c r="J758" s="67">
        <v>0</v>
      </c>
      <c r="K758" s="33">
        <v>0</v>
      </c>
      <c r="L758" s="67">
        <v>0</v>
      </c>
      <c r="M758" s="33">
        <v>0</v>
      </c>
      <c r="N758" s="67">
        <v>0</v>
      </c>
      <c r="O758" s="67">
        <v>0</v>
      </c>
      <c r="P758" s="67">
        <v>0</v>
      </c>
      <c r="Q758" s="67">
        <v>0</v>
      </c>
      <c r="R758" s="67">
        <v>0</v>
      </c>
      <c r="S758" s="129">
        <v>0</v>
      </c>
      <c r="T758" s="46" t="s">
        <v>32</v>
      </c>
      <c r="U758" s="1"/>
      <c r="V758" s="24"/>
      <c r="W758" s="3"/>
      <c r="X758" s="3"/>
      <c r="Y758" s="3"/>
      <c r="Z758" s="3"/>
      <c r="AD758" s="1"/>
      <c r="AE758" s="1"/>
    </row>
    <row r="759" spans="1:31" ht="81.75" customHeight="1" x14ac:dyDescent="0.25">
      <c r="A759" s="30" t="s">
        <v>1625</v>
      </c>
      <c r="B759" s="31" t="s">
        <v>69</v>
      </c>
      <c r="C759" s="33" t="s">
        <v>31</v>
      </c>
      <c r="D759" s="67">
        <v>0</v>
      </c>
      <c r="E759" s="67">
        <v>0</v>
      </c>
      <c r="F759" s="67">
        <v>0</v>
      </c>
      <c r="G759" s="67">
        <v>0</v>
      </c>
      <c r="H759" s="67">
        <v>0</v>
      </c>
      <c r="I759" s="33">
        <v>0</v>
      </c>
      <c r="J759" s="67">
        <v>0</v>
      </c>
      <c r="K759" s="33">
        <v>0</v>
      </c>
      <c r="L759" s="67">
        <v>0</v>
      </c>
      <c r="M759" s="33">
        <v>0</v>
      </c>
      <c r="N759" s="67">
        <v>0</v>
      </c>
      <c r="O759" s="67">
        <v>0</v>
      </c>
      <c r="P759" s="67">
        <v>0</v>
      </c>
      <c r="Q759" s="67">
        <v>0</v>
      </c>
      <c r="R759" s="67">
        <v>0</v>
      </c>
      <c r="S759" s="129">
        <v>0</v>
      </c>
      <c r="T759" s="46" t="s">
        <v>32</v>
      </c>
      <c r="U759" s="1"/>
      <c r="V759" s="24"/>
      <c r="W759" s="3"/>
      <c r="X759" s="3"/>
      <c r="Y759" s="3"/>
      <c r="Z759" s="3"/>
      <c r="AD759" s="1"/>
      <c r="AE759" s="1"/>
    </row>
    <row r="760" spans="1:31" ht="81.75" customHeight="1" x14ac:dyDescent="0.25">
      <c r="A760" s="30" t="s">
        <v>1626</v>
      </c>
      <c r="B760" s="31" t="s">
        <v>71</v>
      </c>
      <c r="C760" s="33" t="s">
        <v>31</v>
      </c>
      <c r="D760" s="67">
        <v>0</v>
      </c>
      <c r="E760" s="67">
        <v>0</v>
      </c>
      <c r="F760" s="67">
        <v>0</v>
      </c>
      <c r="G760" s="67">
        <v>0</v>
      </c>
      <c r="H760" s="67">
        <v>0</v>
      </c>
      <c r="I760" s="33">
        <v>0</v>
      </c>
      <c r="J760" s="67">
        <v>0</v>
      </c>
      <c r="K760" s="33">
        <v>0</v>
      </c>
      <c r="L760" s="67">
        <v>0</v>
      </c>
      <c r="M760" s="33">
        <v>0</v>
      </c>
      <c r="N760" s="67">
        <v>0</v>
      </c>
      <c r="O760" s="67">
        <v>0</v>
      </c>
      <c r="P760" s="67">
        <v>0</v>
      </c>
      <c r="Q760" s="67">
        <v>0</v>
      </c>
      <c r="R760" s="67">
        <v>0</v>
      </c>
      <c r="S760" s="129">
        <v>0</v>
      </c>
      <c r="T760" s="46" t="s">
        <v>32</v>
      </c>
      <c r="U760" s="1"/>
      <c r="V760" s="24"/>
      <c r="W760" s="3"/>
      <c r="X760" s="3"/>
      <c r="Y760" s="3"/>
      <c r="Z760" s="3"/>
      <c r="AD760" s="1"/>
      <c r="AE760" s="1"/>
    </row>
    <row r="761" spans="1:31" ht="81.75" customHeight="1" x14ac:dyDescent="0.25">
      <c r="A761" s="30" t="s">
        <v>1627</v>
      </c>
      <c r="B761" s="31" t="s">
        <v>73</v>
      </c>
      <c r="C761" s="33" t="s">
        <v>31</v>
      </c>
      <c r="D761" s="67">
        <v>0</v>
      </c>
      <c r="E761" s="67">
        <v>0</v>
      </c>
      <c r="F761" s="67">
        <v>0</v>
      </c>
      <c r="G761" s="67">
        <v>0</v>
      </c>
      <c r="H761" s="67">
        <v>0</v>
      </c>
      <c r="I761" s="33">
        <v>0</v>
      </c>
      <c r="J761" s="67">
        <v>0</v>
      </c>
      <c r="K761" s="33">
        <v>0</v>
      </c>
      <c r="L761" s="67">
        <v>0</v>
      </c>
      <c r="M761" s="33">
        <v>0</v>
      </c>
      <c r="N761" s="67">
        <v>0</v>
      </c>
      <c r="O761" s="67">
        <v>0</v>
      </c>
      <c r="P761" s="67">
        <v>0</v>
      </c>
      <c r="Q761" s="67">
        <v>0</v>
      </c>
      <c r="R761" s="67">
        <v>0</v>
      </c>
      <c r="S761" s="129">
        <v>0</v>
      </c>
      <c r="T761" s="46" t="s">
        <v>32</v>
      </c>
      <c r="U761" s="1"/>
      <c r="V761" s="24"/>
      <c r="W761" s="3"/>
      <c r="X761" s="3"/>
      <c r="Y761" s="3"/>
      <c r="Z761" s="3"/>
      <c r="AD761" s="1"/>
      <c r="AE761" s="1"/>
    </row>
    <row r="762" spans="1:31" ht="81.75" customHeight="1" x14ac:dyDescent="0.25">
      <c r="A762" s="30" t="s">
        <v>1628</v>
      </c>
      <c r="B762" s="31" t="s">
        <v>79</v>
      </c>
      <c r="C762" s="33" t="s">
        <v>31</v>
      </c>
      <c r="D762" s="67">
        <v>0</v>
      </c>
      <c r="E762" s="67">
        <v>0</v>
      </c>
      <c r="F762" s="67">
        <v>0</v>
      </c>
      <c r="G762" s="67">
        <v>0</v>
      </c>
      <c r="H762" s="67">
        <v>0</v>
      </c>
      <c r="I762" s="67">
        <v>0</v>
      </c>
      <c r="J762" s="67">
        <v>0</v>
      </c>
      <c r="K762" s="33">
        <v>0</v>
      </c>
      <c r="L762" s="67">
        <v>0</v>
      </c>
      <c r="M762" s="67">
        <v>0</v>
      </c>
      <c r="N762" s="67">
        <v>0</v>
      </c>
      <c r="O762" s="136">
        <v>0</v>
      </c>
      <c r="P762" s="67">
        <v>0</v>
      </c>
      <c r="Q762" s="67">
        <v>0</v>
      </c>
      <c r="R762" s="67">
        <v>0</v>
      </c>
      <c r="S762" s="129">
        <v>0</v>
      </c>
      <c r="T762" s="46" t="s">
        <v>32</v>
      </c>
      <c r="U762" s="1"/>
      <c r="V762" s="24"/>
      <c r="W762" s="3"/>
      <c r="X762" s="3"/>
      <c r="Y762" s="3"/>
      <c r="Z762" s="3"/>
      <c r="AD762" s="1"/>
      <c r="AE762" s="1"/>
    </row>
    <row r="763" spans="1:31" ht="81.75" customHeight="1" x14ac:dyDescent="0.25">
      <c r="A763" s="30" t="s">
        <v>1629</v>
      </c>
      <c r="B763" s="31" t="s">
        <v>94</v>
      </c>
      <c r="C763" s="33" t="s">
        <v>31</v>
      </c>
      <c r="D763" s="126">
        <v>0</v>
      </c>
      <c r="E763" s="126">
        <v>0</v>
      </c>
      <c r="F763" s="126">
        <v>0</v>
      </c>
      <c r="G763" s="126">
        <v>0</v>
      </c>
      <c r="H763" s="139">
        <v>0</v>
      </c>
      <c r="I763" s="33">
        <v>0</v>
      </c>
      <c r="J763" s="126">
        <v>0</v>
      </c>
      <c r="K763" s="33">
        <v>0</v>
      </c>
      <c r="L763" s="126">
        <v>0</v>
      </c>
      <c r="M763" s="33">
        <v>0</v>
      </c>
      <c r="N763" s="126">
        <v>0</v>
      </c>
      <c r="O763" s="126">
        <v>0</v>
      </c>
      <c r="P763" s="126">
        <v>0</v>
      </c>
      <c r="Q763" s="126">
        <v>0</v>
      </c>
      <c r="R763" s="126">
        <v>0</v>
      </c>
      <c r="S763" s="129">
        <v>0</v>
      </c>
      <c r="T763" s="80" t="s">
        <v>32</v>
      </c>
      <c r="U763" s="1"/>
      <c r="V763" s="24"/>
      <c r="W763" s="3"/>
      <c r="X763" s="3"/>
      <c r="Y763" s="3"/>
      <c r="Z763" s="3"/>
      <c r="AD763" s="1"/>
      <c r="AE763" s="1"/>
    </row>
    <row r="764" spans="1:31" ht="81.75" customHeight="1" x14ac:dyDescent="0.25">
      <c r="A764" s="30" t="s">
        <v>1630</v>
      </c>
      <c r="B764" s="31" t="s">
        <v>96</v>
      </c>
      <c r="C764" s="33" t="s">
        <v>31</v>
      </c>
      <c r="D764" s="67">
        <f t="shared" ref="D764:R764" si="276">D765+D767+D768+D770</f>
        <v>10863.48724249</v>
      </c>
      <c r="E764" s="67">
        <f t="shared" si="276"/>
        <v>206.4395524</v>
      </c>
      <c r="F764" s="67">
        <f t="shared" si="276"/>
        <v>10657.047690089999</v>
      </c>
      <c r="G764" s="67">
        <f t="shared" si="276"/>
        <v>295.91968571146555</v>
      </c>
      <c r="H764" s="135">
        <f t="shared" si="276"/>
        <v>628.62907877999999</v>
      </c>
      <c r="I764" s="33">
        <f t="shared" si="276"/>
        <v>5.7707463800000012</v>
      </c>
      <c r="J764" s="67">
        <f t="shared" si="276"/>
        <v>5.7707463800000012</v>
      </c>
      <c r="K764" s="33">
        <f t="shared" si="276"/>
        <v>12.60694462</v>
      </c>
      <c r="L764" s="67">
        <f t="shared" si="276"/>
        <v>12.60694462</v>
      </c>
      <c r="M764" s="33">
        <f t="shared" si="276"/>
        <v>209.38010018999995</v>
      </c>
      <c r="N764" s="67">
        <f t="shared" si="276"/>
        <v>211.53879982999996</v>
      </c>
      <c r="O764" s="67">
        <f t="shared" si="276"/>
        <v>68.161894521465598</v>
      </c>
      <c r="P764" s="67">
        <f t="shared" si="276"/>
        <v>398.71258795</v>
      </c>
      <c r="Q764" s="67">
        <f t="shared" si="276"/>
        <v>10028.41861131</v>
      </c>
      <c r="R764" s="67">
        <f t="shared" si="276"/>
        <v>332.70939306853438</v>
      </c>
      <c r="S764" s="129">
        <f t="shared" si="261"/>
        <v>1.1243232847744384</v>
      </c>
      <c r="T764" s="46" t="s">
        <v>32</v>
      </c>
      <c r="U764" s="1"/>
      <c r="V764" s="24"/>
      <c r="W764" s="3"/>
      <c r="X764" s="3"/>
      <c r="Y764" s="3"/>
      <c r="Z764" s="3"/>
      <c r="AD764" s="1"/>
      <c r="AE764" s="1"/>
    </row>
    <row r="765" spans="1:31" ht="81.75" customHeight="1" x14ac:dyDescent="0.25">
      <c r="A765" s="30" t="s">
        <v>1631</v>
      </c>
      <c r="B765" s="31" t="s">
        <v>98</v>
      </c>
      <c r="C765" s="33" t="s">
        <v>31</v>
      </c>
      <c r="D765" s="67">
        <f t="shared" ref="D765:F765" si="277">SUM(D766:D766)</f>
        <v>86.96517609</v>
      </c>
      <c r="E765" s="67">
        <f t="shared" si="277"/>
        <v>86.560795029999994</v>
      </c>
      <c r="F765" s="67">
        <f t="shared" si="277"/>
        <v>0.40438106000000573</v>
      </c>
      <c r="G765" s="67">
        <f t="shared" ref="G765:R765" si="278">SUM(G766:G766)</f>
        <v>0.40438106000000001</v>
      </c>
      <c r="H765" s="135">
        <f t="shared" si="278"/>
        <v>0.90442539000000011</v>
      </c>
      <c r="I765" s="33">
        <f t="shared" si="278"/>
        <v>0.40438106000000001</v>
      </c>
      <c r="J765" s="67">
        <f t="shared" si="278"/>
        <v>0.40438106000000001</v>
      </c>
      <c r="K765" s="33">
        <f t="shared" si="278"/>
        <v>0</v>
      </c>
      <c r="L765" s="67">
        <f t="shared" si="278"/>
        <v>0</v>
      </c>
      <c r="M765" s="33">
        <f t="shared" si="278"/>
        <v>0</v>
      </c>
      <c r="N765" s="67">
        <f t="shared" si="278"/>
        <v>0.50004433000000004</v>
      </c>
      <c r="O765" s="67">
        <f t="shared" si="278"/>
        <v>0</v>
      </c>
      <c r="P765" s="67">
        <f t="shared" si="278"/>
        <v>0</v>
      </c>
      <c r="Q765" s="67">
        <f t="shared" si="278"/>
        <v>-0.50004432999999437</v>
      </c>
      <c r="R765" s="67">
        <f t="shared" si="278"/>
        <v>0.50004433000000015</v>
      </c>
      <c r="S765" s="129">
        <f t="shared" si="261"/>
        <v>1.2365671379366783</v>
      </c>
      <c r="T765" s="46" t="s">
        <v>32</v>
      </c>
      <c r="U765" s="1"/>
      <c r="V765" s="24"/>
      <c r="W765" s="3"/>
      <c r="X765" s="3"/>
      <c r="Y765" s="3"/>
      <c r="Z765" s="3"/>
      <c r="AD765" s="1"/>
      <c r="AE765" s="1"/>
    </row>
    <row r="766" spans="1:31" ht="47.25" customHeight="1" x14ac:dyDescent="0.25">
      <c r="A766" s="34" t="s">
        <v>1631</v>
      </c>
      <c r="B766" s="35" t="s">
        <v>1632</v>
      </c>
      <c r="C766" s="96" t="s">
        <v>1633</v>
      </c>
      <c r="D766" s="69">
        <v>86.96517609</v>
      </c>
      <c r="E766" s="69">
        <v>86.560795029999994</v>
      </c>
      <c r="F766" s="69">
        <f>D766-E766</f>
        <v>0.40438106000000573</v>
      </c>
      <c r="G766" s="69">
        <f>I766+K766+M766+O766</f>
        <v>0.40438106000000001</v>
      </c>
      <c r="H766" s="69">
        <f>J766+L766+N766+P766</f>
        <v>0.90442539000000011</v>
      </c>
      <c r="I766" s="37">
        <v>0.40438106000000001</v>
      </c>
      <c r="J766" s="69">
        <v>0.40438106000000001</v>
      </c>
      <c r="K766" s="37">
        <v>0</v>
      </c>
      <c r="L766" s="69">
        <v>0</v>
      </c>
      <c r="M766" s="37">
        <v>0</v>
      </c>
      <c r="N766" s="69">
        <v>0.50004433000000004</v>
      </c>
      <c r="O766" s="69">
        <v>0</v>
      </c>
      <c r="P766" s="69">
        <v>0</v>
      </c>
      <c r="Q766" s="69">
        <f>F766-H766</f>
        <v>-0.50004432999999437</v>
      </c>
      <c r="R766" s="69">
        <f>H766-(I766+K766+M766+O766)</f>
        <v>0.50004433000000015</v>
      </c>
      <c r="S766" s="131">
        <f>R766/(I766+K766+M766+O766)</f>
        <v>1.2365671379366783</v>
      </c>
      <c r="T766" s="45" t="s">
        <v>1634</v>
      </c>
      <c r="U766" s="1"/>
      <c r="W766" s="3"/>
      <c r="X766" s="3"/>
      <c r="Y766" s="3"/>
      <c r="Z766" s="3"/>
      <c r="AD766" s="1"/>
      <c r="AE766" s="1"/>
    </row>
    <row r="767" spans="1:31" ht="63" customHeight="1" x14ac:dyDescent="0.25">
      <c r="A767" s="30" t="s">
        <v>1635</v>
      </c>
      <c r="B767" s="31" t="s">
        <v>111</v>
      </c>
      <c r="C767" s="33" t="s">
        <v>31</v>
      </c>
      <c r="D767" s="67">
        <v>0</v>
      </c>
      <c r="E767" s="67">
        <v>0</v>
      </c>
      <c r="F767" s="67">
        <v>0</v>
      </c>
      <c r="G767" s="67">
        <v>0</v>
      </c>
      <c r="H767" s="135">
        <v>0</v>
      </c>
      <c r="I767" s="33">
        <v>0</v>
      </c>
      <c r="J767" s="67">
        <v>0</v>
      </c>
      <c r="K767" s="33">
        <v>0</v>
      </c>
      <c r="L767" s="67">
        <v>0</v>
      </c>
      <c r="M767" s="33">
        <v>0</v>
      </c>
      <c r="N767" s="67">
        <v>0</v>
      </c>
      <c r="O767" s="67">
        <v>0</v>
      </c>
      <c r="P767" s="67">
        <v>0</v>
      </c>
      <c r="Q767" s="67">
        <v>0</v>
      </c>
      <c r="R767" s="67">
        <v>0</v>
      </c>
      <c r="S767" s="129">
        <v>0</v>
      </c>
      <c r="T767" s="46" t="s">
        <v>32</v>
      </c>
      <c r="U767" s="1"/>
      <c r="V767" s="24"/>
      <c r="W767" s="3"/>
      <c r="X767" s="3"/>
      <c r="Y767" s="3"/>
      <c r="Z767" s="3"/>
      <c r="AD767" s="1"/>
      <c r="AE767" s="1"/>
    </row>
    <row r="768" spans="1:31" ht="78.75" customHeight="1" x14ac:dyDescent="0.25">
      <c r="A768" s="30" t="s">
        <v>1636</v>
      </c>
      <c r="B768" s="31" t="s">
        <v>116</v>
      </c>
      <c r="C768" s="33" t="s">
        <v>31</v>
      </c>
      <c r="D768" s="67">
        <f t="shared" ref="D768:F768" si="279">SUM(D769:D769)</f>
        <v>857.90323850000004</v>
      </c>
      <c r="E768" s="67">
        <f t="shared" si="279"/>
        <v>93.240900549999992</v>
      </c>
      <c r="F768" s="67">
        <f t="shared" si="279"/>
        <v>764.66233795000005</v>
      </c>
      <c r="G768" s="67">
        <f t="shared" ref="G768:R768" si="280">SUM(G769:G769)</f>
        <v>53.210118659999999</v>
      </c>
      <c r="H768" s="135">
        <f t="shared" si="280"/>
        <v>53.249379309999995</v>
      </c>
      <c r="I768" s="33">
        <f t="shared" si="280"/>
        <v>0</v>
      </c>
      <c r="J768" s="67">
        <f t="shared" si="280"/>
        <v>0</v>
      </c>
      <c r="K768" s="33">
        <f t="shared" si="280"/>
        <v>5.2651135800000004</v>
      </c>
      <c r="L768" s="67">
        <f t="shared" si="280"/>
        <v>5.2651135800000004</v>
      </c>
      <c r="M768" s="33">
        <f t="shared" si="280"/>
        <v>47.945005080000001</v>
      </c>
      <c r="N768" s="67">
        <f t="shared" si="280"/>
        <v>49.603660389999995</v>
      </c>
      <c r="O768" s="67">
        <f t="shared" si="280"/>
        <v>0</v>
      </c>
      <c r="P768" s="67">
        <f t="shared" si="280"/>
        <v>-1.6193946600000002</v>
      </c>
      <c r="Q768" s="67">
        <f t="shared" si="280"/>
        <v>711.41295864000006</v>
      </c>
      <c r="R768" s="67">
        <f t="shared" si="280"/>
        <v>3.9260649999995678E-2</v>
      </c>
      <c r="S768" s="129">
        <f t="shared" si="261"/>
        <v>7.3784180506835349E-4</v>
      </c>
      <c r="T768" s="46" t="s">
        <v>32</v>
      </c>
      <c r="U768" s="1"/>
      <c r="V768" s="24"/>
      <c r="W768" s="3"/>
      <c r="X768" s="3"/>
      <c r="Y768" s="3"/>
      <c r="Z768" s="3"/>
      <c r="AD768" s="1"/>
      <c r="AE768" s="1"/>
    </row>
    <row r="769" spans="1:31" ht="63" customHeight="1" x14ac:dyDescent="0.25">
      <c r="A769" s="34" t="s">
        <v>1636</v>
      </c>
      <c r="B769" s="35" t="s">
        <v>1637</v>
      </c>
      <c r="C769" s="96" t="s">
        <v>1638</v>
      </c>
      <c r="D769" s="69">
        <v>857.90323850000004</v>
      </c>
      <c r="E769" s="69">
        <v>93.240900549999992</v>
      </c>
      <c r="F769" s="69">
        <f>D769-E769</f>
        <v>764.66233795000005</v>
      </c>
      <c r="G769" s="69">
        <f>I769+K769+M769+O769</f>
        <v>53.210118659999999</v>
      </c>
      <c r="H769" s="69">
        <f>J769+L769+N769+P769</f>
        <v>53.249379309999995</v>
      </c>
      <c r="I769" s="37">
        <v>0</v>
      </c>
      <c r="J769" s="69">
        <v>0</v>
      </c>
      <c r="K769" s="37">
        <v>5.2651135800000004</v>
      </c>
      <c r="L769" s="69">
        <v>5.2651135800000004</v>
      </c>
      <c r="M769" s="37">
        <v>47.945005080000001</v>
      </c>
      <c r="N769" s="69">
        <v>49.603660389999995</v>
      </c>
      <c r="O769" s="69">
        <v>0</v>
      </c>
      <c r="P769" s="69">
        <v>-1.6193946600000002</v>
      </c>
      <c r="Q769" s="69">
        <f>F769-H769</f>
        <v>711.41295864000006</v>
      </c>
      <c r="R769" s="69">
        <f>H769-(I769+K769+M769+O769)</f>
        <v>3.9260649999995678E-2</v>
      </c>
      <c r="S769" s="131">
        <f>R769/(I769+K769+M769+O769)</f>
        <v>7.3784180506835349E-4</v>
      </c>
      <c r="T769" s="45" t="s">
        <v>1639</v>
      </c>
      <c r="U769" s="1"/>
      <c r="W769" s="3"/>
      <c r="X769" s="3"/>
      <c r="Y769" s="3"/>
      <c r="Z769" s="3"/>
      <c r="AB769" s="95"/>
      <c r="AD769" s="1"/>
      <c r="AE769" s="1"/>
    </row>
    <row r="770" spans="1:31" ht="78.75" customHeight="1" x14ac:dyDescent="0.25">
      <c r="A770" s="30" t="s">
        <v>1640</v>
      </c>
      <c r="B770" s="31" t="s">
        <v>124</v>
      </c>
      <c r="C770" s="33" t="s">
        <v>31</v>
      </c>
      <c r="D770" s="67">
        <f t="shared" ref="D770:F770" si="281">SUM(D771:D771)</f>
        <v>9918.6188278999998</v>
      </c>
      <c r="E770" s="67">
        <f t="shared" si="281"/>
        <v>26.63785682</v>
      </c>
      <c r="F770" s="67">
        <f t="shared" si="281"/>
        <v>9891.98097108</v>
      </c>
      <c r="G770" s="67">
        <f t="shared" ref="G770:R770" si="282">SUM(G771:G771)</f>
        <v>242.30518599146555</v>
      </c>
      <c r="H770" s="67">
        <f t="shared" si="282"/>
        <v>574.47527407999996</v>
      </c>
      <c r="I770" s="33">
        <f t="shared" si="282"/>
        <v>5.3663653200000008</v>
      </c>
      <c r="J770" s="67">
        <f t="shared" si="282"/>
        <v>5.3663653200000008</v>
      </c>
      <c r="K770" s="33">
        <f t="shared" si="282"/>
        <v>7.3418310399999998</v>
      </c>
      <c r="L770" s="67">
        <f t="shared" si="282"/>
        <v>7.3418310399999998</v>
      </c>
      <c r="M770" s="33">
        <f t="shared" si="282"/>
        <v>161.43509510999996</v>
      </c>
      <c r="N770" s="67">
        <f t="shared" si="282"/>
        <v>161.43509510999996</v>
      </c>
      <c r="O770" s="67">
        <f t="shared" si="282"/>
        <v>68.161894521465598</v>
      </c>
      <c r="P770" s="67">
        <f t="shared" si="282"/>
        <v>400.33198261000001</v>
      </c>
      <c r="Q770" s="67">
        <f t="shared" si="282"/>
        <v>9317.5056970000005</v>
      </c>
      <c r="R770" s="67">
        <f t="shared" si="282"/>
        <v>332.17008808853438</v>
      </c>
      <c r="S770" s="129">
        <f t="shared" si="261"/>
        <v>1.3708748606818264</v>
      </c>
      <c r="T770" s="46" t="s">
        <v>32</v>
      </c>
      <c r="U770" s="1"/>
      <c r="V770" s="24"/>
      <c r="W770" s="3"/>
      <c r="X770" s="3"/>
      <c r="Y770" s="3"/>
      <c r="Z770" s="3"/>
      <c r="AB770" s="97"/>
      <c r="AD770" s="1"/>
      <c r="AE770" s="1"/>
    </row>
    <row r="771" spans="1:31" ht="78.75" customHeight="1" x14ac:dyDescent="0.25">
      <c r="A771" s="34" t="s">
        <v>1640</v>
      </c>
      <c r="B771" s="35" t="s">
        <v>1641</v>
      </c>
      <c r="C771" s="64" t="s">
        <v>1642</v>
      </c>
      <c r="D771" s="69">
        <v>9918.6188278999998</v>
      </c>
      <c r="E771" s="69">
        <v>26.63785682</v>
      </c>
      <c r="F771" s="69">
        <f>D771-E771</f>
        <v>9891.98097108</v>
      </c>
      <c r="G771" s="69">
        <f>I771+K771+M771+O771</f>
        <v>242.30518599146555</v>
      </c>
      <c r="H771" s="69">
        <f>J771+L771+N771+P771</f>
        <v>574.47527407999996</v>
      </c>
      <c r="I771" s="37">
        <v>5.3663653200000008</v>
      </c>
      <c r="J771" s="69">
        <v>5.3663653200000008</v>
      </c>
      <c r="K771" s="37">
        <v>7.3418310399999998</v>
      </c>
      <c r="L771" s="69">
        <v>7.3418310399999998</v>
      </c>
      <c r="M771" s="37">
        <v>161.43509510999996</v>
      </c>
      <c r="N771" s="69">
        <v>161.43509510999996</v>
      </c>
      <c r="O771" s="69">
        <v>68.161894521465598</v>
      </c>
      <c r="P771" s="69">
        <v>400.33198261000001</v>
      </c>
      <c r="Q771" s="69">
        <f>F771-H771</f>
        <v>9317.5056970000005</v>
      </c>
      <c r="R771" s="69">
        <f>H771-(I771+K771+M771+O771)</f>
        <v>332.17008808853438</v>
      </c>
      <c r="S771" s="131">
        <f>R771/(I771+K771+M771+O771)</f>
        <v>1.3708748606818264</v>
      </c>
      <c r="T771" s="45" t="s">
        <v>1643</v>
      </c>
      <c r="U771" s="1"/>
      <c r="W771" s="3"/>
      <c r="X771" s="3"/>
      <c r="Y771" s="3"/>
      <c r="Z771" s="3"/>
      <c r="AD771" s="1"/>
      <c r="AE771" s="1"/>
    </row>
    <row r="772" spans="1:31" ht="31.5" customHeight="1" x14ac:dyDescent="0.25">
      <c r="A772" s="30" t="s">
        <v>1644</v>
      </c>
      <c r="B772" s="31" t="s">
        <v>141</v>
      </c>
      <c r="C772" s="33" t="s">
        <v>31</v>
      </c>
      <c r="D772" s="67">
        <f t="shared" ref="D772:K772" si="283">D773+D780+D781+D783</f>
        <v>4755.5860722930347</v>
      </c>
      <c r="E772" s="67">
        <f t="shared" si="283"/>
        <v>2433.4666461000002</v>
      </c>
      <c r="F772" s="67">
        <f t="shared" si="283"/>
        <v>2322.119426193035</v>
      </c>
      <c r="G772" s="67">
        <f t="shared" si="283"/>
        <v>1256.7768124313998</v>
      </c>
      <c r="H772" s="135">
        <f t="shared" si="283"/>
        <v>1276.4336455099999</v>
      </c>
      <c r="I772" s="33">
        <f t="shared" si="283"/>
        <v>110.28503723999999</v>
      </c>
      <c r="J772" s="67">
        <f t="shared" si="283"/>
        <v>110.28503723999999</v>
      </c>
      <c r="K772" s="33">
        <f t="shared" si="283"/>
        <v>550.69398382999998</v>
      </c>
      <c r="L772" s="67">
        <f>L773+L780+L781+L783</f>
        <v>550.68998382999996</v>
      </c>
      <c r="M772" s="33">
        <f t="shared" ref="M772:R772" si="284">M773+M780+M781+M783</f>
        <v>37.310960995999892</v>
      </c>
      <c r="N772" s="67">
        <f t="shared" si="284"/>
        <v>196.81319605000002</v>
      </c>
      <c r="O772" s="67">
        <f t="shared" si="284"/>
        <v>558.48683036540001</v>
      </c>
      <c r="P772" s="67">
        <f t="shared" si="284"/>
        <v>418.64542839000001</v>
      </c>
      <c r="Q772" s="67">
        <f t="shared" si="284"/>
        <v>1045.6857806830349</v>
      </c>
      <c r="R772" s="67">
        <f t="shared" si="284"/>
        <v>19.656833078599959</v>
      </c>
      <c r="S772" s="129">
        <f t="shared" si="261"/>
        <v>1.5640671346069182E-2</v>
      </c>
      <c r="T772" s="46" t="s">
        <v>32</v>
      </c>
      <c r="U772" s="1"/>
      <c r="V772" s="24"/>
      <c r="W772" s="3"/>
      <c r="X772" s="3"/>
      <c r="Y772" s="3"/>
      <c r="Z772" s="3"/>
      <c r="AD772" s="1"/>
      <c r="AE772" s="1"/>
    </row>
    <row r="773" spans="1:31" ht="47.25" customHeight="1" x14ac:dyDescent="0.25">
      <c r="A773" s="30" t="s">
        <v>1645</v>
      </c>
      <c r="B773" s="31" t="s">
        <v>143</v>
      </c>
      <c r="C773" s="33" t="s">
        <v>31</v>
      </c>
      <c r="D773" s="67">
        <f t="shared" ref="D773:F773" si="285">SUM(D774:D779)</f>
        <v>3362.5639680179997</v>
      </c>
      <c r="E773" s="67">
        <f t="shared" si="285"/>
        <v>2192.80245001</v>
      </c>
      <c r="F773" s="67">
        <f t="shared" si="285"/>
        <v>1169.7615180079997</v>
      </c>
      <c r="G773" s="67">
        <f t="shared" ref="G773:K773" si="286">SUM(G774:G779)</f>
        <v>684.37078366139997</v>
      </c>
      <c r="H773" s="135">
        <f t="shared" si="286"/>
        <v>1014.7105831899999</v>
      </c>
      <c r="I773" s="33">
        <f t="shared" si="286"/>
        <v>83.599232799999996</v>
      </c>
      <c r="J773" s="67">
        <f t="shared" si="286"/>
        <v>83.599232799999996</v>
      </c>
      <c r="K773" s="33">
        <f t="shared" si="286"/>
        <v>472.51070290000001</v>
      </c>
      <c r="L773" s="67">
        <f>SUM(L774:L779)</f>
        <v>472.51070290000001</v>
      </c>
      <c r="M773" s="33">
        <f t="shared" ref="M773:Q773" si="287">SUM(M774:M779)</f>
        <v>12.282357765999894</v>
      </c>
      <c r="N773" s="67">
        <f t="shared" si="287"/>
        <v>171.25762254</v>
      </c>
      <c r="O773" s="67">
        <f t="shared" si="287"/>
        <v>115.97849019540007</v>
      </c>
      <c r="P773" s="67">
        <f t="shared" si="287"/>
        <v>287.34302494999997</v>
      </c>
      <c r="Q773" s="67">
        <f t="shared" si="287"/>
        <v>155.05093481799997</v>
      </c>
      <c r="R773" s="67">
        <f>SUM(R774:R779)</f>
        <v>330.3397995286</v>
      </c>
      <c r="S773" s="129">
        <f t="shared" si="261"/>
        <v>0.48269126534197465</v>
      </c>
      <c r="T773" s="46" t="s">
        <v>32</v>
      </c>
      <c r="U773" s="1"/>
      <c r="V773" s="24"/>
      <c r="W773" s="3"/>
      <c r="X773" s="3"/>
      <c r="Y773" s="3"/>
      <c r="Z773" s="3"/>
      <c r="AD773" s="1"/>
      <c r="AE773" s="1"/>
    </row>
    <row r="774" spans="1:31" ht="93.75" customHeight="1" x14ac:dyDescent="0.25">
      <c r="A774" s="34" t="s">
        <v>1645</v>
      </c>
      <c r="B774" s="35" t="s">
        <v>1646</v>
      </c>
      <c r="C774" s="64" t="s">
        <v>1647</v>
      </c>
      <c r="D774" s="69">
        <v>1311.9765589699998</v>
      </c>
      <c r="E774" s="69">
        <v>487.30952518999999</v>
      </c>
      <c r="F774" s="69">
        <f t="shared" ref="F774:F779" si="288">D774-E774</f>
        <v>824.66703377999988</v>
      </c>
      <c r="G774" s="69">
        <f t="shared" ref="G774:H779" si="289">I774+K774+M774+O774</f>
        <v>573.09871360340003</v>
      </c>
      <c r="H774" s="69">
        <f t="shared" si="289"/>
        <v>554.29071087999989</v>
      </c>
      <c r="I774" s="37">
        <v>34.631348819999999</v>
      </c>
      <c r="J774" s="69">
        <v>34.631348819999999</v>
      </c>
      <c r="K774" s="37">
        <v>38.134102509999998</v>
      </c>
      <c r="L774" s="69">
        <v>38.134102509999998</v>
      </c>
      <c r="M774" s="37">
        <v>454.66241059999999</v>
      </c>
      <c r="N774" s="69">
        <v>454.66241059999999</v>
      </c>
      <c r="O774" s="69">
        <v>45.67085167340008</v>
      </c>
      <c r="P774" s="69">
        <v>26.862848949999997</v>
      </c>
      <c r="Q774" s="69">
        <f t="shared" ref="Q774:Q779" si="290">F774-H774</f>
        <v>270.37632289999999</v>
      </c>
      <c r="R774" s="69">
        <f t="shared" ref="R774:R779" si="291">H774-(I774+K774+M774+O774)</f>
        <v>-18.808002723400136</v>
      </c>
      <c r="S774" s="131">
        <f t="shared" ref="S774:S803" si="292">R774/(I774+K774+M774+O774)</f>
        <v>-3.2818085745025399E-2</v>
      </c>
      <c r="T774" s="45" t="s">
        <v>32</v>
      </c>
      <c r="U774" s="1"/>
      <c r="W774" s="3"/>
      <c r="X774" s="3"/>
      <c r="Y774" s="3"/>
      <c r="Z774" s="3"/>
      <c r="AD774" s="1"/>
      <c r="AE774" s="1"/>
    </row>
    <row r="775" spans="1:31" ht="93.75" customHeight="1" x14ac:dyDescent="0.25">
      <c r="A775" s="34" t="s">
        <v>1645</v>
      </c>
      <c r="B775" s="35" t="s">
        <v>1648</v>
      </c>
      <c r="C775" s="64" t="s">
        <v>1649</v>
      </c>
      <c r="D775" s="69">
        <v>550.3572387280002</v>
      </c>
      <c r="E775" s="57">
        <v>693.99535066000021</v>
      </c>
      <c r="F775" s="69">
        <f t="shared" si="288"/>
        <v>-143.63811193200002</v>
      </c>
      <c r="G775" s="69">
        <f t="shared" si="289"/>
        <v>-143.63811193200007</v>
      </c>
      <c r="H775" s="69">
        <f t="shared" si="289"/>
        <v>-28.503433540000039</v>
      </c>
      <c r="I775" s="37">
        <v>18.509348409999998</v>
      </c>
      <c r="J775" s="69">
        <v>18.509348409999998</v>
      </c>
      <c r="K775" s="37">
        <v>318.42067789999999</v>
      </c>
      <c r="L775" s="69">
        <v>318.42067789999999</v>
      </c>
      <c r="M775" s="37">
        <v>-480.56813824200003</v>
      </c>
      <c r="N775" s="69">
        <v>-428.43410077999999</v>
      </c>
      <c r="O775" s="69">
        <v>0</v>
      </c>
      <c r="P775" s="69">
        <v>63.000640929999996</v>
      </c>
      <c r="Q775" s="69">
        <f t="shared" si="290"/>
        <v>-115.13467839199998</v>
      </c>
      <c r="R775" s="69">
        <f t="shared" si="291"/>
        <v>115.13467839200004</v>
      </c>
      <c r="S775" s="131">
        <f t="shared" si="292"/>
        <v>-0.80156078942687659</v>
      </c>
      <c r="T775" s="45" t="s">
        <v>1650</v>
      </c>
      <c r="U775" s="1"/>
      <c r="W775" s="3"/>
      <c r="X775" s="3"/>
      <c r="Y775" s="3"/>
      <c r="Z775" s="3"/>
      <c r="AD775" s="1"/>
      <c r="AE775" s="1"/>
    </row>
    <row r="776" spans="1:31" ht="93.75" customHeight="1" x14ac:dyDescent="0.25">
      <c r="A776" s="34" t="s">
        <v>1645</v>
      </c>
      <c r="B776" s="35" t="s">
        <v>1651</v>
      </c>
      <c r="C776" s="64" t="s">
        <v>1652</v>
      </c>
      <c r="D776" s="143">
        <v>421.563046482</v>
      </c>
      <c r="E776" s="143">
        <v>261.81271351999999</v>
      </c>
      <c r="F776" s="69">
        <f t="shared" si="288"/>
        <v>159.75033296200002</v>
      </c>
      <c r="G776" s="69">
        <f t="shared" si="289"/>
        <v>85.063105181999987</v>
      </c>
      <c r="H776" s="69">
        <f t="shared" si="289"/>
        <v>28.776852569999999</v>
      </c>
      <c r="I776" s="37">
        <v>5.4086213000000001</v>
      </c>
      <c r="J776" s="143">
        <v>5.4086213000000001</v>
      </c>
      <c r="K776" s="37">
        <v>8.9280822700000009</v>
      </c>
      <c r="L776" s="143">
        <v>8.9280822700000009</v>
      </c>
      <c r="M776" s="37">
        <v>13.730883050000001</v>
      </c>
      <c r="N776" s="143">
        <v>13.730883050000001</v>
      </c>
      <c r="O776" s="143">
        <v>56.995518561999987</v>
      </c>
      <c r="P776" s="143">
        <v>0.70926594999999992</v>
      </c>
      <c r="Q776" s="69">
        <f t="shared" si="290"/>
        <v>130.97348039200003</v>
      </c>
      <c r="R776" s="69">
        <f t="shared" si="291"/>
        <v>-56.286252611999984</v>
      </c>
      <c r="S776" s="131">
        <f t="shared" si="292"/>
        <v>-0.66169995195414744</v>
      </c>
      <c r="T776" s="84" t="s">
        <v>1650</v>
      </c>
      <c r="U776" s="1"/>
      <c r="W776" s="3"/>
      <c r="X776" s="3"/>
      <c r="Y776" s="3"/>
      <c r="Z776" s="3"/>
      <c r="AD776" s="1"/>
      <c r="AE776" s="1"/>
    </row>
    <row r="777" spans="1:31" ht="93.75" customHeight="1" x14ac:dyDescent="0.25">
      <c r="A777" s="34" t="s">
        <v>1645</v>
      </c>
      <c r="B777" s="47" t="s">
        <v>1653</v>
      </c>
      <c r="C777" s="64" t="s">
        <v>1654</v>
      </c>
      <c r="D777" s="69">
        <v>947.36104691799994</v>
      </c>
      <c r="E777" s="69">
        <v>691.25353990999997</v>
      </c>
      <c r="F777" s="69">
        <f t="shared" si="288"/>
        <v>256.10750700799997</v>
      </c>
      <c r="G777" s="69">
        <f t="shared" si="289"/>
        <v>149.10032061799996</v>
      </c>
      <c r="H777" s="69">
        <f t="shared" si="289"/>
        <v>450.98451749000003</v>
      </c>
      <c r="I777" s="37">
        <v>22.303118080000001</v>
      </c>
      <c r="J777" s="69">
        <v>22.303118080000001</v>
      </c>
      <c r="K777" s="37">
        <v>105.53041938000001</v>
      </c>
      <c r="L777" s="69">
        <v>105.53041938000001</v>
      </c>
      <c r="M777" s="37">
        <v>21.266783157999939</v>
      </c>
      <c r="N777" s="69">
        <v>128.10801046999998</v>
      </c>
      <c r="O777" s="69">
        <v>0</v>
      </c>
      <c r="P777" s="69">
        <v>195.04296955999999</v>
      </c>
      <c r="Q777" s="69">
        <f t="shared" si="290"/>
        <v>-194.87701048200006</v>
      </c>
      <c r="R777" s="69">
        <f t="shared" si="291"/>
        <v>301.88419687200008</v>
      </c>
      <c r="S777" s="131">
        <f t="shared" si="292"/>
        <v>2.0247052160634689</v>
      </c>
      <c r="T777" s="45" t="s">
        <v>1650</v>
      </c>
      <c r="U777" s="1"/>
      <c r="W777" s="3"/>
      <c r="X777" s="3"/>
      <c r="Y777" s="3"/>
      <c r="Z777" s="3"/>
      <c r="AD777" s="1"/>
      <c r="AE777" s="1"/>
    </row>
    <row r="778" spans="1:31" ht="93.75" customHeight="1" x14ac:dyDescent="0.25">
      <c r="A778" s="34" t="s">
        <v>1645</v>
      </c>
      <c r="B778" s="35" t="s">
        <v>1655</v>
      </c>
      <c r="C778" s="96" t="s">
        <v>1656</v>
      </c>
      <c r="D778" s="69">
        <v>97.178116919999994</v>
      </c>
      <c r="E778" s="69">
        <v>58.431320729999996</v>
      </c>
      <c r="F778" s="69">
        <f t="shared" si="288"/>
        <v>38.746796189999998</v>
      </c>
      <c r="G778" s="69">
        <f t="shared" si="289"/>
        <v>2.74679619</v>
      </c>
      <c r="H778" s="69">
        <f t="shared" si="289"/>
        <v>2.74679619</v>
      </c>
      <c r="I778" s="37">
        <v>2.74679619</v>
      </c>
      <c r="J778" s="69">
        <v>2.74679619</v>
      </c>
      <c r="K778" s="37">
        <v>0</v>
      </c>
      <c r="L778" s="69">
        <v>0</v>
      </c>
      <c r="M778" s="37">
        <v>0</v>
      </c>
      <c r="N778" s="69">
        <v>0</v>
      </c>
      <c r="O778" s="57">
        <v>0</v>
      </c>
      <c r="P778" s="69">
        <v>0</v>
      </c>
      <c r="Q778" s="69">
        <f t="shared" si="290"/>
        <v>36</v>
      </c>
      <c r="R778" s="69">
        <f t="shared" si="291"/>
        <v>0</v>
      </c>
      <c r="S778" s="131">
        <f t="shared" si="292"/>
        <v>0</v>
      </c>
      <c r="T778" s="45" t="s">
        <v>32</v>
      </c>
      <c r="U778" s="1"/>
      <c r="W778" s="3"/>
      <c r="X778" s="3"/>
      <c r="Y778" s="3"/>
      <c r="Z778" s="3"/>
      <c r="AD778" s="1"/>
      <c r="AE778" s="1"/>
    </row>
    <row r="779" spans="1:31" ht="93.75" customHeight="1" x14ac:dyDescent="0.25">
      <c r="A779" s="34" t="s">
        <v>1645</v>
      </c>
      <c r="B779" s="47" t="s">
        <v>1657</v>
      </c>
      <c r="C779" s="96" t="s">
        <v>1658</v>
      </c>
      <c r="D779" s="137">
        <v>34.127960000000002</v>
      </c>
      <c r="E779" s="137">
        <v>0</v>
      </c>
      <c r="F779" s="69">
        <f t="shared" si="288"/>
        <v>34.127960000000002</v>
      </c>
      <c r="G779" s="69">
        <f t="shared" si="289"/>
        <v>17.999959999999998</v>
      </c>
      <c r="H779" s="69">
        <f t="shared" si="289"/>
        <v>6.4151395999999998</v>
      </c>
      <c r="I779" s="37">
        <v>0</v>
      </c>
      <c r="J779" s="137">
        <v>0</v>
      </c>
      <c r="K779" s="37">
        <v>1.49742084</v>
      </c>
      <c r="L779" s="137">
        <v>1.49742084</v>
      </c>
      <c r="M779" s="37">
        <v>3.1904192</v>
      </c>
      <c r="N779" s="137">
        <v>3.1904192</v>
      </c>
      <c r="O779" s="137">
        <v>13.312119959999997</v>
      </c>
      <c r="P779" s="137">
        <v>1.7272995599999998</v>
      </c>
      <c r="Q779" s="69">
        <f t="shared" si="290"/>
        <v>27.712820400000002</v>
      </c>
      <c r="R779" s="69">
        <f t="shared" si="291"/>
        <v>-11.584820399999998</v>
      </c>
      <c r="S779" s="131">
        <f t="shared" si="292"/>
        <v>-0.64360256356125234</v>
      </c>
      <c r="T779" s="84" t="s">
        <v>1659</v>
      </c>
      <c r="U779" s="1"/>
      <c r="W779" s="3"/>
      <c r="X779" s="3"/>
      <c r="Y779" s="3"/>
      <c r="Z779" s="3"/>
      <c r="AD779" s="1"/>
      <c r="AE779" s="1"/>
    </row>
    <row r="780" spans="1:31" ht="31.5" customHeight="1" x14ac:dyDescent="0.25">
      <c r="A780" s="30" t="s">
        <v>1660</v>
      </c>
      <c r="B780" s="31" t="s">
        <v>181</v>
      </c>
      <c r="C780" s="33" t="s">
        <v>31</v>
      </c>
      <c r="D780" s="67">
        <v>0</v>
      </c>
      <c r="E780" s="67">
        <v>0</v>
      </c>
      <c r="F780" s="67">
        <v>0</v>
      </c>
      <c r="G780" s="67">
        <v>0</v>
      </c>
      <c r="H780" s="67">
        <v>0</v>
      </c>
      <c r="I780" s="33">
        <v>0</v>
      </c>
      <c r="J780" s="67">
        <v>0</v>
      </c>
      <c r="K780" s="33">
        <v>0</v>
      </c>
      <c r="L780" s="67">
        <v>0</v>
      </c>
      <c r="M780" s="33">
        <v>0</v>
      </c>
      <c r="N780" s="67">
        <v>0</v>
      </c>
      <c r="O780" s="67">
        <v>0</v>
      </c>
      <c r="P780" s="67">
        <v>0</v>
      </c>
      <c r="Q780" s="67">
        <v>0</v>
      </c>
      <c r="R780" s="67">
        <v>0</v>
      </c>
      <c r="S780" s="129">
        <v>0</v>
      </c>
      <c r="T780" s="46" t="s">
        <v>32</v>
      </c>
      <c r="U780" s="1"/>
      <c r="V780" s="24"/>
      <c r="W780" s="3"/>
      <c r="X780" s="3"/>
      <c r="Y780" s="3"/>
      <c r="Z780" s="3"/>
      <c r="AD780" s="1"/>
      <c r="AE780" s="1"/>
    </row>
    <row r="781" spans="1:31" ht="47.25" customHeight="1" x14ac:dyDescent="0.25">
      <c r="A781" s="30" t="s">
        <v>1661</v>
      </c>
      <c r="B781" s="31" t="s">
        <v>184</v>
      </c>
      <c r="C781" s="33" t="s">
        <v>31</v>
      </c>
      <c r="D781" s="67">
        <f t="shared" ref="D781:F781" si="293">SUM(D782:D782)</f>
        <v>11.102528299999999</v>
      </c>
      <c r="E781" s="67">
        <f t="shared" si="293"/>
        <v>0</v>
      </c>
      <c r="F781" s="67">
        <f t="shared" si="293"/>
        <v>11.102528299999999</v>
      </c>
      <c r="G781" s="67">
        <f t="shared" ref="G781:K781" si="294">SUM(G782:G782)</f>
        <v>10.886662400000001</v>
      </c>
      <c r="H781" s="67">
        <f t="shared" si="294"/>
        <v>2.2725544299999996</v>
      </c>
      <c r="I781" s="33">
        <f t="shared" si="294"/>
        <v>0</v>
      </c>
      <c r="J781" s="67">
        <f t="shared" si="294"/>
        <v>0</v>
      </c>
      <c r="K781" s="33">
        <f t="shared" si="294"/>
        <v>0.97336919999999993</v>
      </c>
      <c r="L781" s="67">
        <f>SUM(L782:L782)</f>
        <v>0.97336919999999993</v>
      </c>
      <c r="M781" s="33">
        <f t="shared" ref="M781:R781" si="295">SUM(M782:M782)</f>
        <v>0.10990111</v>
      </c>
      <c r="N781" s="67">
        <f t="shared" si="295"/>
        <v>0.10990111</v>
      </c>
      <c r="O781" s="67">
        <f t="shared" si="295"/>
        <v>9.8033920900000009</v>
      </c>
      <c r="P781" s="67">
        <f t="shared" si="295"/>
        <v>1.1892841199999999</v>
      </c>
      <c r="Q781" s="67">
        <f t="shared" si="295"/>
        <v>8.8299738699999999</v>
      </c>
      <c r="R781" s="67">
        <f t="shared" si="295"/>
        <v>-8.6141079700000009</v>
      </c>
      <c r="S781" s="129">
        <f t="shared" si="292"/>
        <v>-0.79125333858061042</v>
      </c>
      <c r="T781" s="16" t="s">
        <v>32</v>
      </c>
      <c r="U781" s="1"/>
      <c r="V781" s="24"/>
      <c r="W781" s="3"/>
      <c r="X781" s="3"/>
      <c r="Y781" s="3"/>
      <c r="Z781" s="3"/>
      <c r="AD781" s="1"/>
      <c r="AE781" s="1"/>
    </row>
    <row r="782" spans="1:31" ht="80.25" customHeight="1" x14ac:dyDescent="0.25">
      <c r="A782" s="34" t="s">
        <v>1661</v>
      </c>
      <c r="B782" s="43" t="s">
        <v>1662</v>
      </c>
      <c r="C782" s="37" t="s">
        <v>1663</v>
      </c>
      <c r="D782" s="137">
        <v>11.102528299999999</v>
      </c>
      <c r="E782" s="137">
        <v>0</v>
      </c>
      <c r="F782" s="69">
        <f>D782-E782</f>
        <v>11.102528299999999</v>
      </c>
      <c r="G782" s="69">
        <f>I782+K782+M782+O782</f>
        <v>10.886662400000001</v>
      </c>
      <c r="H782" s="69">
        <f>J782+L782+N782+P782</f>
        <v>2.2725544299999996</v>
      </c>
      <c r="I782" s="37">
        <v>0</v>
      </c>
      <c r="J782" s="137">
        <v>0</v>
      </c>
      <c r="K782" s="37">
        <v>0.97336919999999993</v>
      </c>
      <c r="L782" s="137">
        <v>0.97336919999999993</v>
      </c>
      <c r="M782" s="37">
        <v>0.10990111</v>
      </c>
      <c r="N782" s="137">
        <v>0.10990111</v>
      </c>
      <c r="O782" s="137">
        <v>9.8033920900000009</v>
      </c>
      <c r="P782" s="137">
        <v>1.1892841199999999</v>
      </c>
      <c r="Q782" s="69">
        <f>F782-H782</f>
        <v>8.8299738699999999</v>
      </c>
      <c r="R782" s="69">
        <f>H782-(I782+K782+M782+O782)</f>
        <v>-8.6141079700000009</v>
      </c>
      <c r="S782" s="131">
        <f>R782/(I782+K782+M782+O782)</f>
        <v>-0.79125333858061042</v>
      </c>
      <c r="T782" s="84" t="s">
        <v>1664</v>
      </c>
      <c r="U782" s="1"/>
      <c r="W782" s="3"/>
      <c r="X782" s="3"/>
      <c r="Y782" s="3"/>
      <c r="Z782" s="3"/>
      <c r="AD782" s="1"/>
      <c r="AE782" s="1"/>
    </row>
    <row r="783" spans="1:31" ht="47.25" customHeight="1" x14ac:dyDescent="0.25">
      <c r="A783" s="30" t="s">
        <v>1665</v>
      </c>
      <c r="B783" s="31" t="s">
        <v>224</v>
      </c>
      <c r="C783" s="33" t="s">
        <v>31</v>
      </c>
      <c r="D783" s="67">
        <f t="shared" ref="D783:F783" si="296">SUM(D784:D803)</f>
        <v>1381.9195759750348</v>
      </c>
      <c r="E783" s="67">
        <f t="shared" si="296"/>
        <v>240.66419608999999</v>
      </c>
      <c r="F783" s="67">
        <f t="shared" si="296"/>
        <v>1141.2553798850352</v>
      </c>
      <c r="G783" s="67">
        <f t="shared" ref="G783:K783" si="297">SUM(G784:G803)</f>
        <v>561.51936636999994</v>
      </c>
      <c r="H783" s="67">
        <f t="shared" si="297"/>
        <v>259.45050788999998</v>
      </c>
      <c r="I783" s="33">
        <f t="shared" si="297"/>
        <v>26.685804440000002</v>
      </c>
      <c r="J783" s="67">
        <f t="shared" si="297"/>
        <v>26.685804440000002</v>
      </c>
      <c r="K783" s="33">
        <f t="shared" si="297"/>
        <v>77.209911730000002</v>
      </c>
      <c r="L783" s="67">
        <f>SUM(L784:L803)</f>
        <v>77.205911729999997</v>
      </c>
      <c r="M783" s="33">
        <f t="shared" ref="M783:Q783" si="298">SUM(M784:M803)</f>
        <v>24.918702119999999</v>
      </c>
      <c r="N783" s="67">
        <f t="shared" si="298"/>
        <v>25.445672399999999</v>
      </c>
      <c r="O783" s="67">
        <f t="shared" si="298"/>
        <v>432.70494807999995</v>
      </c>
      <c r="P783" s="67">
        <f t="shared" si="298"/>
        <v>130.11311932000001</v>
      </c>
      <c r="Q783" s="67">
        <f t="shared" si="298"/>
        <v>881.80487199503489</v>
      </c>
      <c r="R783" s="67">
        <f>SUM(R784:R803)</f>
        <v>-302.06885848000002</v>
      </c>
      <c r="S783" s="129">
        <f t="shared" si="292"/>
        <v>-0.53794913687974011</v>
      </c>
      <c r="T783" s="46" t="s">
        <v>32</v>
      </c>
      <c r="U783" s="1"/>
      <c r="V783" s="24"/>
      <c r="W783" s="3"/>
      <c r="X783" s="3"/>
      <c r="Y783" s="3"/>
      <c r="Z783" s="3"/>
      <c r="AD783" s="1"/>
      <c r="AE783" s="1"/>
    </row>
    <row r="784" spans="1:31" ht="74.25" customHeight="1" x14ac:dyDescent="0.25">
      <c r="A784" s="34" t="s">
        <v>1665</v>
      </c>
      <c r="B784" s="35" t="s">
        <v>1666</v>
      </c>
      <c r="C784" s="96" t="s">
        <v>1667</v>
      </c>
      <c r="D784" s="69">
        <v>65.167599030199995</v>
      </c>
      <c r="E784" s="69">
        <v>36.126116629999999</v>
      </c>
      <c r="F784" s="69">
        <f t="shared" ref="F784:F803" si="299">D784-E784</f>
        <v>29.041482400199996</v>
      </c>
      <c r="G784" s="69">
        <f t="shared" ref="G784:H803" si="300">I784+K784+M784+O784</f>
        <v>5.2931627599999995</v>
      </c>
      <c r="H784" s="69">
        <f t="shared" si="300"/>
        <v>5.5817827600000003</v>
      </c>
      <c r="I784" s="37">
        <v>0</v>
      </c>
      <c r="J784" s="69">
        <v>0</v>
      </c>
      <c r="K784" s="37">
        <v>5.2931627599999995</v>
      </c>
      <c r="L784" s="69">
        <v>5.28916276</v>
      </c>
      <c r="M784" s="37">
        <v>0</v>
      </c>
      <c r="N784" s="69">
        <v>0.29261999999999999</v>
      </c>
      <c r="O784" s="130">
        <v>0</v>
      </c>
      <c r="P784" s="69">
        <v>0</v>
      </c>
      <c r="Q784" s="69">
        <f t="shared" ref="Q784:Q803" si="301">F784-H784</f>
        <v>23.459699640199997</v>
      </c>
      <c r="R784" s="69">
        <f t="shared" ref="R784:R803" si="302">H784-(I784+K784+M784+O784)</f>
        <v>0.28862000000000076</v>
      </c>
      <c r="S784" s="131">
        <f t="shared" si="292"/>
        <v>5.4526946003073742E-2</v>
      </c>
      <c r="T784" s="57" t="s">
        <v>32</v>
      </c>
      <c r="U784" s="1"/>
      <c r="W784" s="3"/>
      <c r="X784" s="3"/>
      <c r="Y784" s="3"/>
      <c r="Z784" s="3"/>
      <c r="AD784" s="1"/>
      <c r="AE784" s="1"/>
    </row>
    <row r="785" spans="1:31" ht="186" customHeight="1" x14ac:dyDescent="0.25">
      <c r="A785" s="34" t="s">
        <v>1665</v>
      </c>
      <c r="B785" s="98" t="s">
        <v>1668</v>
      </c>
      <c r="C785" s="96" t="s">
        <v>1669</v>
      </c>
      <c r="D785" s="69">
        <v>276.46496290483498</v>
      </c>
      <c r="E785" s="69">
        <v>38.373056929999997</v>
      </c>
      <c r="F785" s="69">
        <f t="shared" si="299"/>
        <v>238.09190597483499</v>
      </c>
      <c r="G785" s="69">
        <f t="shared" si="300"/>
        <v>17.428244879999998</v>
      </c>
      <c r="H785" s="69">
        <f t="shared" si="300"/>
        <v>7.7760829199999995</v>
      </c>
      <c r="I785" s="37">
        <v>0</v>
      </c>
      <c r="J785" s="69">
        <v>0</v>
      </c>
      <c r="K785" s="37">
        <v>0</v>
      </c>
      <c r="L785" s="69">
        <v>0</v>
      </c>
      <c r="M785" s="37">
        <v>0</v>
      </c>
      <c r="N785" s="69">
        <v>0</v>
      </c>
      <c r="O785" s="69">
        <v>17.428244879999998</v>
      </c>
      <c r="P785" s="69">
        <v>7.7760829199999995</v>
      </c>
      <c r="Q785" s="69">
        <f t="shared" si="301"/>
        <v>230.31582305483499</v>
      </c>
      <c r="R785" s="69">
        <f t="shared" si="302"/>
        <v>-9.6521619599999973</v>
      </c>
      <c r="S785" s="131">
        <f t="shared" si="292"/>
        <v>-0.55382294812006327</v>
      </c>
      <c r="T785" s="45" t="s">
        <v>1670</v>
      </c>
      <c r="U785" s="1"/>
      <c r="W785" s="3"/>
      <c r="X785" s="3"/>
      <c r="Y785" s="3"/>
      <c r="Z785" s="3"/>
      <c r="AD785" s="1"/>
      <c r="AE785" s="1"/>
    </row>
    <row r="786" spans="1:31" ht="47.25" customHeight="1" x14ac:dyDescent="0.25">
      <c r="A786" s="34" t="s">
        <v>1665</v>
      </c>
      <c r="B786" s="35" t="s">
        <v>1671</v>
      </c>
      <c r="C786" s="96" t="s">
        <v>1672</v>
      </c>
      <c r="D786" s="69">
        <v>75.362475533999998</v>
      </c>
      <c r="E786" s="69">
        <v>32.688420989999997</v>
      </c>
      <c r="F786" s="69">
        <f t="shared" si="299"/>
        <v>42.674054544000001</v>
      </c>
      <c r="G786" s="69">
        <f t="shared" si="300"/>
        <v>5.28916276</v>
      </c>
      <c r="H786" s="69">
        <f t="shared" si="300"/>
        <v>5.5235130400000001</v>
      </c>
      <c r="I786" s="37">
        <v>3.97751447</v>
      </c>
      <c r="J786" s="69">
        <v>3.97751447</v>
      </c>
      <c r="K786" s="37">
        <v>0</v>
      </c>
      <c r="L786" s="69">
        <v>0</v>
      </c>
      <c r="M786" s="37">
        <v>1.3116482899999999</v>
      </c>
      <c r="N786" s="69">
        <v>1.5459985700000001</v>
      </c>
      <c r="O786" s="69">
        <v>0</v>
      </c>
      <c r="P786" s="69">
        <v>0</v>
      </c>
      <c r="Q786" s="69">
        <f t="shared" si="301"/>
        <v>37.150541504000003</v>
      </c>
      <c r="R786" s="69">
        <f t="shared" si="302"/>
        <v>0.23435028000000013</v>
      </c>
      <c r="S786" s="131">
        <f t="shared" si="292"/>
        <v>4.4307632537290295E-2</v>
      </c>
      <c r="T786" s="45" t="s">
        <v>32</v>
      </c>
      <c r="U786" s="1"/>
      <c r="W786" s="3"/>
      <c r="X786" s="3"/>
      <c r="Y786" s="3"/>
      <c r="Z786" s="3"/>
      <c r="AD786" s="1"/>
      <c r="AE786" s="1"/>
    </row>
    <row r="787" spans="1:31" ht="78.75" customHeight="1" x14ac:dyDescent="0.25">
      <c r="A787" s="34" t="s">
        <v>1665</v>
      </c>
      <c r="B787" s="35" t="s">
        <v>1673</v>
      </c>
      <c r="C787" s="64" t="s">
        <v>1674</v>
      </c>
      <c r="D787" s="69">
        <v>42.203135328000002</v>
      </c>
      <c r="E787" s="69">
        <v>0</v>
      </c>
      <c r="F787" s="69">
        <f t="shared" si="299"/>
        <v>42.203135328000002</v>
      </c>
      <c r="G787" s="69">
        <f t="shared" si="300"/>
        <v>1.2</v>
      </c>
      <c r="H787" s="69">
        <f t="shared" si="300"/>
        <v>0</v>
      </c>
      <c r="I787" s="37">
        <v>0</v>
      </c>
      <c r="J787" s="69">
        <v>0</v>
      </c>
      <c r="K787" s="37">
        <v>0</v>
      </c>
      <c r="L787" s="69">
        <v>0</v>
      </c>
      <c r="M787" s="37">
        <v>0</v>
      </c>
      <c r="N787" s="69">
        <v>0</v>
      </c>
      <c r="O787" s="69">
        <v>1.2</v>
      </c>
      <c r="P787" s="69">
        <v>0</v>
      </c>
      <c r="Q787" s="69">
        <f t="shared" si="301"/>
        <v>42.203135328000002</v>
      </c>
      <c r="R787" s="69">
        <f t="shared" si="302"/>
        <v>-1.2</v>
      </c>
      <c r="S787" s="131">
        <f t="shared" si="292"/>
        <v>-1</v>
      </c>
      <c r="T787" s="45" t="s">
        <v>1675</v>
      </c>
      <c r="U787" s="1"/>
      <c r="W787" s="3"/>
      <c r="X787" s="3"/>
      <c r="Y787" s="3"/>
      <c r="Z787" s="3"/>
      <c r="AD787" s="1"/>
      <c r="AE787" s="1"/>
    </row>
    <row r="788" spans="1:31" ht="31.5" customHeight="1" x14ac:dyDescent="0.25">
      <c r="A788" s="34" t="s">
        <v>1665</v>
      </c>
      <c r="B788" s="35" t="s">
        <v>1676</v>
      </c>
      <c r="C788" s="64" t="s">
        <v>1677</v>
      </c>
      <c r="D788" s="133">
        <v>12.1033676</v>
      </c>
      <c r="E788" s="133">
        <v>2.71073466</v>
      </c>
      <c r="F788" s="69">
        <f t="shared" si="299"/>
        <v>9.3926329400000004</v>
      </c>
      <c r="G788" s="69">
        <f t="shared" si="300"/>
        <v>9.3926329400000004</v>
      </c>
      <c r="H788" s="69">
        <f t="shared" si="300"/>
        <v>9.3926329400000004</v>
      </c>
      <c r="I788" s="37">
        <v>9.26905234</v>
      </c>
      <c r="J788" s="69">
        <v>9.26905234</v>
      </c>
      <c r="K788" s="37">
        <v>0.1235806</v>
      </c>
      <c r="L788" s="69">
        <v>0.1235806</v>
      </c>
      <c r="M788" s="37">
        <v>0</v>
      </c>
      <c r="N788" s="69">
        <v>0</v>
      </c>
      <c r="O788" s="69">
        <v>0</v>
      </c>
      <c r="P788" s="69">
        <v>0</v>
      </c>
      <c r="Q788" s="69">
        <f t="shared" si="301"/>
        <v>0</v>
      </c>
      <c r="R788" s="69">
        <f t="shared" si="302"/>
        <v>0</v>
      </c>
      <c r="S788" s="131">
        <f t="shared" si="292"/>
        <v>0</v>
      </c>
      <c r="T788" s="79" t="s">
        <v>32</v>
      </c>
      <c r="U788" s="1"/>
      <c r="W788" s="3"/>
      <c r="X788" s="3"/>
      <c r="Y788" s="3"/>
      <c r="Z788" s="3"/>
      <c r="AD788" s="1"/>
      <c r="AE788" s="1"/>
    </row>
    <row r="789" spans="1:31" ht="78.75" customHeight="1" x14ac:dyDescent="0.25">
      <c r="A789" s="34" t="s">
        <v>1665</v>
      </c>
      <c r="B789" s="35" t="s">
        <v>1678</v>
      </c>
      <c r="C789" s="64" t="s">
        <v>1679</v>
      </c>
      <c r="D789" s="69">
        <v>14.245023980000003</v>
      </c>
      <c r="E789" s="69">
        <v>11.655342460000002</v>
      </c>
      <c r="F789" s="69">
        <f t="shared" si="299"/>
        <v>2.589681520000001</v>
      </c>
      <c r="G789" s="69">
        <f t="shared" si="300"/>
        <v>2.5896815200000005</v>
      </c>
      <c r="H789" s="69">
        <f t="shared" si="300"/>
        <v>2.5896815200000005</v>
      </c>
      <c r="I789" s="37">
        <v>2.4739046000000005</v>
      </c>
      <c r="J789" s="69">
        <v>2.4739046000000005</v>
      </c>
      <c r="K789" s="37">
        <v>0.11577692000000001</v>
      </c>
      <c r="L789" s="69">
        <v>0.11577692000000001</v>
      </c>
      <c r="M789" s="37">
        <v>0</v>
      </c>
      <c r="N789" s="69">
        <v>0</v>
      </c>
      <c r="O789" s="130">
        <v>0</v>
      </c>
      <c r="P789" s="69">
        <v>0</v>
      </c>
      <c r="Q789" s="69">
        <f t="shared" si="301"/>
        <v>0</v>
      </c>
      <c r="R789" s="69">
        <f t="shared" si="302"/>
        <v>0</v>
      </c>
      <c r="S789" s="131">
        <f t="shared" si="292"/>
        <v>0</v>
      </c>
      <c r="T789" s="45" t="s">
        <v>32</v>
      </c>
      <c r="U789" s="1"/>
      <c r="W789" s="3"/>
      <c r="X789" s="3"/>
      <c r="Y789" s="3"/>
      <c r="Z789" s="3"/>
      <c r="AD789" s="1"/>
      <c r="AE789" s="1"/>
    </row>
    <row r="790" spans="1:31" ht="96.75" customHeight="1" x14ac:dyDescent="0.25">
      <c r="A790" s="34" t="s">
        <v>1665</v>
      </c>
      <c r="B790" s="35" t="s">
        <v>1680</v>
      </c>
      <c r="C790" s="64" t="s">
        <v>1681</v>
      </c>
      <c r="D790" s="137">
        <v>17.439510800000001</v>
      </c>
      <c r="E790" s="137">
        <v>15.82591184</v>
      </c>
      <c r="F790" s="69">
        <f t="shared" si="299"/>
        <v>1.6135989600000009</v>
      </c>
      <c r="G790" s="69">
        <f t="shared" si="300"/>
        <v>1.6135989600000002</v>
      </c>
      <c r="H790" s="69">
        <f t="shared" si="300"/>
        <v>1.6135989600000002</v>
      </c>
      <c r="I790" s="37">
        <v>1.6135989600000002</v>
      </c>
      <c r="J790" s="137">
        <v>1.6135989600000002</v>
      </c>
      <c r="K790" s="37">
        <v>0</v>
      </c>
      <c r="L790" s="137">
        <v>0</v>
      </c>
      <c r="M790" s="37">
        <v>0</v>
      </c>
      <c r="N790" s="137">
        <v>0</v>
      </c>
      <c r="O790" s="143">
        <v>0</v>
      </c>
      <c r="P790" s="137">
        <v>0</v>
      </c>
      <c r="Q790" s="69">
        <f t="shared" si="301"/>
        <v>0</v>
      </c>
      <c r="R790" s="69">
        <f t="shared" si="302"/>
        <v>0</v>
      </c>
      <c r="S790" s="131">
        <f t="shared" si="292"/>
        <v>0</v>
      </c>
      <c r="T790" s="84" t="s">
        <v>32</v>
      </c>
      <c r="U790" s="1"/>
      <c r="W790" s="3"/>
      <c r="X790" s="3"/>
      <c r="Y790" s="3"/>
      <c r="Z790" s="3"/>
      <c r="AD790" s="1"/>
      <c r="AE790" s="1"/>
    </row>
    <row r="791" spans="1:31" ht="96.75" customHeight="1" x14ac:dyDescent="0.25">
      <c r="A791" s="34" t="s">
        <v>1665</v>
      </c>
      <c r="B791" s="35" t="s">
        <v>1682</v>
      </c>
      <c r="C791" s="64" t="s">
        <v>1683</v>
      </c>
      <c r="D791" s="137">
        <v>24.938038519999999</v>
      </c>
      <c r="E791" s="137">
        <v>22.496038519999999</v>
      </c>
      <c r="F791" s="69">
        <f t="shared" si="299"/>
        <v>2.4420000000000002</v>
      </c>
      <c r="G791" s="69">
        <f t="shared" si="300"/>
        <v>2.4420000000000002</v>
      </c>
      <c r="H791" s="69">
        <f t="shared" si="300"/>
        <v>2.4420000000000002</v>
      </c>
      <c r="I791" s="37">
        <v>2.4420000000000002</v>
      </c>
      <c r="J791" s="137">
        <v>2.4420000000000002</v>
      </c>
      <c r="K791" s="37">
        <v>0</v>
      </c>
      <c r="L791" s="137">
        <v>0</v>
      </c>
      <c r="M791" s="37">
        <v>0</v>
      </c>
      <c r="N791" s="137">
        <v>0</v>
      </c>
      <c r="O791" s="143">
        <v>0</v>
      </c>
      <c r="P791" s="137">
        <v>0</v>
      </c>
      <c r="Q791" s="69">
        <f t="shared" si="301"/>
        <v>0</v>
      </c>
      <c r="R791" s="69">
        <f t="shared" si="302"/>
        <v>0</v>
      </c>
      <c r="S791" s="131">
        <f t="shared" si="292"/>
        <v>0</v>
      </c>
      <c r="T791" s="84" t="s">
        <v>32</v>
      </c>
      <c r="U791" s="1"/>
      <c r="W791" s="3"/>
      <c r="X791" s="3"/>
      <c r="Y791" s="3"/>
      <c r="Z791" s="3"/>
      <c r="AD791" s="1"/>
      <c r="AE791" s="1"/>
    </row>
    <row r="792" spans="1:31" ht="96.75" customHeight="1" x14ac:dyDescent="0.25">
      <c r="A792" s="34" t="s">
        <v>1665</v>
      </c>
      <c r="B792" s="35" t="s">
        <v>1684</v>
      </c>
      <c r="C792" s="64" t="s">
        <v>1685</v>
      </c>
      <c r="D792" s="137">
        <v>17.69784087</v>
      </c>
      <c r="E792" s="137">
        <v>10.597840870000001</v>
      </c>
      <c r="F792" s="69">
        <f t="shared" si="299"/>
        <v>7.1</v>
      </c>
      <c r="G792" s="69">
        <f t="shared" si="300"/>
        <v>7.1</v>
      </c>
      <c r="H792" s="69">
        <f t="shared" si="300"/>
        <v>7.81</v>
      </c>
      <c r="I792" s="37">
        <v>0</v>
      </c>
      <c r="J792" s="137">
        <v>0</v>
      </c>
      <c r="K792" s="37">
        <v>0</v>
      </c>
      <c r="L792" s="137">
        <v>0</v>
      </c>
      <c r="M792" s="37">
        <v>6.39</v>
      </c>
      <c r="N792" s="137">
        <v>6.39</v>
      </c>
      <c r="O792" s="137">
        <v>0.71</v>
      </c>
      <c r="P792" s="137">
        <v>1.42</v>
      </c>
      <c r="Q792" s="69">
        <f t="shared" si="301"/>
        <v>-0.71</v>
      </c>
      <c r="R792" s="69">
        <f t="shared" si="302"/>
        <v>0.71</v>
      </c>
      <c r="S792" s="131">
        <f t="shared" si="292"/>
        <v>0.1</v>
      </c>
      <c r="T792" s="84" t="s">
        <v>32</v>
      </c>
      <c r="U792" s="1"/>
      <c r="W792" s="3"/>
      <c r="X792" s="3"/>
      <c r="Y792" s="3"/>
      <c r="Z792" s="3"/>
      <c r="AD792" s="1"/>
      <c r="AE792" s="1"/>
    </row>
    <row r="793" spans="1:31" ht="126" customHeight="1" x14ac:dyDescent="0.25">
      <c r="A793" s="34" t="s">
        <v>1665</v>
      </c>
      <c r="B793" s="35" t="s">
        <v>1686</v>
      </c>
      <c r="C793" s="64" t="s">
        <v>1687</v>
      </c>
      <c r="D793" s="69">
        <v>30.073919479999994</v>
      </c>
      <c r="E793" s="69">
        <v>3.00474804</v>
      </c>
      <c r="F793" s="69">
        <f t="shared" si="299"/>
        <v>27.069171439999995</v>
      </c>
      <c r="G793" s="69">
        <f t="shared" si="300"/>
        <v>26.920171439999997</v>
      </c>
      <c r="H793" s="69">
        <f t="shared" si="300"/>
        <v>22.113306570000002</v>
      </c>
      <c r="I793" s="37">
        <v>0.49721871999999995</v>
      </c>
      <c r="J793" s="69">
        <v>0.49721871999999995</v>
      </c>
      <c r="K793" s="37">
        <v>7.3753367399999998</v>
      </c>
      <c r="L793" s="69">
        <v>7.3753367399999998</v>
      </c>
      <c r="M793" s="37">
        <v>1.6071430000000001E-2</v>
      </c>
      <c r="N793" s="69">
        <v>1.6071430000000001E-2</v>
      </c>
      <c r="O793" s="130">
        <v>19.031544549999996</v>
      </c>
      <c r="P793" s="69">
        <v>14.224679680000001</v>
      </c>
      <c r="Q793" s="69">
        <f t="shared" si="301"/>
        <v>4.9558648699999921</v>
      </c>
      <c r="R793" s="69">
        <f t="shared" si="302"/>
        <v>-4.8068648699999947</v>
      </c>
      <c r="S793" s="131">
        <f t="shared" si="292"/>
        <v>-0.17855996499552734</v>
      </c>
      <c r="T793" s="85" t="s">
        <v>1688</v>
      </c>
      <c r="U793" s="1"/>
      <c r="W793" s="3"/>
      <c r="X793" s="3"/>
      <c r="Y793" s="3"/>
      <c r="Z793" s="3"/>
      <c r="AD793" s="1"/>
      <c r="AE793" s="1"/>
    </row>
    <row r="794" spans="1:31" ht="38.25" customHeight="1" x14ac:dyDescent="0.25">
      <c r="A794" s="34" t="s">
        <v>1665</v>
      </c>
      <c r="B794" s="35" t="s">
        <v>1689</v>
      </c>
      <c r="C794" s="64" t="s">
        <v>1690</v>
      </c>
      <c r="D794" s="137">
        <v>24.069563860000002</v>
      </c>
      <c r="E794" s="137">
        <v>16.864686700000004</v>
      </c>
      <c r="F794" s="69">
        <f t="shared" si="299"/>
        <v>7.2048771599999988</v>
      </c>
      <c r="G794" s="69">
        <f t="shared" si="300"/>
        <v>7.2048771599999988</v>
      </c>
      <c r="H794" s="69">
        <f t="shared" si="300"/>
        <v>6.8701363299999993</v>
      </c>
      <c r="I794" s="37">
        <v>0</v>
      </c>
      <c r="J794" s="137">
        <v>0</v>
      </c>
      <c r="K794" s="37">
        <v>0.57905472000000002</v>
      </c>
      <c r="L794" s="137">
        <v>0.57905472000000002</v>
      </c>
      <c r="M794" s="37">
        <v>3.1323667199999998</v>
      </c>
      <c r="N794" s="137">
        <v>3.1323667199999998</v>
      </c>
      <c r="O794" s="137">
        <v>3.4934557199999996</v>
      </c>
      <c r="P794" s="137">
        <v>3.1587148899999997</v>
      </c>
      <c r="Q794" s="69">
        <f t="shared" si="301"/>
        <v>0.33474082999999943</v>
      </c>
      <c r="R794" s="69">
        <f t="shared" si="302"/>
        <v>-0.33474082999999943</v>
      </c>
      <c r="S794" s="131">
        <f t="shared" si="292"/>
        <v>-4.6460310504447169E-2</v>
      </c>
      <c r="T794" s="84" t="s">
        <v>32</v>
      </c>
      <c r="U794" s="1"/>
      <c r="W794" s="3"/>
      <c r="X794" s="3"/>
      <c r="Y794" s="3"/>
      <c r="Z794" s="3"/>
      <c r="AD794" s="1"/>
      <c r="AE794" s="1"/>
    </row>
    <row r="795" spans="1:31" ht="47.25" customHeight="1" x14ac:dyDescent="0.25">
      <c r="A795" s="34" t="s">
        <v>1665</v>
      </c>
      <c r="B795" s="35" t="s">
        <v>1691</v>
      </c>
      <c r="C795" s="64" t="s">
        <v>1692</v>
      </c>
      <c r="D795" s="69">
        <v>11.511999999999999</v>
      </c>
      <c r="E795" s="69">
        <v>0</v>
      </c>
      <c r="F795" s="69">
        <f t="shared" si="299"/>
        <v>11.511999999999999</v>
      </c>
      <c r="G795" s="69">
        <f t="shared" si="300"/>
        <v>10.561999999999999</v>
      </c>
      <c r="H795" s="69">
        <f t="shared" si="300"/>
        <v>0</v>
      </c>
      <c r="I795" s="37">
        <v>0</v>
      </c>
      <c r="J795" s="69">
        <v>0</v>
      </c>
      <c r="K795" s="37">
        <v>0</v>
      </c>
      <c r="L795" s="69">
        <v>0</v>
      </c>
      <c r="M795" s="37">
        <v>0</v>
      </c>
      <c r="N795" s="69">
        <v>0</v>
      </c>
      <c r="O795" s="69">
        <v>10.561999999999999</v>
      </c>
      <c r="P795" s="69">
        <v>0</v>
      </c>
      <c r="Q795" s="69">
        <f t="shared" si="301"/>
        <v>11.511999999999999</v>
      </c>
      <c r="R795" s="69">
        <f t="shared" si="302"/>
        <v>-10.561999999999999</v>
      </c>
      <c r="S795" s="131">
        <f t="shared" si="292"/>
        <v>-1</v>
      </c>
      <c r="T795" s="45" t="s">
        <v>1693</v>
      </c>
      <c r="U795" s="1"/>
      <c r="W795" s="3"/>
      <c r="X795" s="3"/>
      <c r="Y795" s="3"/>
      <c r="Z795" s="3"/>
      <c r="AD795" s="1"/>
      <c r="AE795" s="1"/>
    </row>
    <row r="796" spans="1:31" ht="50.25" customHeight="1" x14ac:dyDescent="0.25">
      <c r="A796" s="34" t="s">
        <v>1665</v>
      </c>
      <c r="B796" s="35" t="s">
        <v>1694</v>
      </c>
      <c r="C796" s="64" t="s">
        <v>1695</v>
      </c>
      <c r="D796" s="137">
        <v>0</v>
      </c>
      <c r="E796" s="137">
        <v>0</v>
      </c>
      <c r="F796" s="69">
        <f t="shared" si="299"/>
        <v>0</v>
      </c>
      <c r="G796" s="69">
        <f t="shared" si="300"/>
        <v>0</v>
      </c>
      <c r="H796" s="69">
        <f t="shared" si="300"/>
        <v>0</v>
      </c>
      <c r="I796" s="37">
        <v>0</v>
      </c>
      <c r="J796" s="137">
        <v>0</v>
      </c>
      <c r="K796" s="37">
        <v>0</v>
      </c>
      <c r="L796" s="137">
        <v>0</v>
      </c>
      <c r="M796" s="37">
        <v>0</v>
      </c>
      <c r="N796" s="137">
        <v>0</v>
      </c>
      <c r="O796" s="137">
        <v>0</v>
      </c>
      <c r="P796" s="137">
        <v>0</v>
      </c>
      <c r="Q796" s="69">
        <f t="shared" si="301"/>
        <v>0</v>
      </c>
      <c r="R796" s="69">
        <f t="shared" si="302"/>
        <v>0</v>
      </c>
      <c r="S796" s="131">
        <v>0</v>
      </c>
      <c r="T796" s="84" t="s">
        <v>1693</v>
      </c>
      <c r="U796" s="1"/>
      <c r="W796" s="3"/>
      <c r="X796" s="3"/>
      <c r="Y796" s="3"/>
      <c r="Z796" s="3"/>
      <c r="AD796" s="1"/>
      <c r="AE796" s="1"/>
    </row>
    <row r="797" spans="1:31" ht="31.5" customHeight="1" x14ac:dyDescent="0.25">
      <c r="A797" s="34" t="s">
        <v>1665</v>
      </c>
      <c r="B797" s="35" t="s">
        <v>1696</v>
      </c>
      <c r="C797" s="64" t="s">
        <v>1697</v>
      </c>
      <c r="D797" s="69">
        <v>2.73</v>
      </c>
      <c r="E797" s="57">
        <v>0</v>
      </c>
      <c r="F797" s="69">
        <f t="shared" si="299"/>
        <v>2.73</v>
      </c>
      <c r="G797" s="69">
        <f t="shared" si="300"/>
        <v>2.4569999999999999</v>
      </c>
      <c r="H797" s="69">
        <f t="shared" si="300"/>
        <v>0.24355570000000001</v>
      </c>
      <c r="I797" s="37">
        <v>0</v>
      </c>
      <c r="J797" s="69">
        <v>0</v>
      </c>
      <c r="K797" s="37">
        <v>0</v>
      </c>
      <c r="L797" s="69">
        <v>0</v>
      </c>
      <c r="M797" s="37">
        <v>0</v>
      </c>
      <c r="N797" s="69">
        <v>0</v>
      </c>
      <c r="O797" s="69">
        <v>2.4569999999999999</v>
      </c>
      <c r="P797" s="69">
        <v>0.24355570000000001</v>
      </c>
      <c r="Q797" s="69">
        <f t="shared" si="301"/>
        <v>2.4864443000000001</v>
      </c>
      <c r="R797" s="69">
        <f t="shared" si="302"/>
        <v>-2.2134442999999999</v>
      </c>
      <c r="S797" s="131">
        <f t="shared" si="292"/>
        <v>-0.90087273097273102</v>
      </c>
      <c r="T797" s="45" t="s">
        <v>1698</v>
      </c>
      <c r="U797" s="1"/>
      <c r="W797" s="3"/>
      <c r="X797" s="3"/>
      <c r="Y797" s="3"/>
      <c r="Z797" s="3"/>
      <c r="AD797" s="1"/>
      <c r="AE797" s="1"/>
    </row>
    <row r="798" spans="1:31" ht="31.5" customHeight="1" x14ac:dyDescent="0.25">
      <c r="A798" s="34" t="s">
        <v>1665</v>
      </c>
      <c r="B798" s="35" t="s">
        <v>1699</v>
      </c>
      <c r="C798" s="64" t="s">
        <v>1700</v>
      </c>
      <c r="D798" s="69">
        <v>76.122287999999998</v>
      </c>
      <c r="E798" s="57">
        <v>0.25281379999999998</v>
      </c>
      <c r="F798" s="69">
        <f t="shared" si="299"/>
        <v>75.869474199999999</v>
      </c>
      <c r="G798" s="69">
        <f t="shared" si="300"/>
        <v>5.0271862</v>
      </c>
      <c r="H798" s="69">
        <f t="shared" si="300"/>
        <v>5.0271862</v>
      </c>
      <c r="I798" s="37">
        <v>0</v>
      </c>
      <c r="J798" s="69">
        <v>0</v>
      </c>
      <c r="K798" s="37">
        <v>0</v>
      </c>
      <c r="L798" s="69">
        <v>0</v>
      </c>
      <c r="M798" s="37">
        <v>0</v>
      </c>
      <c r="N798" s="69">
        <v>0</v>
      </c>
      <c r="O798" s="69">
        <v>5.0271862</v>
      </c>
      <c r="P798" s="69">
        <v>5.0271862</v>
      </c>
      <c r="Q798" s="69">
        <f t="shared" si="301"/>
        <v>70.842287999999996</v>
      </c>
      <c r="R798" s="69">
        <f t="shared" si="302"/>
        <v>0</v>
      </c>
      <c r="S798" s="131">
        <f t="shared" si="292"/>
        <v>0</v>
      </c>
      <c r="T798" s="45" t="s">
        <v>32</v>
      </c>
      <c r="U798" s="1"/>
      <c r="W798" s="3"/>
      <c r="X798" s="3"/>
      <c r="Y798" s="3"/>
      <c r="Z798" s="3"/>
      <c r="AD798" s="1"/>
      <c r="AE798" s="1"/>
    </row>
    <row r="799" spans="1:31" ht="79.5" customHeight="1" x14ac:dyDescent="0.25">
      <c r="A799" s="34" t="s">
        <v>1665</v>
      </c>
      <c r="B799" s="35" t="s">
        <v>1701</v>
      </c>
      <c r="C799" s="64" t="s">
        <v>1702</v>
      </c>
      <c r="D799" s="69">
        <v>104.24727006399998</v>
      </c>
      <c r="E799" s="57">
        <v>0</v>
      </c>
      <c r="F799" s="69">
        <f t="shared" si="299"/>
        <v>104.24727006399998</v>
      </c>
      <c r="G799" s="69">
        <f t="shared" si="300"/>
        <v>1.8</v>
      </c>
      <c r="H799" s="69">
        <f t="shared" si="300"/>
        <v>0</v>
      </c>
      <c r="I799" s="37">
        <v>0</v>
      </c>
      <c r="J799" s="69">
        <v>0</v>
      </c>
      <c r="K799" s="37">
        <v>0</v>
      </c>
      <c r="L799" s="69">
        <v>0</v>
      </c>
      <c r="M799" s="37">
        <v>0</v>
      </c>
      <c r="N799" s="69">
        <v>0</v>
      </c>
      <c r="O799" s="69">
        <v>1.8</v>
      </c>
      <c r="P799" s="69">
        <v>0</v>
      </c>
      <c r="Q799" s="69">
        <f t="shared" si="301"/>
        <v>104.24727006399998</v>
      </c>
      <c r="R799" s="69">
        <f t="shared" si="302"/>
        <v>-1.8</v>
      </c>
      <c r="S799" s="131">
        <f t="shared" si="292"/>
        <v>-1</v>
      </c>
      <c r="T799" s="45" t="s">
        <v>1693</v>
      </c>
      <c r="U799" s="1"/>
      <c r="W799" s="3"/>
      <c r="X799" s="3"/>
      <c r="Y799" s="3"/>
      <c r="Z799" s="3"/>
      <c r="AD799" s="1"/>
      <c r="AE799" s="1"/>
    </row>
    <row r="800" spans="1:31" ht="51.75" customHeight="1" x14ac:dyDescent="0.25">
      <c r="A800" s="34" t="s">
        <v>1665</v>
      </c>
      <c r="B800" s="35" t="s">
        <v>1703</v>
      </c>
      <c r="C800" s="64" t="s">
        <v>1704</v>
      </c>
      <c r="D800" s="69">
        <v>387.16867559999997</v>
      </c>
      <c r="E800" s="57">
        <v>47.384999999999998</v>
      </c>
      <c r="F800" s="69">
        <f t="shared" si="299"/>
        <v>339.78367559999998</v>
      </c>
      <c r="G800" s="69">
        <f t="shared" si="300"/>
        <v>327.93513239999999</v>
      </c>
      <c r="H800" s="69">
        <f t="shared" si="300"/>
        <v>71.341616869999996</v>
      </c>
      <c r="I800" s="37">
        <v>0</v>
      </c>
      <c r="J800" s="69">
        <v>0</v>
      </c>
      <c r="K800" s="37">
        <v>63.722999989999998</v>
      </c>
      <c r="L800" s="69">
        <v>63.722999989999998</v>
      </c>
      <c r="M800" s="37">
        <v>7.6186168799999994</v>
      </c>
      <c r="N800" s="69">
        <v>7.6186168799999994</v>
      </c>
      <c r="O800" s="69">
        <v>256.59351552999999</v>
      </c>
      <c r="P800" s="69">
        <v>0</v>
      </c>
      <c r="Q800" s="69">
        <f t="shared" si="301"/>
        <v>268.44205872999999</v>
      </c>
      <c r="R800" s="69">
        <f t="shared" si="302"/>
        <v>-256.59351552999999</v>
      </c>
      <c r="S800" s="131">
        <f t="shared" si="292"/>
        <v>-0.78245204669629353</v>
      </c>
      <c r="T800" s="45" t="s">
        <v>1650</v>
      </c>
      <c r="U800" s="1"/>
      <c r="W800" s="3"/>
      <c r="X800" s="3"/>
      <c r="Y800" s="3"/>
      <c r="Z800" s="3"/>
      <c r="AD800" s="1"/>
      <c r="AE800" s="1"/>
    </row>
    <row r="801" spans="1:31" ht="92.25" customHeight="1" x14ac:dyDescent="0.25">
      <c r="A801" s="34" t="s">
        <v>1665</v>
      </c>
      <c r="B801" s="35" t="s">
        <v>1705</v>
      </c>
      <c r="C801" s="64" t="s">
        <v>1706</v>
      </c>
      <c r="D801" s="133">
        <v>75.285904404000007</v>
      </c>
      <c r="E801" s="133">
        <v>0.62475477000000001</v>
      </c>
      <c r="F801" s="69">
        <f t="shared" si="299"/>
        <v>74.661149634000012</v>
      </c>
      <c r="G801" s="69">
        <f t="shared" si="300"/>
        <v>4.2352452300000003</v>
      </c>
      <c r="H801" s="69">
        <f t="shared" si="300"/>
        <v>4.2352452300000003</v>
      </c>
      <c r="I801" s="37">
        <v>4.2352452300000003</v>
      </c>
      <c r="J801" s="69">
        <v>4.2352452300000003</v>
      </c>
      <c r="K801" s="37">
        <v>0</v>
      </c>
      <c r="L801" s="69">
        <v>0</v>
      </c>
      <c r="M801" s="37">
        <v>0</v>
      </c>
      <c r="N801" s="69">
        <v>0</v>
      </c>
      <c r="O801" s="69">
        <v>0</v>
      </c>
      <c r="P801" s="69">
        <v>0</v>
      </c>
      <c r="Q801" s="69">
        <f t="shared" si="301"/>
        <v>70.425904404000008</v>
      </c>
      <c r="R801" s="69">
        <f t="shared" si="302"/>
        <v>0</v>
      </c>
      <c r="S801" s="131">
        <f t="shared" si="292"/>
        <v>0</v>
      </c>
      <c r="T801" s="69" t="s">
        <v>32</v>
      </c>
      <c r="U801" s="1"/>
      <c r="W801" s="3"/>
      <c r="X801" s="3"/>
      <c r="Y801" s="3"/>
      <c r="Z801" s="3"/>
      <c r="AD801" s="1"/>
      <c r="AE801" s="1"/>
    </row>
    <row r="802" spans="1:31" ht="151.5" customHeight="1" x14ac:dyDescent="0.25">
      <c r="A802" s="34" t="s">
        <v>1665</v>
      </c>
      <c r="B802" s="35" t="s">
        <v>1707</v>
      </c>
      <c r="C802" s="64" t="s">
        <v>1708</v>
      </c>
      <c r="D802" s="69">
        <v>117.60000000000001</v>
      </c>
      <c r="E802" s="57">
        <v>2.0587298799999996</v>
      </c>
      <c r="F802" s="69">
        <f t="shared" si="299"/>
        <v>115.54127012000001</v>
      </c>
      <c r="G802" s="69">
        <f t="shared" si="300"/>
        <v>115.54127012000001</v>
      </c>
      <c r="H802" s="69">
        <f t="shared" si="300"/>
        <v>99.546419049999997</v>
      </c>
      <c r="I802" s="37">
        <v>2.1772701200000002</v>
      </c>
      <c r="J802" s="69">
        <v>2.1772701200000002</v>
      </c>
      <c r="K802" s="37">
        <v>0</v>
      </c>
      <c r="L802" s="69">
        <v>0</v>
      </c>
      <c r="M802" s="37">
        <v>6.4499988000000004</v>
      </c>
      <c r="N802" s="69">
        <v>6.4499988000000004</v>
      </c>
      <c r="O802" s="69">
        <v>106.9140012</v>
      </c>
      <c r="P802" s="69">
        <v>90.919150129999991</v>
      </c>
      <c r="Q802" s="69">
        <f t="shared" si="301"/>
        <v>15.99485107000001</v>
      </c>
      <c r="R802" s="69">
        <f t="shared" si="302"/>
        <v>-15.99485107000001</v>
      </c>
      <c r="S802" s="131">
        <f t="shared" si="292"/>
        <v>-0.13843409418459671</v>
      </c>
      <c r="T802" s="45" t="s">
        <v>1709</v>
      </c>
      <c r="U802" s="1"/>
      <c r="W802" s="3"/>
      <c r="X802" s="3"/>
      <c r="Y802" s="3"/>
      <c r="Z802" s="3"/>
      <c r="AD802" s="1"/>
      <c r="AE802" s="1"/>
    </row>
    <row r="803" spans="1:31" ht="86.25" customHeight="1" x14ac:dyDescent="0.25">
      <c r="A803" s="34" t="s">
        <v>1665</v>
      </c>
      <c r="B803" s="35" t="s">
        <v>1710</v>
      </c>
      <c r="C803" s="64" t="s">
        <v>1711</v>
      </c>
      <c r="D803" s="69">
        <v>7.4880000000000004</v>
      </c>
      <c r="E803" s="57">
        <v>0</v>
      </c>
      <c r="F803" s="69">
        <f t="shared" si="299"/>
        <v>7.4880000000000004</v>
      </c>
      <c r="G803" s="69">
        <f t="shared" si="300"/>
        <v>7.4880000000000004</v>
      </c>
      <c r="H803" s="69">
        <f t="shared" si="300"/>
        <v>7.3437498000000003</v>
      </c>
      <c r="I803" s="37">
        <v>0</v>
      </c>
      <c r="J803" s="69">
        <v>0</v>
      </c>
      <c r="K803" s="37">
        <v>0</v>
      </c>
      <c r="L803" s="69">
        <v>0</v>
      </c>
      <c r="M803" s="37">
        <v>0</v>
      </c>
      <c r="N803" s="69">
        <v>0</v>
      </c>
      <c r="O803" s="69">
        <v>7.4880000000000004</v>
      </c>
      <c r="P803" s="69">
        <v>7.3437498000000003</v>
      </c>
      <c r="Q803" s="69">
        <f t="shared" si="301"/>
        <v>0.14425020000000011</v>
      </c>
      <c r="R803" s="69">
        <f t="shared" si="302"/>
        <v>-0.14425020000000011</v>
      </c>
      <c r="S803" s="131">
        <f t="shared" si="292"/>
        <v>-1.9264182692307705E-2</v>
      </c>
      <c r="T803" s="85" t="s">
        <v>32</v>
      </c>
      <c r="U803" s="1"/>
      <c r="W803" s="3"/>
      <c r="X803" s="3"/>
      <c r="Y803" s="3"/>
      <c r="Z803" s="3"/>
      <c r="AD803" s="1"/>
      <c r="AE803" s="1"/>
    </row>
    <row r="804" spans="1:31" ht="47.25" customHeight="1" x14ac:dyDescent="0.25">
      <c r="A804" s="30" t="s">
        <v>1712</v>
      </c>
      <c r="B804" s="31" t="s">
        <v>456</v>
      </c>
      <c r="C804" s="33" t="s">
        <v>31</v>
      </c>
      <c r="D804" s="67">
        <f t="shared" ref="D804:J804" si="303">D805+D808</f>
        <v>0</v>
      </c>
      <c r="E804" s="67">
        <f t="shared" si="303"/>
        <v>0</v>
      </c>
      <c r="F804" s="67">
        <f t="shared" si="303"/>
        <v>0</v>
      </c>
      <c r="G804" s="67">
        <f t="shared" si="303"/>
        <v>0</v>
      </c>
      <c r="H804" s="67">
        <f t="shared" si="303"/>
        <v>0</v>
      </c>
      <c r="I804" s="33">
        <f t="shared" si="303"/>
        <v>0</v>
      </c>
      <c r="J804" s="67">
        <f t="shared" si="303"/>
        <v>0</v>
      </c>
      <c r="K804" s="33">
        <f>K805+K808</f>
        <v>0</v>
      </c>
      <c r="L804" s="67">
        <f>L805+L808</f>
        <v>0</v>
      </c>
      <c r="M804" s="33">
        <f t="shared" ref="M804:P804" si="304">M805+M808</f>
        <v>0</v>
      </c>
      <c r="N804" s="67">
        <f t="shared" si="304"/>
        <v>0</v>
      </c>
      <c r="O804" s="67">
        <f t="shared" si="304"/>
        <v>0</v>
      </c>
      <c r="P804" s="67">
        <f t="shared" si="304"/>
        <v>0</v>
      </c>
      <c r="Q804" s="67">
        <f>Q805+Q808</f>
        <v>0</v>
      </c>
      <c r="R804" s="67">
        <f>R805+R808</f>
        <v>0</v>
      </c>
      <c r="S804" s="129">
        <v>0</v>
      </c>
      <c r="T804" s="46" t="s">
        <v>32</v>
      </c>
      <c r="U804" s="1"/>
      <c r="V804" s="24"/>
      <c r="W804" s="3"/>
      <c r="X804" s="3"/>
      <c r="Y804" s="3"/>
      <c r="Z804" s="3"/>
      <c r="AD804" s="1"/>
      <c r="AE804" s="1"/>
    </row>
    <row r="805" spans="1:31" ht="31.5" customHeight="1" x14ac:dyDescent="0.25">
      <c r="A805" s="62" t="s">
        <v>1713</v>
      </c>
      <c r="B805" s="31" t="s">
        <v>463</v>
      </c>
      <c r="C805" s="33" t="s">
        <v>31</v>
      </c>
      <c r="D805" s="67">
        <f t="shared" ref="D805:J805" si="305">D806+D807</f>
        <v>0</v>
      </c>
      <c r="E805" s="135">
        <f t="shared" si="305"/>
        <v>0</v>
      </c>
      <c r="F805" s="67">
        <f t="shared" si="305"/>
        <v>0</v>
      </c>
      <c r="G805" s="67">
        <f t="shared" si="305"/>
        <v>0</v>
      </c>
      <c r="H805" s="67">
        <f t="shared" si="305"/>
        <v>0</v>
      </c>
      <c r="I805" s="33">
        <f t="shared" si="305"/>
        <v>0</v>
      </c>
      <c r="J805" s="67">
        <f t="shared" si="305"/>
        <v>0</v>
      </c>
      <c r="K805" s="33">
        <f>K806+K807</f>
        <v>0</v>
      </c>
      <c r="L805" s="67">
        <f t="shared" ref="L805:P805" si="306">L806+L807</f>
        <v>0</v>
      </c>
      <c r="M805" s="33">
        <f t="shared" si="306"/>
        <v>0</v>
      </c>
      <c r="N805" s="67">
        <f t="shared" si="306"/>
        <v>0</v>
      </c>
      <c r="O805" s="67">
        <f t="shared" si="306"/>
        <v>0</v>
      </c>
      <c r="P805" s="67">
        <f t="shared" si="306"/>
        <v>0</v>
      </c>
      <c r="Q805" s="67">
        <f>Q806+Q807</f>
        <v>0</v>
      </c>
      <c r="R805" s="67">
        <f>R806+R807</f>
        <v>0</v>
      </c>
      <c r="S805" s="129">
        <v>0</v>
      </c>
      <c r="T805" s="46" t="s">
        <v>32</v>
      </c>
      <c r="U805" s="1"/>
      <c r="V805" s="24"/>
      <c r="W805" s="3"/>
      <c r="X805" s="3"/>
      <c r="Y805" s="3"/>
      <c r="Z805" s="3"/>
      <c r="AD805" s="1"/>
      <c r="AE805" s="1"/>
    </row>
    <row r="806" spans="1:31" ht="50.25" customHeight="1" x14ac:dyDescent="0.25">
      <c r="A806" s="63" t="s">
        <v>1714</v>
      </c>
      <c r="B806" s="31" t="s">
        <v>459</v>
      </c>
      <c r="C806" s="33" t="s">
        <v>31</v>
      </c>
      <c r="D806" s="136">
        <v>0</v>
      </c>
      <c r="E806" s="135">
        <v>0</v>
      </c>
      <c r="F806" s="67">
        <v>0</v>
      </c>
      <c r="G806" s="67">
        <v>0</v>
      </c>
      <c r="H806" s="67">
        <v>0</v>
      </c>
      <c r="I806" s="33">
        <v>0</v>
      </c>
      <c r="J806" s="67">
        <v>0</v>
      </c>
      <c r="K806" s="33">
        <v>0</v>
      </c>
      <c r="L806" s="67">
        <v>0</v>
      </c>
      <c r="M806" s="33">
        <v>0</v>
      </c>
      <c r="N806" s="67">
        <v>0</v>
      </c>
      <c r="O806" s="67">
        <v>0</v>
      </c>
      <c r="P806" s="67">
        <v>0</v>
      </c>
      <c r="Q806" s="67">
        <v>0</v>
      </c>
      <c r="R806" s="67">
        <v>0</v>
      </c>
      <c r="S806" s="129">
        <v>0</v>
      </c>
      <c r="T806" s="46" t="s">
        <v>32</v>
      </c>
      <c r="U806" s="1"/>
      <c r="V806" s="24"/>
      <c r="W806" s="3"/>
      <c r="X806" s="3"/>
      <c r="Y806" s="3"/>
      <c r="Z806" s="3"/>
      <c r="AD806" s="1"/>
      <c r="AE806" s="1"/>
    </row>
    <row r="807" spans="1:31" ht="50.25" customHeight="1" x14ac:dyDescent="0.25">
      <c r="A807" s="63" t="s">
        <v>1715</v>
      </c>
      <c r="B807" s="31" t="s">
        <v>461</v>
      </c>
      <c r="C807" s="33" t="s">
        <v>31</v>
      </c>
      <c r="D807" s="136">
        <v>0</v>
      </c>
      <c r="E807" s="135">
        <v>0</v>
      </c>
      <c r="F807" s="67">
        <v>0</v>
      </c>
      <c r="G807" s="67">
        <v>0</v>
      </c>
      <c r="H807" s="67">
        <v>0</v>
      </c>
      <c r="I807" s="33">
        <v>0</v>
      </c>
      <c r="J807" s="67">
        <v>0</v>
      </c>
      <c r="K807" s="33">
        <v>0</v>
      </c>
      <c r="L807" s="67">
        <v>0</v>
      </c>
      <c r="M807" s="33">
        <v>0</v>
      </c>
      <c r="N807" s="67">
        <v>0</v>
      </c>
      <c r="O807" s="67">
        <v>0</v>
      </c>
      <c r="P807" s="67">
        <v>0</v>
      </c>
      <c r="Q807" s="67">
        <v>0</v>
      </c>
      <c r="R807" s="67">
        <v>0</v>
      </c>
      <c r="S807" s="129">
        <v>0</v>
      </c>
      <c r="T807" s="46" t="s">
        <v>32</v>
      </c>
      <c r="U807" s="1"/>
      <c r="V807" s="24"/>
      <c r="W807" s="3"/>
      <c r="X807" s="3"/>
      <c r="Y807" s="3"/>
      <c r="Z807" s="3"/>
      <c r="AD807" s="1"/>
      <c r="AE807" s="1"/>
    </row>
    <row r="808" spans="1:31" ht="50.25" customHeight="1" x14ac:dyDescent="0.25">
      <c r="A808" s="62" t="s">
        <v>1716</v>
      </c>
      <c r="B808" s="31" t="s">
        <v>463</v>
      </c>
      <c r="C808" s="33" t="s">
        <v>31</v>
      </c>
      <c r="D808" s="136">
        <f t="shared" ref="D808:J808" si="307">D809+D810</f>
        <v>0</v>
      </c>
      <c r="E808" s="135">
        <f t="shared" si="307"/>
        <v>0</v>
      </c>
      <c r="F808" s="67">
        <f t="shared" si="307"/>
        <v>0</v>
      </c>
      <c r="G808" s="67">
        <f t="shared" si="307"/>
        <v>0</v>
      </c>
      <c r="H808" s="67">
        <f t="shared" si="307"/>
        <v>0</v>
      </c>
      <c r="I808" s="33">
        <f t="shared" si="307"/>
        <v>0</v>
      </c>
      <c r="J808" s="67">
        <f t="shared" si="307"/>
        <v>0</v>
      </c>
      <c r="K808" s="33">
        <f>K809+K810</f>
        <v>0</v>
      </c>
      <c r="L808" s="67">
        <f>L809+L810</f>
        <v>0</v>
      </c>
      <c r="M808" s="33">
        <f t="shared" ref="M808:P808" si="308">M809+M810</f>
        <v>0</v>
      </c>
      <c r="N808" s="67">
        <f t="shared" si="308"/>
        <v>0</v>
      </c>
      <c r="O808" s="67">
        <f t="shared" si="308"/>
        <v>0</v>
      </c>
      <c r="P808" s="67">
        <f t="shared" si="308"/>
        <v>0</v>
      </c>
      <c r="Q808" s="67">
        <f>Q809+Q810</f>
        <v>0</v>
      </c>
      <c r="R808" s="67">
        <f>R809+R810</f>
        <v>0</v>
      </c>
      <c r="S808" s="129">
        <v>0</v>
      </c>
      <c r="T808" s="46" t="s">
        <v>32</v>
      </c>
      <c r="U808" s="1"/>
      <c r="V808" s="24"/>
      <c r="W808" s="3"/>
      <c r="X808" s="3"/>
      <c r="Y808" s="3"/>
      <c r="Z808" s="3"/>
      <c r="AD808" s="1"/>
      <c r="AE808" s="1"/>
    </row>
    <row r="809" spans="1:31" ht="50.25" customHeight="1" x14ac:dyDescent="0.25">
      <c r="A809" s="63" t="s">
        <v>1717</v>
      </c>
      <c r="B809" s="31" t="s">
        <v>459</v>
      </c>
      <c r="C809" s="33" t="s">
        <v>31</v>
      </c>
      <c r="D809" s="136">
        <v>0</v>
      </c>
      <c r="E809" s="135">
        <v>0</v>
      </c>
      <c r="F809" s="67">
        <v>0</v>
      </c>
      <c r="G809" s="67">
        <v>0</v>
      </c>
      <c r="H809" s="67">
        <v>0</v>
      </c>
      <c r="I809" s="33">
        <v>0</v>
      </c>
      <c r="J809" s="67">
        <v>0</v>
      </c>
      <c r="K809" s="33">
        <v>0</v>
      </c>
      <c r="L809" s="67">
        <v>0</v>
      </c>
      <c r="M809" s="33">
        <v>0</v>
      </c>
      <c r="N809" s="67">
        <v>0</v>
      </c>
      <c r="O809" s="67">
        <v>0</v>
      </c>
      <c r="P809" s="67">
        <v>0</v>
      </c>
      <c r="Q809" s="67">
        <v>0</v>
      </c>
      <c r="R809" s="67">
        <v>0</v>
      </c>
      <c r="S809" s="129">
        <v>0</v>
      </c>
      <c r="T809" s="99" t="s">
        <v>32</v>
      </c>
      <c r="U809" s="1"/>
      <c r="V809" s="24"/>
      <c r="W809" s="3"/>
      <c r="X809" s="3"/>
      <c r="Y809" s="3"/>
      <c r="Z809" s="3"/>
      <c r="AD809" s="1"/>
      <c r="AE809" s="1"/>
    </row>
    <row r="810" spans="1:31" ht="50.25" customHeight="1" x14ac:dyDescent="0.25">
      <c r="A810" s="63" t="s">
        <v>1718</v>
      </c>
      <c r="B810" s="31" t="s">
        <v>461</v>
      </c>
      <c r="C810" s="33" t="s">
        <v>31</v>
      </c>
      <c r="D810" s="134">
        <v>0</v>
      </c>
      <c r="E810" s="134">
        <v>0</v>
      </c>
      <c r="F810" s="134">
        <v>0</v>
      </c>
      <c r="G810" s="134">
        <v>0</v>
      </c>
      <c r="H810" s="67">
        <v>0</v>
      </c>
      <c r="I810" s="33">
        <v>0</v>
      </c>
      <c r="J810" s="67">
        <v>0</v>
      </c>
      <c r="K810" s="33">
        <v>0</v>
      </c>
      <c r="L810" s="67">
        <v>0</v>
      </c>
      <c r="M810" s="33">
        <v>0</v>
      </c>
      <c r="N810" s="67">
        <v>0</v>
      </c>
      <c r="O810" s="67">
        <v>0</v>
      </c>
      <c r="P810" s="67">
        <v>0</v>
      </c>
      <c r="Q810" s="67">
        <v>0</v>
      </c>
      <c r="R810" s="67">
        <v>0</v>
      </c>
      <c r="S810" s="129">
        <v>0</v>
      </c>
      <c r="T810" s="67" t="s">
        <v>32</v>
      </c>
      <c r="U810" s="1"/>
      <c r="V810" s="24"/>
      <c r="W810" s="3"/>
      <c r="X810" s="3"/>
      <c r="Y810" s="3"/>
      <c r="Z810" s="3"/>
      <c r="AD810" s="1"/>
      <c r="AE810" s="1"/>
    </row>
    <row r="811" spans="1:31" ht="47.25" customHeight="1" x14ac:dyDescent="0.25">
      <c r="A811" s="30" t="s">
        <v>1719</v>
      </c>
      <c r="B811" s="31" t="s">
        <v>467</v>
      </c>
      <c r="C811" s="33" t="s">
        <v>31</v>
      </c>
      <c r="D811" s="134">
        <f t="shared" ref="D811:J811" si="309">D812+D813+D814+D815</f>
        <v>187.9873</v>
      </c>
      <c r="E811" s="134">
        <f t="shared" si="309"/>
        <v>1.4511702399999999</v>
      </c>
      <c r="F811" s="134">
        <f t="shared" si="309"/>
        <v>186.53612975999999</v>
      </c>
      <c r="G811" s="134">
        <f t="shared" si="309"/>
        <v>186.53612975999999</v>
      </c>
      <c r="H811" s="67">
        <f t="shared" si="309"/>
        <v>42.984730919999997</v>
      </c>
      <c r="I811" s="33">
        <f t="shared" si="309"/>
        <v>1.92617028</v>
      </c>
      <c r="J811" s="67">
        <f t="shared" si="309"/>
        <v>1.92617028</v>
      </c>
      <c r="K811" s="33">
        <f>K812+K813+K814+K815</f>
        <v>4.6099594800000006</v>
      </c>
      <c r="L811" s="67">
        <f>L812+L813+L814+L815</f>
        <v>4.6099594800000006</v>
      </c>
      <c r="M811" s="33">
        <f t="shared" ref="M811:P811" si="310">M812+M813+M814+M815</f>
        <v>36.448601159999996</v>
      </c>
      <c r="N811" s="67">
        <f t="shared" si="310"/>
        <v>36.448601159999996</v>
      </c>
      <c r="O811" s="67">
        <f t="shared" si="310"/>
        <v>143.55139883999999</v>
      </c>
      <c r="P811" s="67">
        <f t="shared" si="310"/>
        <v>0</v>
      </c>
      <c r="Q811" s="67">
        <f>Q812+Q813+Q814+Q815</f>
        <v>143.55139883999999</v>
      </c>
      <c r="R811" s="67">
        <f>R812+R813+R814+R815</f>
        <v>-143.55139883999999</v>
      </c>
      <c r="S811" s="129">
        <f t="shared" ref="S811:S875" si="311">R811/(I811+K811+M811+O811)</f>
        <v>-0.7695635104292945</v>
      </c>
      <c r="T811" s="67" t="s">
        <v>32</v>
      </c>
      <c r="U811" s="1"/>
      <c r="V811" s="24"/>
      <c r="W811" s="3"/>
      <c r="X811" s="3"/>
      <c r="Y811" s="3"/>
      <c r="Z811" s="3"/>
      <c r="AD811" s="1"/>
      <c r="AE811" s="1"/>
    </row>
    <row r="812" spans="1:31" ht="78.75" customHeight="1" x14ac:dyDescent="0.25">
      <c r="A812" s="30" t="s">
        <v>1720</v>
      </c>
      <c r="B812" s="31" t="s">
        <v>469</v>
      </c>
      <c r="C812" s="33" t="s">
        <v>31</v>
      </c>
      <c r="D812" s="134">
        <v>0</v>
      </c>
      <c r="E812" s="134">
        <v>0</v>
      </c>
      <c r="F812" s="134">
        <v>0</v>
      </c>
      <c r="G812" s="134">
        <v>0</v>
      </c>
      <c r="H812" s="67">
        <v>0</v>
      </c>
      <c r="I812" s="33">
        <v>0</v>
      </c>
      <c r="J812" s="67">
        <v>0</v>
      </c>
      <c r="K812" s="33">
        <v>0</v>
      </c>
      <c r="L812" s="67">
        <v>0</v>
      </c>
      <c r="M812" s="33">
        <v>0</v>
      </c>
      <c r="N812" s="67">
        <v>0</v>
      </c>
      <c r="O812" s="67">
        <v>0</v>
      </c>
      <c r="P812" s="67">
        <v>0</v>
      </c>
      <c r="Q812" s="67">
        <v>0</v>
      </c>
      <c r="R812" s="67">
        <v>0</v>
      </c>
      <c r="S812" s="129">
        <v>0</v>
      </c>
      <c r="T812" s="16" t="s">
        <v>32</v>
      </c>
      <c r="U812" s="1"/>
      <c r="V812" s="24"/>
      <c r="W812" s="3"/>
      <c r="X812" s="3"/>
      <c r="Y812" s="3"/>
      <c r="Z812" s="3"/>
      <c r="AD812" s="1"/>
      <c r="AE812" s="1"/>
    </row>
    <row r="813" spans="1:31" ht="78.75" customHeight="1" x14ac:dyDescent="0.25">
      <c r="A813" s="30" t="s">
        <v>1721</v>
      </c>
      <c r="B813" s="31" t="s">
        <v>471</v>
      </c>
      <c r="C813" s="33" t="s">
        <v>31</v>
      </c>
      <c r="D813" s="134">
        <v>0</v>
      </c>
      <c r="E813" s="134">
        <v>0</v>
      </c>
      <c r="F813" s="134">
        <v>0</v>
      </c>
      <c r="G813" s="134">
        <v>0</v>
      </c>
      <c r="H813" s="67">
        <v>0</v>
      </c>
      <c r="I813" s="33">
        <v>0</v>
      </c>
      <c r="J813" s="67">
        <v>0</v>
      </c>
      <c r="K813" s="33">
        <v>0</v>
      </c>
      <c r="L813" s="67">
        <v>0</v>
      </c>
      <c r="M813" s="33">
        <v>0</v>
      </c>
      <c r="N813" s="67">
        <v>0</v>
      </c>
      <c r="O813" s="67">
        <v>0</v>
      </c>
      <c r="P813" s="67">
        <v>0</v>
      </c>
      <c r="Q813" s="67">
        <v>0</v>
      </c>
      <c r="R813" s="67">
        <v>0</v>
      </c>
      <c r="S813" s="129">
        <v>0</v>
      </c>
      <c r="T813" s="156" t="s">
        <v>32</v>
      </c>
      <c r="U813" s="1"/>
      <c r="V813" s="24"/>
      <c r="W813" s="3"/>
      <c r="X813" s="3"/>
      <c r="Y813" s="3"/>
      <c r="Z813" s="3"/>
      <c r="AD813" s="1"/>
      <c r="AE813" s="1"/>
    </row>
    <row r="814" spans="1:31" ht="63" customHeight="1" x14ac:dyDescent="0.25">
      <c r="A814" s="30" t="s">
        <v>1722</v>
      </c>
      <c r="B814" s="31" t="s">
        <v>475</v>
      </c>
      <c r="C814" s="33" t="s">
        <v>31</v>
      </c>
      <c r="D814" s="134">
        <v>0</v>
      </c>
      <c r="E814" s="134">
        <v>0</v>
      </c>
      <c r="F814" s="134">
        <v>0</v>
      </c>
      <c r="G814" s="134">
        <v>0</v>
      </c>
      <c r="H814" s="67">
        <v>0</v>
      </c>
      <c r="I814" s="33">
        <v>0</v>
      </c>
      <c r="J814" s="67">
        <v>0</v>
      </c>
      <c r="K814" s="33">
        <v>0</v>
      </c>
      <c r="L814" s="67">
        <v>0</v>
      </c>
      <c r="M814" s="33">
        <v>0</v>
      </c>
      <c r="N814" s="67">
        <v>0</v>
      </c>
      <c r="O814" s="67">
        <v>0</v>
      </c>
      <c r="P814" s="67">
        <v>0</v>
      </c>
      <c r="Q814" s="67">
        <v>0</v>
      </c>
      <c r="R814" s="67">
        <v>0</v>
      </c>
      <c r="S814" s="129">
        <v>0</v>
      </c>
      <c r="T814" s="16" t="s">
        <v>32</v>
      </c>
      <c r="U814" s="1"/>
      <c r="V814" s="24"/>
      <c r="W814" s="3"/>
      <c r="X814" s="3"/>
      <c r="Y814" s="3"/>
      <c r="Z814" s="3"/>
      <c r="AD814" s="1"/>
      <c r="AE814" s="1"/>
    </row>
    <row r="815" spans="1:31" ht="63" customHeight="1" x14ac:dyDescent="0.25">
      <c r="A815" s="30" t="s">
        <v>1723</v>
      </c>
      <c r="B815" s="31" t="s">
        <v>482</v>
      </c>
      <c r="C815" s="33" t="s">
        <v>31</v>
      </c>
      <c r="D815" s="157">
        <f t="shared" ref="D815:F815" si="312">SUM(D816:D816)</f>
        <v>187.9873</v>
      </c>
      <c r="E815" s="157">
        <f t="shared" si="312"/>
        <v>1.4511702399999999</v>
      </c>
      <c r="F815" s="157">
        <f t="shared" si="312"/>
        <v>186.53612975999999</v>
      </c>
      <c r="G815" s="157">
        <f t="shared" ref="G815:K815" si="313">SUM(G816:G816)</f>
        <v>186.53612975999999</v>
      </c>
      <c r="H815" s="67">
        <f t="shared" si="313"/>
        <v>42.984730919999997</v>
      </c>
      <c r="I815" s="67">
        <f t="shared" si="313"/>
        <v>1.92617028</v>
      </c>
      <c r="J815" s="126">
        <f t="shared" si="313"/>
        <v>1.92617028</v>
      </c>
      <c r="K815" s="67">
        <f t="shared" si="313"/>
        <v>4.6099594800000006</v>
      </c>
      <c r="L815" s="126">
        <f>SUM(L816:L816)</f>
        <v>4.6099594800000006</v>
      </c>
      <c r="M815" s="67">
        <f t="shared" ref="M815:R815" si="314">SUM(M816:M816)</f>
        <v>36.448601159999996</v>
      </c>
      <c r="N815" s="126">
        <f t="shared" si="314"/>
        <v>36.448601159999996</v>
      </c>
      <c r="O815" s="126">
        <f t="shared" si="314"/>
        <v>143.55139883999999</v>
      </c>
      <c r="P815" s="126">
        <f t="shared" si="314"/>
        <v>0</v>
      </c>
      <c r="Q815" s="126">
        <f t="shared" si="314"/>
        <v>143.55139883999999</v>
      </c>
      <c r="R815" s="126">
        <f t="shared" si="314"/>
        <v>-143.55139883999999</v>
      </c>
      <c r="S815" s="129">
        <f t="shared" si="311"/>
        <v>-0.7695635104292945</v>
      </c>
      <c r="T815" s="46" t="s">
        <v>32</v>
      </c>
      <c r="U815" s="1"/>
      <c r="V815" s="24"/>
      <c r="W815" s="3"/>
      <c r="X815" s="3"/>
      <c r="Y815" s="3"/>
      <c r="Z815" s="3"/>
      <c r="AD815" s="1"/>
      <c r="AE815" s="1"/>
    </row>
    <row r="816" spans="1:31" ht="47.25" customHeight="1" x14ac:dyDescent="0.25">
      <c r="A816" s="34" t="s">
        <v>1723</v>
      </c>
      <c r="B816" s="35" t="s">
        <v>1724</v>
      </c>
      <c r="C816" s="64" t="s">
        <v>1725</v>
      </c>
      <c r="D816" s="137">
        <v>187.9873</v>
      </c>
      <c r="E816" s="137">
        <v>1.4511702399999999</v>
      </c>
      <c r="F816" s="69">
        <f>D816-E816</f>
        <v>186.53612975999999</v>
      </c>
      <c r="G816" s="69">
        <f>I816+K816+M816+O816</f>
        <v>186.53612975999999</v>
      </c>
      <c r="H816" s="69">
        <f>J816+L816+N816+P816</f>
        <v>42.984730919999997</v>
      </c>
      <c r="I816" s="37">
        <v>1.92617028</v>
      </c>
      <c r="J816" s="137">
        <v>1.92617028</v>
      </c>
      <c r="K816" s="37">
        <v>4.6099594800000006</v>
      </c>
      <c r="L816" s="137">
        <v>4.6099594800000006</v>
      </c>
      <c r="M816" s="37">
        <v>36.448601159999996</v>
      </c>
      <c r="N816" s="137">
        <v>36.448601159999996</v>
      </c>
      <c r="O816" s="137">
        <v>143.55139883999999</v>
      </c>
      <c r="P816" s="137">
        <v>0</v>
      </c>
      <c r="Q816" s="69">
        <f>F816-H816</f>
        <v>143.55139883999999</v>
      </c>
      <c r="R816" s="69">
        <f>H816-(I816+K816+M816+O816)</f>
        <v>-143.55139883999999</v>
      </c>
      <c r="S816" s="131">
        <f>R816/(I816+K816+M816+O816)</f>
        <v>-0.7695635104292945</v>
      </c>
      <c r="T816" s="84" t="s">
        <v>1726</v>
      </c>
      <c r="U816" s="1"/>
      <c r="W816" s="3"/>
      <c r="X816" s="3"/>
      <c r="Y816" s="3"/>
      <c r="Z816" s="3"/>
      <c r="AD816" s="1"/>
      <c r="AE816" s="1"/>
    </row>
    <row r="817" spans="1:31" ht="15.75" customHeight="1" x14ac:dyDescent="0.25">
      <c r="A817" s="30" t="s">
        <v>1727</v>
      </c>
      <c r="B817" s="31" t="s">
        <v>497</v>
      </c>
      <c r="C817" s="33" t="s">
        <v>31</v>
      </c>
      <c r="D817" s="67">
        <v>0</v>
      </c>
      <c r="E817" s="67">
        <v>0</v>
      </c>
      <c r="F817" s="67">
        <v>0</v>
      </c>
      <c r="G817" s="67">
        <v>0</v>
      </c>
      <c r="H817" s="135">
        <v>0</v>
      </c>
      <c r="I817" s="33">
        <v>0</v>
      </c>
      <c r="J817" s="67">
        <v>0</v>
      </c>
      <c r="K817" s="33">
        <v>0</v>
      </c>
      <c r="L817" s="67">
        <v>0</v>
      </c>
      <c r="M817" s="33">
        <v>0</v>
      </c>
      <c r="N817" s="67">
        <v>0</v>
      </c>
      <c r="O817" s="67">
        <v>0</v>
      </c>
      <c r="P817" s="67">
        <v>0</v>
      </c>
      <c r="Q817" s="67">
        <v>0</v>
      </c>
      <c r="R817" s="67">
        <v>0</v>
      </c>
      <c r="S817" s="129">
        <v>0</v>
      </c>
      <c r="T817" s="46" t="s">
        <v>32</v>
      </c>
      <c r="U817" s="1"/>
      <c r="V817" s="24"/>
      <c r="W817" s="3"/>
      <c r="X817" s="3"/>
      <c r="Y817" s="3"/>
      <c r="Z817" s="3"/>
      <c r="AD817" s="1"/>
      <c r="AE817" s="1"/>
    </row>
    <row r="818" spans="1:31" ht="47.25" customHeight="1" x14ac:dyDescent="0.25">
      <c r="A818" s="30" t="s">
        <v>1728</v>
      </c>
      <c r="B818" s="31" t="s">
        <v>499</v>
      </c>
      <c r="C818" s="33" t="s">
        <v>31</v>
      </c>
      <c r="D818" s="67">
        <f>SUM(D819:D861)</f>
        <v>189.47714628999995</v>
      </c>
      <c r="E818" s="67">
        <f t="shared" ref="E818:Q818" si="315">SUM(E819:E861)</f>
        <v>15.426138210000001</v>
      </c>
      <c r="F818" s="67">
        <f t="shared" si="315"/>
        <v>174.05100807999997</v>
      </c>
      <c r="G818" s="67">
        <f t="shared" si="315"/>
        <v>174.05100807999997</v>
      </c>
      <c r="H818" s="67">
        <f t="shared" si="315"/>
        <v>104.32951437000001</v>
      </c>
      <c r="I818" s="67">
        <f t="shared" si="315"/>
        <v>14.678192520000001</v>
      </c>
      <c r="J818" s="67">
        <f t="shared" si="315"/>
        <v>15.114692520000002</v>
      </c>
      <c r="K818" s="67">
        <f t="shared" si="315"/>
        <v>13.569309409999999</v>
      </c>
      <c r="L818" s="67">
        <f t="shared" si="315"/>
        <v>14.507709409999999</v>
      </c>
      <c r="M818" s="67">
        <f t="shared" si="315"/>
        <v>12.67399253</v>
      </c>
      <c r="N818" s="67">
        <f t="shared" si="315"/>
        <v>14.54824013</v>
      </c>
      <c r="O818" s="67">
        <f t="shared" si="315"/>
        <v>133.12951361999995</v>
      </c>
      <c r="P818" s="67">
        <f t="shared" si="315"/>
        <v>60.158872309999992</v>
      </c>
      <c r="Q818" s="67">
        <f t="shared" si="315"/>
        <v>72.606072639999994</v>
      </c>
      <c r="R818" s="67">
        <f>SUM(R819:R861)</f>
        <v>-72.606072640000022</v>
      </c>
      <c r="S818" s="129">
        <f t="shared" si="311"/>
        <v>-0.41715399089574778</v>
      </c>
      <c r="T818" s="46" t="s">
        <v>32</v>
      </c>
      <c r="U818" s="1"/>
      <c r="V818" s="24"/>
      <c r="W818" s="3"/>
      <c r="X818" s="3"/>
      <c r="Y818" s="3"/>
      <c r="Z818" s="3"/>
      <c r="AD818" s="1"/>
      <c r="AE818" s="1"/>
    </row>
    <row r="819" spans="1:31" ht="47.25" customHeight="1" x14ac:dyDescent="0.25">
      <c r="A819" s="34" t="s">
        <v>1728</v>
      </c>
      <c r="B819" s="47" t="s">
        <v>1729</v>
      </c>
      <c r="C819" s="96" t="s">
        <v>1730</v>
      </c>
      <c r="D819" s="69">
        <v>8.7119998600000006</v>
      </c>
      <c r="E819" s="69">
        <v>0.71809736999999996</v>
      </c>
      <c r="F819" s="69">
        <f t="shared" ref="F819:F855" si="316">D819-E819</f>
        <v>7.9939024900000009</v>
      </c>
      <c r="G819" s="69">
        <f t="shared" ref="G819:H855" si="317">I819+K819+M819+O819</f>
        <v>7.99390249</v>
      </c>
      <c r="H819" s="69">
        <f t="shared" si="317"/>
        <v>7.9939024800000009</v>
      </c>
      <c r="I819" s="37">
        <v>0.6440766</v>
      </c>
      <c r="J819" s="69">
        <v>0.6440766</v>
      </c>
      <c r="K819" s="37">
        <v>3.6622080500000003</v>
      </c>
      <c r="L819" s="69">
        <v>3.6622080500000003</v>
      </c>
      <c r="M819" s="37">
        <v>0</v>
      </c>
      <c r="N819" s="69">
        <v>0</v>
      </c>
      <c r="O819" s="69">
        <v>3.6876178399999997</v>
      </c>
      <c r="P819" s="69">
        <v>3.6876178300000002</v>
      </c>
      <c r="Q819" s="69">
        <f t="shared" ref="Q819:Q855" si="318">F819-H819</f>
        <v>9.9999999392252903E-9</v>
      </c>
      <c r="R819" s="69">
        <f t="shared" ref="R819:R855" si="319">H819-(I819+K819+M819+O819)</f>
        <v>-9.9999990510468706E-9</v>
      </c>
      <c r="S819" s="131">
        <f t="shared" si="311"/>
        <v>-1.2509533439463897E-9</v>
      </c>
      <c r="T819" s="45" t="s">
        <v>32</v>
      </c>
      <c r="U819" s="1"/>
      <c r="W819" s="3"/>
      <c r="X819" s="3"/>
      <c r="Y819" s="3"/>
      <c r="Z819" s="3"/>
      <c r="AD819" s="1"/>
      <c r="AE819" s="1"/>
    </row>
    <row r="820" spans="1:31" ht="66" customHeight="1" x14ac:dyDescent="0.25">
      <c r="A820" s="34" t="s">
        <v>1728</v>
      </c>
      <c r="B820" s="47" t="s">
        <v>1731</v>
      </c>
      <c r="C820" s="96" t="s">
        <v>1732</v>
      </c>
      <c r="D820" s="69">
        <v>5.29176</v>
      </c>
      <c r="E820" s="69">
        <v>0</v>
      </c>
      <c r="F820" s="69">
        <f t="shared" si="316"/>
        <v>5.29176</v>
      </c>
      <c r="G820" s="69">
        <f t="shared" si="317"/>
        <v>5.29176</v>
      </c>
      <c r="H820" s="69">
        <f t="shared" si="317"/>
        <v>0</v>
      </c>
      <c r="I820" s="37">
        <v>0</v>
      </c>
      <c r="J820" s="69">
        <v>0</v>
      </c>
      <c r="K820" s="37">
        <v>0</v>
      </c>
      <c r="L820" s="69">
        <v>0</v>
      </c>
      <c r="M820" s="37">
        <v>0</v>
      </c>
      <c r="N820" s="69">
        <v>0</v>
      </c>
      <c r="O820" s="69">
        <v>5.29176</v>
      </c>
      <c r="P820" s="69">
        <v>0</v>
      </c>
      <c r="Q820" s="69">
        <f t="shared" si="318"/>
        <v>5.29176</v>
      </c>
      <c r="R820" s="69">
        <f t="shared" si="319"/>
        <v>-5.29176</v>
      </c>
      <c r="S820" s="131">
        <f t="shared" si="311"/>
        <v>-1</v>
      </c>
      <c r="T820" s="45" t="s">
        <v>1733</v>
      </c>
      <c r="U820" s="1"/>
      <c r="W820" s="3"/>
      <c r="X820" s="3"/>
      <c r="Y820" s="3"/>
      <c r="Z820" s="3"/>
      <c r="AD820" s="1"/>
      <c r="AE820" s="1"/>
    </row>
    <row r="821" spans="1:31" ht="66" customHeight="1" x14ac:dyDescent="0.25">
      <c r="A821" s="34" t="s">
        <v>1728</v>
      </c>
      <c r="B821" s="35" t="s">
        <v>1734</v>
      </c>
      <c r="C821" s="96" t="s">
        <v>1735</v>
      </c>
      <c r="D821" s="69">
        <v>74.399507999999997</v>
      </c>
      <c r="E821" s="69">
        <v>14.708040840000001</v>
      </c>
      <c r="F821" s="69">
        <f t="shared" si="316"/>
        <v>59.691467159999995</v>
      </c>
      <c r="G821" s="69">
        <f t="shared" si="317"/>
        <v>59.691467160000002</v>
      </c>
      <c r="H821" s="69">
        <f t="shared" si="317"/>
        <v>11.931109920000001</v>
      </c>
      <c r="I821" s="37">
        <v>11.931109920000001</v>
      </c>
      <c r="J821" s="69">
        <v>11.931109920000001</v>
      </c>
      <c r="K821" s="37">
        <v>0</v>
      </c>
      <c r="L821" s="69">
        <v>0</v>
      </c>
      <c r="M821" s="37">
        <v>0</v>
      </c>
      <c r="N821" s="69">
        <v>0</v>
      </c>
      <c r="O821" s="69">
        <v>47.760357240000005</v>
      </c>
      <c r="P821" s="69">
        <v>0</v>
      </c>
      <c r="Q821" s="69">
        <f t="shared" si="318"/>
        <v>47.76035723999999</v>
      </c>
      <c r="R821" s="69">
        <f t="shared" si="319"/>
        <v>-47.760357240000005</v>
      </c>
      <c r="S821" s="131">
        <f t="shared" si="311"/>
        <v>-0.8001203440347805</v>
      </c>
      <c r="T821" s="45" t="s">
        <v>1736</v>
      </c>
      <c r="U821" s="1"/>
      <c r="W821" s="3"/>
      <c r="X821" s="3"/>
      <c r="Y821" s="3"/>
      <c r="Z821" s="3"/>
      <c r="AD821" s="1"/>
      <c r="AE821" s="1"/>
    </row>
    <row r="822" spans="1:31" ht="66" customHeight="1" x14ac:dyDescent="0.25">
      <c r="A822" s="34" t="s">
        <v>1728</v>
      </c>
      <c r="B822" s="47" t="s">
        <v>1737</v>
      </c>
      <c r="C822" s="96" t="s">
        <v>1738</v>
      </c>
      <c r="D822" s="69">
        <v>4.5</v>
      </c>
      <c r="E822" s="69">
        <v>0</v>
      </c>
      <c r="F822" s="69">
        <f t="shared" si="316"/>
        <v>4.5</v>
      </c>
      <c r="G822" s="69">
        <f t="shared" si="317"/>
        <v>4.5</v>
      </c>
      <c r="H822" s="69">
        <f t="shared" si="317"/>
        <v>3.7</v>
      </c>
      <c r="I822" s="37">
        <v>0</v>
      </c>
      <c r="J822" s="69">
        <v>0</v>
      </c>
      <c r="K822" s="37">
        <v>0.43436748000000003</v>
      </c>
      <c r="L822" s="69">
        <v>0.43436748000000003</v>
      </c>
      <c r="M822" s="37">
        <v>1.3638007299999999</v>
      </c>
      <c r="N822" s="69">
        <v>1.3638007299999999</v>
      </c>
      <c r="O822" s="69">
        <v>2.7018317900000004</v>
      </c>
      <c r="P822" s="69">
        <v>1.9018317899999999</v>
      </c>
      <c r="Q822" s="69">
        <f t="shared" si="318"/>
        <v>0.79999999999999982</v>
      </c>
      <c r="R822" s="69">
        <f t="shared" si="319"/>
        <v>-0.79999999999999982</v>
      </c>
      <c r="S822" s="131">
        <f t="shared" si="311"/>
        <v>-0.17777777777777773</v>
      </c>
      <c r="T822" s="45" t="s">
        <v>1739</v>
      </c>
      <c r="U822" s="1"/>
      <c r="W822" s="3"/>
      <c r="X822" s="3"/>
      <c r="Y822" s="3"/>
      <c r="Z822" s="3"/>
      <c r="AD822" s="1"/>
      <c r="AE822" s="1"/>
    </row>
    <row r="823" spans="1:31" ht="15.75" customHeight="1" x14ac:dyDescent="0.25">
      <c r="A823" s="34" t="s">
        <v>1728</v>
      </c>
      <c r="B823" s="35" t="s">
        <v>1740</v>
      </c>
      <c r="C823" s="64" t="s">
        <v>1741</v>
      </c>
      <c r="D823" s="69">
        <v>8.2687416000000002</v>
      </c>
      <c r="E823" s="69">
        <v>0</v>
      </c>
      <c r="F823" s="69">
        <f t="shared" si="316"/>
        <v>8.2687416000000002</v>
      </c>
      <c r="G823" s="69">
        <f t="shared" si="317"/>
        <v>8.2687416000000002</v>
      </c>
      <c r="H823" s="69">
        <f t="shared" si="317"/>
        <v>8.3437415999999995</v>
      </c>
      <c r="I823" s="37">
        <v>0</v>
      </c>
      <c r="J823" s="69">
        <v>0</v>
      </c>
      <c r="K823" s="37">
        <v>0</v>
      </c>
      <c r="L823" s="69">
        <v>0</v>
      </c>
      <c r="M823" s="37">
        <v>7.4999999999999997E-2</v>
      </c>
      <c r="N823" s="69">
        <v>7.4999999999999997E-2</v>
      </c>
      <c r="O823" s="69">
        <v>8.193741600000001</v>
      </c>
      <c r="P823" s="69">
        <v>8.2687416000000002</v>
      </c>
      <c r="Q823" s="69">
        <f t="shared" si="318"/>
        <v>-7.4999999999999289E-2</v>
      </c>
      <c r="R823" s="69">
        <f t="shared" si="319"/>
        <v>7.4999999999999289E-2</v>
      </c>
      <c r="S823" s="131">
        <f t="shared" si="311"/>
        <v>9.0703039988574916E-3</v>
      </c>
      <c r="T823" s="45" t="s">
        <v>32</v>
      </c>
      <c r="U823" s="1"/>
      <c r="W823" s="3"/>
      <c r="X823" s="3"/>
      <c r="Y823" s="3"/>
      <c r="Z823" s="3"/>
      <c r="AD823" s="1"/>
      <c r="AE823" s="1"/>
    </row>
    <row r="824" spans="1:31" ht="31.5" customHeight="1" x14ac:dyDescent="0.25">
      <c r="A824" s="34" t="s">
        <v>1728</v>
      </c>
      <c r="B824" s="35" t="s">
        <v>1742</v>
      </c>
      <c r="C824" s="64" t="s">
        <v>1743</v>
      </c>
      <c r="D824" s="69">
        <v>16.537484999999997</v>
      </c>
      <c r="E824" s="69">
        <v>0</v>
      </c>
      <c r="F824" s="69">
        <f t="shared" si="316"/>
        <v>16.537484999999997</v>
      </c>
      <c r="G824" s="69">
        <f t="shared" si="317"/>
        <v>16.537484999999997</v>
      </c>
      <c r="H824" s="69">
        <f t="shared" si="317"/>
        <v>16.712084400000002</v>
      </c>
      <c r="I824" s="37">
        <v>0</v>
      </c>
      <c r="J824" s="69">
        <v>0</v>
      </c>
      <c r="K824" s="37">
        <v>0</v>
      </c>
      <c r="L824" s="69">
        <v>0</v>
      </c>
      <c r="M824" s="37">
        <v>0.17460000000000001</v>
      </c>
      <c r="N824" s="69">
        <v>0.17460000000000001</v>
      </c>
      <c r="O824" s="69">
        <v>16.362884999999995</v>
      </c>
      <c r="P824" s="69">
        <v>16.5374844</v>
      </c>
      <c r="Q824" s="69">
        <f t="shared" si="318"/>
        <v>-0.17459940000000529</v>
      </c>
      <c r="R824" s="69">
        <f t="shared" si="319"/>
        <v>0.17459940000000529</v>
      </c>
      <c r="S824" s="131">
        <f t="shared" si="311"/>
        <v>1.0557796424305469E-2</v>
      </c>
      <c r="T824" s="45" t="s">
        <v>32</v>
      </c>
      <c r="U824" s="1"/>
      <c r="W824" s="3"/>
      <c r="X824" s="3"/>
      <c r="Y824" s="3"/>
      <c r="Z824" s="3"/>
      <c r="AD824" s="1"/>
      <c r="AE824" s="1"/>
    </row>
    <row r="825" spans="1:31" ht="15.75" customHeight="1" x14ac:dyDescent="0.25">
      <c r="A825" s="34" t="s">
        <v>1728</v>
      </c>
      <c r="B825" s="35" t="s">
        <v>1744</v>
      </c>
      <c r="C825" s="64" t="s">
        <v>1745</v>
      </c>
      <c r="D825" s="130">
        <v>4.4099952</v>
      </c>
      <c r="E825" s="130">
        <v>0</v>
      </c>
      <c r="F825" s="69">
        <f t="shared" si="316"/>
        <v>4.4099952</v>
      </c>
      <c r="G825" s="69">
        <f t="shared" si="317"/>
        <v>4.4099952</v>
      </c>
      <c r="H825" s="69">
        <f t="shared" si="317"/>
        <v>4.4099952</v>
      </c>
      <c r="I825" s="37">
        <v>0</v>
      </c>
      <c r="J825" s="130">
        <v>0</v>
      </c>
      <c r="K825" s="37">
        <v>4.4099952</v>
      </c>
      <c r="L825" s="130">
        <v>4.4099952</v>
      </c>
      <c r="M825" s="37">
        <v>0</v>
      </c>
      <c r="N825" s="130">
        <v>0</v>
      </c>
      <c r="O825" s="130">
        <v>0</v>
      </c>
      <c r="P825" s="130">
        <v>0</v>
      </c>
      <c r="Q825" s="69">
        <f t="shared" si="318"/>
        <v>0</v>
      </c>
      <c r="R825" s="69">
        <f t="shared" si="319"/>
        <v>0</v>
      </c>
      <c r="S825" s="131">
        <f t="shared" si="311"/>
        <v>0</v>
      </c>
      <c r="T825" s="45" t="s">
        <v>32</v>
      </c>
      <c r="U825" s="1"/>
      <c r="W825" s="3"/>
      <c r="X825" s="3"/>
      <c r="Y825" s="3"/>
      <c r="Z825" s="3"/>
      <c r="AD825" s="1"/>
      <c r="AE825" s="1"/>
    </row>
    <row r="826" spans="1:31" ht="31.5" customHeight="1" x14ac:dyDescent="0.25">
      <c r="A826" s="34" t="s">
        <v>1728</v>
      </c>
      <c r="B826" s="35" t="s">
        <v>1746</v>
      </c>
      <c r="C826" s="64" t="s">
        <v>1747</v>
      </c>
      <c r="D826" s="130">
        <v>1.6537476</v>
      </c>
      <c r="E826" s="69">
        <v>0</v>
      </c>
      <c r="F826" s="69">
        <f t="shared" si="316"/>
        <v>1.6537476</v>
      </c>
      <c r="G826" s="69">
        <f t="shared" si="317"/>
        <v>1.6537476</v>
      </c>
      <c r="H826" s="69">
        <f t="shared" si="317"/>
        <v>1.6537476</v>
      </c>
      <c r="I826" s="37">
        <v>0</v>
      </c>
      <c r="J826" s="69">
        <v>0</v>
      </c>
      <c r="K826" s="37">
        <v>1.6537476</v>
      </c>
      <c r="L826" s="69">
        <v>1.6537476</v>
      </c>
      <c r="M826" s="37">
        <v>0</v>
      </c>
      <c r="N826" s="69">
        <v>0</v>
      </c>
      <c r="O826" s="69">
        <v>0</v>
      </c>
      <c r="P826" s="69">
        <v>0</v>
      </c>
      <c r="Q826" s="69">
        <f t="shared" si="318"/>
        <v>0</v>
      </c>
      <c r="R826" s="69">
        <f t="shared" si="319"/>
        <v>0</v>
      </c>
      <c r="S826" s="131">
        <f t="shared" si="311"/>
        <v>0</v>
      </c>
      <c r="T826" s="45" t="s">
        <v>32</v>
      </c>
      <c r="U826" s="1"/>
      <c r="W826" s="3"/>
      <c r="X826" s="3"/>
      <c r="Y826" s="3"/>
      <c r="Z826" s="3"/>
      <c r="AD826" s="1"/>
      <c r="AE826" s="1"/>
    </row>
    <row r="827" spans="1:31" ht="62.25" customHeight="1" x14ac:dyDescent="0.25">
      <c r="A827" s="34" t="s">
        <v>1728</v>
      </c>
      <c r="B827" s="35" t="s">
        <v>1748</v>
      </c>
      <c r="C827" s="64" t="s">
        <v>1749</v>
      </c>
      <c r="D827" s="69">
        <v>4.4099952</v>
      </c>
      <c r="E827" s="69">
        <v>0</v>
      </c>
      <c r="F827" s="69">
        <f t="shared" si="316"/>
        <v>4.4099952</v>
      </c>
      <c r="G827" s="69">
        <f t="shared" si="317"/>
        <v>4.4099952</v>
      </c>
      <c r="H827" s="69">
        <f t="shared" si="317"/>
        <v>6.2842427999999995</v>
      </c>
      <c r="I827" s="37">
        <v>0</v>
      </c>
      <c r="J827" s="69">
        <v>0</v>
      </c>
      <c r="K827" s="37">
        <v>1.8742475999999999</v>
      </c>
      <c r="L827" s="69">
        <v>1.8742475999999999</v>
      </c>
      <c r="M827" s="37">
        <v>2.5357476000000001</v>
      </c>
      <c r="N827" s="69">
        <v>4.4099952</v>
      </c>
      <c r="O827" s="69">
        <v>0</v>
      </c>
      <c r="P827" s="69">
        <v>0</v>
      </c>
      <c r="Q827" s="69">
        <f t="shared" si="318"/>
        <v>-1.8742475999999995</v>
      </c>
      <c r="R827" s="69">
        <f t="shared" si="319"/>
        <v>1.8742475999999995</v>
      </c>
      <c r="S827" s="131">
        <f t="shared" si="311"/>
        <v>0.42499991836725798</v>
      </c>
      <c r="T827" s="45" t="s">
        <v>1726</v>
      </c>
      <c r="U827" s="1"/>
      <c r="W827" s="3"/>
      <c r="X827" s="3"/>
      <c r="Y827" s="3"/>
      <c r="Z827" s="3"/>
      <c r="AD827" s="1"/>
      <c r="AE827" s="1"/>
    </row>
    <row r="828" spans="1:31" ht="31.5" customHeight="1" x14ac:dyDescent="0.25">
      <c r="A828" s="34" t="s">
        <v>1728</v>
      </c>
      <c r="B828" s="35" t="s">
        <v>1750</v>
      </c>
      <c r="C828" s="64" t="s">
        <v>1751</v>
      </c>
      <c r="D828" s="130">
        <v>1.6644903120000001</v>
      </c>
      <c r="E828" s="57">
        <v>0</v>
      </c>
      <c r="F828" s="69">
        <f t="shared" si="316"/>
        <v>1.6644903120000001</v>
      </c>
      <c r="G828" s="69">
        <f t="shared" si="317"/>
        <v>1.6644903120000001</v>
      </c>
      <c r="H828" s="69">
        <f t="shared" si="317"/>
        <v>0</v>
      </c>
      <c r="I828" s="37">
        <v>0</v>
      </c>
      <c r="J828" s="69">
        <v>0</v>
      </c>
      <c r="K828" s="37">
        <v>0</v>
      </c>
      <c r="L828" s="69">
        <v>0</v>
      </c>
      <c r="M828" s="37">
        <v>0</v>
      </c>
      <c r="N828" s="69">
        <v>0</v>
      </c>
      <c r="O828" s="130">
        <v>1.6644903120000001</v>
      </c>
      <c r="P828" s="69">
        <v>0</v>
      </c>
      <c r="Q828" s="69">
        <f t="shared" si="318"/>
        <v>1.6644903120000001</v>
      </c>
      <c r="R828" s="69">
        <f t="shared" si="319"/>
        <v>-1.6644903120000001</v>
      </c>
      <c r="S828" s="131">
        <f t="shared" si="311"/>
        <v>-1</v>
      </c>
      <c r="T828" s="45" t="s">
        <v>1752</v>
      </c>
      <c r="U828" s="1"/>
      <c r="W828" s="3"/>
      <c r="X828" s="3"/>
      <c r="Y828" s="3"/>
      <c r="Z828" s="3"/>
      <c r="AD828" s="1"/>
      <c r="AE828" s="1"/>
    </row>
    <row r="829" spans="1:31" ht="31.5" customHeight="1" x14ac:dyDescent="0.25">
      <c r="A829" s="34" t="s">
        <v>1728</v>
      </c>
      <c r="B829" s="35" t="s">
        <v>1753</v>
      </c>
      <c r="C829" s="64" t="s">
        <v>1754</v>
      </c>
      <c r="D829" s="137">
        <v>1.8742475999999999</v>
      </c>
      <c r="E829" s="137">
        <v>0</v>
      </c>
      <c r="F829" s="69">
        <f t="shared" si="316"/>
        <v>1.8742475999999999</v>
      </c>
      <c r="G829" s="69">
        <f t="shared" si="317"/>
        <v>1.8742475999999999</v>
      </c>
      <c r="H829" s="69">
        <f t="shared" si="317"/>
        <v>0</v>
      </c>
      <c r="I829" s="37">
        <v>0</v>
      </c>
      <c r="J829" s="137">
        <v>0</v>
      </c>
      <c r="K829" s="37">
        <v>0</v>
      </c>
      <c r="L829" s="137">
        <v>0</v>
      </c>
      <c r="M829" s="37">
        <v>0</v>
      </c>
      <c r="N829" s="137">
        <v>0</v>
      </c>
      <c r="O829" s="137">
        <v>1.8742475999999999</v>
      </c>
      <c r="P829" s="137">
        <v>0</v>
      </c>
      <c r="Q829" s="69">
        <f t="shared" si="318"/>
        <v>1.8742475999999999</v>
      </c>
      <c r="R829" s="69">
        <f t="shared" si="319"/>
        <v>-1.8742475999999999</v>
      </c>
      <c r="S829" s="131">
        <f t="shared" si="311"/>
        <v>-1</v>
      </c>
      <c r="T829" s="84" t="s">
        <v>1752</v>
      </c>
      <c r="U829" s="1"/>
      <c r="W829" s="3"/>
      <c r="X829" s="3"/>
      <c r="Y829" s="3"/>
      <c r="Z829" s="3"/>
      <c r="AD829" s="1"/>
      <c r="AE829" s="1"/>
    </row>
    <row r="830" spans="1:31" ht="15.75" customHeight="1" x14ac:dyDescent="0.25">
      <c r="A830" s="34" t="s">
        <v>1728</v>
      </c>
      <c r="B830" s="35" t="s">
        <v>1755</v>
      </c>
      <c r="C830" s="64" t="s">
        <v>1756</v>
      </c>
      <c r="D830" s="69">
        <v>0.25867868399999999</v>
      </c>
      <c r="E830" s="69">
        <v>0</v>
      </c>
      <c r="F830" s="69">
        <f t="shared" si="316"/>
        <v>0.25867868399999999</v>
      </c>
      <c r="G830" s="69">
        <f t="shared" si="317"/>
        <v>0.25867868399999999</v>
      </c>
      <c r="H830" s="69">
        <f t="shared" si="317"/>
        <v>0.25867867999999999</v>
      </c>
      <c r="I830" s="37">
        <v>0</v>
      </c>
      <c r="J830" s="69">
        <v>0</v>
      </c>
      <c r="K830" s="37">
        <v>0.25867868399999999</v>
      </c>
      <c r="L830" s="69">
        <v>0.25867867999999999</v>
      </c>
      <c r="M830" s="37">
        <v>0</v>
      </c>
      <c r="N830" s="69">
        <v>0</v>
      </c>
      <c r="O830" s="69">
        <v>0</v>
      </c>
      <c r="P830" s="69">
        <v>0</v>
      </c>
      <c r="Q830" s="69">
        <f t="shared" si="318"/>
        <v>3.9999999978945766E-9</v>
      </c>
      <c r="R830" s="69">
        <f t="shared" si="319"/>
        <v>-3.9999999978945766E-9</v>
      </c>
      <c r="S830" s="131">
        <f t="shared" si="311"/>
        <v>-1.5463199116532448E-8</v>
      </c>
      <c r="T830" s="45" t="s">
        <v>32</v>
      </c>
      <c r="U830" s="1"/>
      <c r="W830" s="3"/>
      <c r="X830" s="3"/>
      <c r="Y830" s="3"/>
      <c r="Z830" s="3"/>
      <c r="AD830" s="1"/>
      <c r="AE830" s="1"/>
    </row>
    <row r="831" spans="1:31" ht="63" customHeight="1" x14ac:dyDescent="0.25">
      <c r="A831" s="34" t="s">
        <v>1728</v>
      </c>
      <c r="B831" s="35" t="s">
        <v>1757</v>
      </c>
      <c r="C831" s="64" t="s">
        <v>1758</v>
      </c>
      <c r="D831" s="69">
        <v>1.6240339559999999</v>
      </c>
      <c r="E831" s="69">
        <v>0</v>
      </c>
      <c r="F831" s="69">
        <f t="shared" si="316"/>
        <v>1.6240339559999999</v>
      </c>
      <c r="G831" s="69">
        <f t="shared" si="317"/>
        <v>1.6240339559999999</v>
      </c>
      <c r="H831" s="69">
        <f t="shared" si="317"/>
        <v>1.5335202699999999</v>
      </c>
      <c r="I831" s="37">
        <v>0</v>
      </c>
      <c r="J831" s="69">
        <v>0</v>
      </c>
      <c r="K831" s="37">
        <v>0</v>
      </c>
      <c r="L831" s="69">
        <v>0</v>
      </c>
      <c r="M831" s="37">
        <v>1.5335202699999999</v>
      </c>
      <c r="N831" s="69">
        <v>1.5335202699999999</v>
      </c>
      <c r="O831" s="130">
        <v>9.0513685999999982E-2</v>
      </c>
      <c r="P831" s="69">
        <v>0</v>
      </c>
      <c r="Q831" s="69">
        <f t="shared" si="318"/>
        <v>9.0513685999999982E-2</v>
      </c>
      <c r="R831" s="69">
        <f t="shared" si="319"/>
        <v>-9.0513685999999982E-2</v>
      </c>
      <c r="S831" s="131">
        <f t="shared" si="311"/>
        <v>-5.5733862993194702E-2</v>
      </c>
      <c r="T831" s="45" t="s">
        <v>32</v>
      </c>
      <c r="U831" s="1"/>
      <c r="W831" s="3"/>
      <c r="X831" s="3"/>
      <c r="Y831" s="3"/>
      <c r="Z831" s="3"/>
      <c r="AD831" s="1"/>
      <c r="AE831" s="1"/>
    </row>
    <row r="832" spans="1:31" ht="31.5" customHeight="1" x14ac:dyDescent="0.25">
      <c r="A832" s="34" t="s">
        <v>1728</v>
      </c>
      <c r="B832" s="35" t="s">
        <v>1759</v>
      </c>
      <c r="C832" s="64" t="s">
        <v>1760</v>
      </c>
      <c r="D832" s="130">
        <v>0.128340756</v>
      </c>
      <c r="E832" s="57">
        <v>0</v>
      </c>
      <c r="F832" s="69">
        <f t="shared" si="316"/>
        <v>0.128340756</v>
      </c>
      <c r="G832" s="69">
        <f t="shared" si="317"/>
        <v>0.128340756</v>
      </c>
      <c r="H832" s="69">
        <f t="shared" si="317"/>
        <v>0</v>
      </c>
      <c r="I832" s="37">
        <v>0</v>
      </c>
      <c r="J832" s="69">
        <v>0</v>
      </c>
      <c r="K832" s="37">
        <v>0</v>
      </c>
      <c r="L832" s="69">
        <v>0</v>
      </c>
      <c r="M832" s="37">
        <v>0</v>
      </c>
      <c r="N832" s="69">
        <v>0</v>
      </c>
      <c r="O832" s="130">
        <v>0.128340756</v>
      </c>
      <c r="P832" s="69">
        <v>0</v>
      </c>
      <c r="Q832" s="69">
        <f t="shared" si="318"/>
        <v>0.128340756</v>
      </c>
      <c r="R832" s="69">
        <f t="shared" si="319"/>
        <v>-0.128340756</v>
      </c>
      <c r="S832" s="131">
        <f t="shared" si="311"/>
        <v>-1</v>
      </c>
      <c r="T832" s="45" t="s">
        <v>1752</v>
      </c>
      <c r="U832" s="1"/>
      <c r="W832" s="3"/>
      <c r="X832" s="3"/>
      <c r="Y832" s="3"/>
      <c r="Z832" s="3"/>
      <c r="AD832" s="1"/>
      <c r="AE832" s="1"/>
    </row>
    <row r="833" spans="1:31" ht="31.5" customHeight="1" x14ac:dyDescent="0.25">
      <c r="A833" s="34" t="s">
        <v>1728</v>
      </c>
      <c r="B833" s="35" t="s">
        <v>1761</v>
      </c>
      <c r="C833" s="64" t="s">
        <v>1762</v>
      </c>
      <c r="D833" s="69">
        <v>4.2</v>
      </c>
      <c r="E833" s="69">
        <v>0</v>
      </c>
      <c r="F833" s="69">
        <f t="shared" si="316"/>
        <v>4.2</v>
      </c>
      <c r="G833" s="69">
        <f t="shared" si="317"/>
        <v>4.2</v>
      </c>
      <c r="H833" s="69">
        <f t="shared" si="317"/>
        <v>4.2</v>
      </c>
      <c r="I833" s="37">
        <v>0</v>
      </c>
      <c r="J833" s="69">
        <v>0</v>
      </c>
      <c r="K833" s="37">
        <v>0</v>
      </c>
      <c r="L833" s="69">
        <v>0</v>
      </c>
      <c r="M833" s="37">
        <v>4.2</v>
      </c>
      <c r="N833" s="69">
        <v>4.2</v>
      </c>
      <c r="O833" s="69">
        <v>0</v>
      </c>
      <c r="P833" s="69">
        <v>0</v>
      </c>
      <c r="Q833" s="69">
        <f t="shared" si="318"/>
        <v>0</v>
      </c>
      <c r="R833" s="69">
        <f t="shared" si="319"/>
        <v>0</v>
      </c>
      <c r="S833" s="131">
        <f t="shared" si="311"/>
        <v>0</v>
      </c>
      <c r="T833" s="79" t="s">
        <v>32</v>
      </c>
      <c r="U833" s="1"/>
      <c r="W833" s="3"/>
      <c r="X833" s="3"/>
      <c r="Y833" s="3"/>
      <c r="Z833" s="3"/>
      <c r="AD833" s="1"/>
      <c r="AE833" s="1"/>
    </row>
    <row r="834" spans="1:31" ht="31.5" customHeight="1" x14ac:dyDescent="0.25">
      <c r="A834" s="34" t="s">
        <v>1728</v>
      </c>
      <c r="B834" s="35" t="s">
        <v>1763</v>
      </c>
      <c r="C834" s="64" t="s">
        <v>1764</v>
      </c>
      <c r="D834" s="69">
        <v>0.85144932000000007</v>
      </c>
      <c r="E834" s="69">
        <v>0</v>
      </c>
      <c r="F834" s="69">
        <f t="shared" si="316"/>
        <v>0.85144932000000007</v>
      </c>
      <c r="G834" s="69">
        <f t="shared" si="317"/>
        <v>0.85144931999999995</v>
      </c>
      <c r="H834" s="69">
        <f t="shared" si="317"/>
        <v>0.85144931999999995</v>
      </c>
      <c r="I834" s="37">
        <v>0</v>
      </c>
      <c r="J834" s="69">
        <v>0</v>
      </c>
      <c r="K834" s="37">
        <v>0</v>
      </c>
      <c r="L834" s="69">
        <v>0</v>
      </c>
      <c r="M834" s="37">
        <v>0.85144931999999995</v>
      </c>
      <c r="N834" s="69">
        <v>0.85144931999999995</v>
      </c>
      <c r="O834" s="69">
        <v>0</v>
      </c>
      <c r="P834" s="69">
        <v>0</v>
      </c>
      <c r="Q834" s="69">
        <f t="shared" si="318"/>
        <v>0</v>
      </c>
      <c r="R834" s="69">
        <f t="shared" si="319"/>
        <v>0</v>
      </c>
      <c r="S834" s="131">
        <f t="shared" si="311"/>
        <v>0</v>
      </c>
      <c r="T834" s="79" t="s">
        <v>32</v>
      </c>
      <c r="U834" s="1"/>
      <c r="W834" s="3"/>
      <c r="X834" s="3"/>
      <c r="Y834" s="3"/>
      <c r="Z834" s="3"/>
      <c r="AD834" s="1"/>
      <c r="AE834" s="1"/>
    </row>
    <row r="835" spans="1:31" ht="31.5" customHeight="1" x14ac:dyDescent="0.25">
      <c r="A835" s="34" t="s">
        <v>1728</v>
      </c>
      <c r="B835" s="35" t="s">
        <v>1765</v>
      </c>
      <c r="C835" s="64" t="s">
        <v>1766</v>
      </c>
      <c r="D835" s="69">
        <v>6.9126106200000006</v>
      </c>
      <c r="E835" s="69">
        <v>0</v>
      </c>
      <c r="F835" s="69">
        <f t="shared" si="316"/>
        <v>6.9126106200000006</v>
      </c>
      <c r="G835" s="69">
        <f t="shared" si="317"/>
        <v>6.9126106200000006</v>
      </c>
      <c r="H835" s="69">
        <f t="shared" si="317"/>
        <v>0</v>
      </c>
      <c r="I835" s="37">
        <v>0</v>
      </c>
      <c r="J835" s="69">
        <v>0</v>
      </c>
      <c r="K835" s="37">
        <v>0</v>
      </c>
      <c r="L835" s="69">
        <v>0</v>
      </c>
      <c r="M835" s="37">
        <v>0</v>
      </c>
      <c r="N835" s="69">
        <v>0</v>
      </c>
      <c r="O835" s="69">
        <v>6.9126106200000006</v>
      </c>
      <c r="P835" s="69">
        <v>0</v>
      </c>
      <c r="Q835" s="69">
        <f t="shared" si="318"/>
        <v>6.9126106200000006</v>
      </c>
      <c r="R835" s="69">
        <f t="shared" si="319"/>
        <v>-6.9126106200000006</v>
      </c>
      <c r="S835" s="131">
        <f t="shared" si="311"/>
        <v>-1</v>
      </c>
      <c r="T835" s="72" t="s">
        <v>1752</v>
      </c>
      <c r="U835" s="1"/>
      <c r="W835" s="3"/>
      <c r="X835" s="3"/>
      <c r="Y835" s="3"/>
      <c r="Z835" s="3"/>
      <c r="AD835" s="1"/>
      <c r="AE835" s="1"/>
    </row>
    <row r="836" spans="1:31" ht="31.5" customHeight="1" x14ac:dyDescent="0.25">
      <c r="A836" s="34" t="s">
        <v>1728</v>
      </c>
      <c r="B836" s="47" t="s">
        <v>1767</v>
      </c>
      <c r="C836" s="96" t="s">
        <v>1768</v>
      </c>
      <c r="D836" s="69">
        <v>0.45909599999999995</v>
      </c>
      <c r="E836" s="69">
        <v>0</v>
      </c>
      <c r="F836" s="69">
        <f t="shared" si="316"/>
        <v>0.45909599999999995</v>
      </c>
      <c r="G836" s="69">
        <f t="shared" si="317"/>
        <v>0.459096</v>
      </c>
      <c r="H836" s="69">
        <f t="shared" si="317"/>
        <v>0.459096</v>
      </c>
      <c r="I836" s="37">
        <v>0</v>
      </c>
      <c r="J836" s="69">
        <v>0</v>
      </c>
      <c r="K836" s="37">
        <v>0.459096</v>
      </c>
      <c r="L836" s="69">
        <v>0.459096</v>
      </c>
      <c r="M836" s="37">
        <v>0</v>
      </c>
      <c r="N836" s="69">
        <v>0</v>
      </c>
      <c r="O836" s="69">
        <v>0</v>
      </c>
      <c r="P836" s="69">
        <v>0</v>
      </c>
      <c r="Q836" s="69">
        <f t="shared" si="318"/>
        <v>0</v>
      </c>
      <c r="R836" s="69">
        <f t="shared" si="319"/>
        <v>0</v>
      </c>
      <c r="S836" s="131">
        <f t="shared" si="311"/>
        <v>0</v>
      </c>
      <c r="T836" s="72" t="s">
        <v>32</v>
      </c>
      <c r="U836" s="1"/>
      <c r="W836" s="3"/>
      <c r="X836" s="3"/>
      <c r="Y836" s="3"/>
      <c r="Z836" s="3"/>
      <c r="AD836" s="1"/>
      <c r="AE836" s="1"/>
    </row>
    <row r="837" spans="1:31" ht="31.5" customHeight="1" x14ac:dyDescent="0.25">
      <c r="A837" s="34" t="s">
        <v>1728</v>
      </c>
      <c r="B837" s="47" t="s">
        <v>1769</v>
      </c>
      <c r="C837" s="96" t="s">
        <v>1770</v>
      </c>
      <c r="D837" s="69">
        <v>0.14696879999999998</v>
      </c>
      <c r="E837" s="69">
        <v>0</v>
      </c>
      <c r="F837" s="69">
        <f t="shared" si="316"/>
        <v>0.14696879999999998</v>
      </c>
      <c r="G837" s="69">
        <f t="shared" si="317"/>
        <v>0.14696879999999998</v>
      </c>
      <c r="H837" s="69">
        <f t="shared" si="317"/>
        <v>0.14696879999999998</v>
      </c>
      <c r="I837" s="37">
        <v>0</v>
      </c>
      <c r="J837" s="69">
        <v>0</v>
      </c>
      <c r="K837" s="37">
        <v>0.14696879999999998</v>
      </c>
      <c r="L837" s="69">
        <v>0.14696879999999998</v>
      </c>
      <c r="M837" s="37">
        <v>0</v>
      </c>
      <c r="N837" s="69">
        <v>0</v>
      </c>
      <c r="O837" s="69">
        <v>0</v>
      </c>
      <c r="P837" s="69">
        <v>0</v>
      </c>
      <c r="Q837" s="69">
        <f t="shared" si="318"/>
        <v>0</v>
      </c>
      <c r="R837" s="69">
        <f t="shared" si="319"/>
        <v>0</v>
      </c>
      <c r="S837" s="131">
        <f t="shared" si="311"/>
        <v>0</v>
      </c>
      <c r="T837" s="79" t="s">
        <v>32</v>
      </c>
      <c r="U837" s="1"/>
      <c r="W837" s="3"/>
      <c r="X837" s="3"/>
      <c r="Y837" s="3"/>
      <c r="Z837" s="3"/>
      <c r="AD837" s="1"/>
      <c r="AE837" s="1"/>
    </row>
    <row r="838" spans="1:31" ht="54" customHeight="1" x14ac:dyDescent="0.25">
      <c r="A838" s="34" t="s">
        <v>1728</v>
      </c>
      <c r="B838" s="47" t="s">
        <v>1771</v>
      </c>
      <c r="C838" s="96" t="s">
        <v>1772</v>
      </c>
      <c r="D838" s="69">
        <v>2.6049359879999998</v>
      </c>
      <c r="E838" s="69">
        <v>0</v>
      </c>
      <c r="F838" s="69">
        <f t="shared" si="316"/>
        <v>2.6049359879999998</v>
      </c>
      <c r="G838" s="69">
        <f t="shared" si="317"/>
        <v>2.6049359879999998</v>
      </c>
      <c r="H838" s="69">
        <f t="shared" si="317"/>
        <v>0</v>
      </c>
      <c r="I838" s="37">
        <v>0</v>
      </c>
      <c r="J838" s="69">
        <v>0</v>
      </c>
      <c r="K838" s="37">
        <v>0</v>
      </c>
      <c r="L838" s="69">
        <v>0</v>
      </c>
      <c r="M838" s="37">
        <v>0</v>
      </c>
      <c r="N838" s="69">
        <v>0</v>
      </c>
      <c r="O838" s="69">
        <v>2.6049359879999998</v>
      </c>
      <c r="P838" s="69">
        <v>0</v>
      </c>
      <c r="Q838" s="69">
        <f t="shared" si="318"/>
        <v>2.6049359879999998</v>
      </c>
      <c r="R838" s="69">
        <f t="shared" si="319"/>
        <v>-2.6049359879999998</v>
      </c>
      <c r="S838" s="131">
        <f t="shared" si="311"/>
        <v>-1</v>
      </c>
      <c r="T838" s="45" t="s">
        <v>1752</v>
      </c>
      <c r="U838" s="1"/>
      <c r="W838" s="3"/>
      <c r="X838" s="3"/>
      <c r="Y838" s="3"/>
      <c r="Z838" s="3"/>
      <c r="AD838" s="1"/>
      <c r="AE838" s="1"/>
    </row>
    <row r="839" spans="1:31" ht="48" customHeight="1" x14ac:dyDescent="0.25">
      <c r="A839" s="34" t="s">
        <v>1728</v>
      </c>
      <c r="B839" s="47" t="s">
        <v>1773</v>
      </c>
      <c r="C839" s="96" t="s">
        <v>1774</v>
      </c>
      <c r="D839" s="69">
        <v>0.66999999600000004</v>
      </c>
      <c r="E839" s="69">
        <v>0</v>
      </c>
      <c r="F839" s="69">
        <f t="shared" si="316"/>
        <v>0.66999999600000004</v>
      </c>
      <c r="G839" s="69">
        <f t="shared" si="317"/>
        <v>0.66999999600000004</v>
      </c>
      <c r="H839" s="69">
        <f t="shared" si="317"/>
        <v>0.67</v>
      </c>
      <c r="I839" s="37">
        <v>0</v>
      </c>
      <c r="J839" s="69">
        <v>0</v>
      </c>
      <c r="K839" s="37">
        <v>0.66999999600000004</v>
      </c>
      <c r="L839" s="69">
        <v>0.67</v>
      </c>
      <c r="M839" s="37">
        <v>0</v>
      </c>
      <c r="N839" s="69">
        <v>0</v>
      </c>
      <c r="O839" s="69">
        <v>0</v>
      </c>
      <c r="P839" s="69">
        <v>0</v>
      </c>
      <c r="Q839" s="69">
        <f t="shared" si="318"/>
        <v>-3.9999999978945766E-9</v>
      </c>
      <c r="R839" s="69">
        <f t="shared" si="319"/>
        <v>3.9999999978945766E-9</v>
      </c>
      <c r="S839" s="131">
        <f t="shared" si="311"/>
        <v>5.9701492862316022E-9</v>
      </c>
      <c r="T839" s="45" t="s">
        <v>32</v>
      </c>
      <c r="U839" s="1"/>
      <c r="W839" s="3"/>
      <c r="X839" s="3"/>
      <c r="Y839" s="3"/>
      <c r="Z839" s="3"/>
      <c r="AD839" s="1"/>
      <c r="AE839" s="1"/>
    </row>
    <row r="840" spans="1:31" ht="31.5" customHeight="1" x14ac:dyDescent="0.25">
      <c r="A840" s="34" t="s">
        <v>1728</v>
      </c>
      <c r="B840" s="35" t="s">
        <v>1775</v>
      </c>
      <c r="C840" s="96" t="s">
        <v>1776</v>
      </c>
      <c r="D840" s="69">
        <v>0.70727461000000003</v>
      </c>
      <c r="E840" s="69">
        <v>0</v>
      </c>
      <c r="F840" s="69">
        <f t="shared" si="316"/>
        <v>0.70727461000000003</v>
      </c>
      <c r="G840" s="69">
        <f t="shared" si="317"/>
        <v>0.70727461000000003</v>
      </c>
      <c r="H840" s="69">
        <f t="shared" si="317"/>
        <v>0.70727461000000003</v>
      </c>
      <c r="I840" s="37">
        <v>0</v>
      </c>
      <c r="J840" s="69">
        <v>0</v>
      </c>
      <c r="K840" s="37">
        <v>0</v>
      </c>
      <c r="L840" s="69">
        <v>0</v>
      </c>
      <c r="M840" s="37">
        <v>0.70727461000000003</v>
      </c>
      <c r="N840" s="69">
        <v>0.70727461000000003</v>
      </c>
      <c r="O840" s="69">
        <v>0</v>
      </c>
      <c r="P840" s="69">
        <v>0</v>
      </c>
      <c r="Q840" s="69">
        <f t="shared" si="318"/>
        <v>0</v>
      </c>
      <c r="R840" s="69">
        <f t="shared" si="319"/>
        <v>0</v>
      </c>
      <c r="S840" s="131">
        <f t="shared" si="311"/>
        <v>0</v>
      </c>
      <c r="T840" s="72" t="s">
        <v>32</v>
      </c>
      <c r="U840" s="1"/>
      <c r="W840" s="3"/>
      <c r="X840" s="3"/>
      <c r="Y840" s="3"/>
      <c r="Z840" s="3"/>
      <c r="AD840" s="1"/>
      <c r="AE840" s="1"/>
    </row>
    <row r="841" spans="1:31" ht="31.5" customHeight="1" x14ac:dyDescent="0.25">
      <c r="A841" s="34" t="s">
        <v>1728</v>
      </c>
      <c r="B841" s="47" t="s">
        <v>1777</v>
      </c>
      <c r="C841" s="96" t="s">
        <v>1778</v>
      </c>
      <c r="D841" s="69">
        <v>1.5534060000000003</v>
      </c>
      <c r="E841" s="69">
        <v>0</v>
      </c>
      <c r="F841" s="69">
        <f t="shared" si="316"/>
        <v>1.5534060000000003</v>
      </c>
      <c r="G841" s="69">
        <f t="shared" si="317"/>
        <v>1.5534059999999998</v>
      </c>
      <c r="H841" s="69">
        <f t="shared" si="317"/>
        <v>1.5534059999999998</v>
      </c>
      <c r="I841" s="37">
        <v>1.5534059999999998</v>
      </c>
      <c r="J841" s="69">
        <v>1.5534059999999998</v>
      </c>
      <c r="K841" s="37">
        <v>0</v>
      </c>
      <c r="L841" s="69">
        <v>0</v>
      </c>
      <c r="M841" s="37">
        <v>0</v>
      </c>
      <c r="N841" s="69">
        <v>0</v>
      </c>
      <c r="O841" s="69">
        <v>0</v>
      </c>
      <c r="P841" s="69">
        <v>0</v>
      </c>
      <c r="Q841" s="69">
        <f t="shared" si="318"/>
        <v>0</v>
      </c>
      <c r="R841" s="69">
        <f t="shared" si="319"/>
        <v>0</v>
      </c>
      <c r="S841" s="131">
        <f t="shared" si="311"/>
        <v>0</v>
      </c>
      <c r="T841" s="72" t="s">
        <v>32</v>
      </c>
      <c r="U841" s="1"/>
      <c r="W841" s="3"/>
      <c r="X841" s="3"/>
      <c r="Y841" s="3"/>
      <c r="Z841" s="3"/>
      <c r="AD841" s="1"/>
      <c r="AE841" s="1"/>
    </row>
    <row r="842" spans="1:31" ht="31.5" customHeight="1" x14ac:dyDescent="0.25">
      <c r="A842" s="34" t="s">
        <v>1728</v>
      </c>
      <c r="B842" s="47" t="s">
        <v>1779</v>
      </c>
      <c r="C842" s="96" t="s">
        <v>1780</v>
      </c>
      <c r="D842" s="69">
        <v>0.54959999999999998</v>
      </c>
      <c r="E842" s="69">
        <v>0</v>
      </c>
      <c r="F842" s="69">
        <f t="shared" si="316"/>
        <v>0.54959999999999998</v>
      </c>
      <c r="G842" s="69">
        <f t="shared" si="317"/>
        <v>0.54959999999999998</v>
      </c>
      <c r="H842" s="69">
        <f t="shared" si="317"/>
        <v>0.54959999999999998</v>
      </c>
      <c r="I842" s="37">
        <v>0.54959999999999998</v>
      </c>
      <c r="J842" s="69">
        <v>0.54959999999999998</v>
      </c>
      <c r="K842" s="37">
        <v>0</v>
      </c>
      <c r="L842" s="69">
        <v>0</v>
      </c>
      <c r="M842" s="37">
        <v>0</v>
      </c>
      <c r="N842" s="69">
        <v>0</v>
      </c>
      <c r="O842" s="69">
        <v>0</v>
      </c>
      <c r="P842" s="69">
        <v>0</v>
      </c>
      <c r="Q842" s="69">
        <f t="shared" si="318"/>
        <v>0</v>
      </c>
      <c r="R842" s="69">
        <f t="shared" si="319"/>
        <v>0</v>
      </c>
      <c r="S842" s="131">
        <f t="shared" si="311"/>
        <v>0</v>
      </c>
      <c r="T842" s="45" t="s">
        <v>32</v>
      </c>
      <c r="U842" s="1"/>
      <c r="W842" s="3"/>
      <c r="X842" s="3"/>
      <c r="Y842" s="3"/>
      <c r="Z842" s="3"/>
      <c r="AD842" s="1"/>
      <c r="AE842" s="1"/>
    </row>
    <row r="843" spans="1:31" ht="31.5" customHeight="1" x14ac:dyDescent="0.25">
      <c r="A843" s="34" t="s">
        <v>1728</v>
      </c>
      <c r="B843" s="47" t="s">
        <v>1781</v>
      </c>
      <c r="C843" s="96" t="s">
        <v>1782</v>
      </c>
      <c r="D843" s="69">
        <v>1.630732284</v>
      </c>
      <c r="E843" s="69">
        <v>0</v>
      </c>
      <c r="F843" s="69">
        <f t="shared" si="316"/>
        <v>1.630732284</v>
      </c>
      <c r="G843" s="69">
        <f t="shared" si="317"/>
        <v>1.630732284</v>
      </c>
      <c r="H843" s="69">
        <f t="shared" si="317"/>
        <v>0</v>
      </c>
      <c r="I843" s="37">
        <v>0</v>
      </c>
      <c r="J843" s="69">
        <v>0</v>
      </c>
      <c r="K843" s="37">
        <v>0</v>
      </c>
      <c r="L843" s="69">
        <v>0</v>
      </c>
      <c r="M843" s="37">
        <v>0</v>
      </c>
      <c r="N843" s="69">
        <v>0</v>
      </c>
      <c r="O843" s="69">
        <v>1.630732284</v>
      </c>
      <c r="P843" s="69">
        <v>0</v>
      </c>
      <c r="Q843" s="69">
        <f t="shared" si="318"/>
        <v>1.630732284</v>
      </c>
      <c r="R843" s="69">
        <f t="shared" si="319"/>
        <v>-1.630732284</v>
      </c>
      <c r="S843" s="131">
        <f t="shared" si="311"/>
        <v>-1</v>
      </c>
      <c r="T843" s="45" t="s">
        <v>1752</v>
      </c>
      <c r="U843" s="1"/>
      <c r="W843" s="3"/>
      <c r="X843" s="3"/>
      <c r="Y843" s="3"/>
      <c r="Z843" s="3"/>
      <c r="AD843" s="1"/>
      <c r="AE843" s="1"/>
    </row>
    <row r="844" spans="1:31" ht="31.5" customHeight="1" x14ac:dyDescent="0.25">
      <c r="A844" s="34" t="s">
        <v>1728</v>
      </c>
      <c r="B844" s="47" t="s">
        <v>1783</v>
      </c>
      <c r="C844" s="96" t="s">
        <v>1784</v>
      </c>
      <c r="D844" s="69">
        <v>1.2325999999999999</v>
      </c>
      <c r="E844" s="69">
        <v>0</v>
      </c>
      <c r="F844" s="69">
        <f t="shared" si="316"/>
        <v>1.2325999999999999</v>
      </c>
      <c r="G844" s="69">
        <f t="shared" si="317"/>
        <v>1.2325999999999999</v>
      </c>
      <c r="H844" s="69">
        <f t="shared" si="317"/>
        <v>1.2325999999999999</v>
      </c>
      <c r="I844" s="37">
        <v>0</v>
      </c>
      <c r="J844" s="69">
        <v>0</v>
      </c>
      <c r="K844" s="37">
        <v>0</v>
      </c>
      <c r="L844" s="69">
        <v>0</v>
      </c>
      <c r="M844" s="37">
        <v>1.2325999999999999</v>
      </c>
      <c r="N844" s="69">
        <v>1.2325999999999999</v>
      </c>
      <c r="O844" s="69">
        <v>0</v>
      </c>
      <c r="P844" s="69">
        <v>0</v>
      </c>
      <c r="Q844" s="69">
        <f t="shared" si="318"/>
        <v>0</v>
      </c>
      <c r="R844" s="69">
        <f t="shared" si="319"/>
        <v>0</v>
      </c>
      <c r="S844" s="131">
        <f t="shared" si="311"/>
        <v>0</v>
      </c>
      <c r="T844" s="45" t="s">
        <v>32</v>
      </c>
      <c r="U844" s="1"/>
      <c r="W844" s="3"/>
      <c r="X844" s="3"/>
      <c r="Y844" s="3"/>
      <c r="Z844" s="3"/>
      <c r="AD844" s="1"/>
      <c r="AE844" s="1"/>
    </row>
    <row r="845" spans="1:31" ht="31.5" customHeight="1" x14ac:dyDescent="0.25">
      <c r="A845" s="34" t="s">
        <v>1728</v>
      </c>
      <c r="B845" s="47" t="s">
        <v>1785</v>
      </c>
      <c r="C845" s="96" t="s">
        <v>1786</v>
      </c>
      <c r="D845" s="69">
        <v>0.132928044</v>
      </c>
      <c r="E845" s="69">
        <v>0</v>
      </c>
      <c r="F845" s="69">
        <f t="shared" si="316"/>
        <v>0.132928044</v>
      </c>
      <c r="G845" s="69">
        <f t="shared" si="317"/>
        <v>0.132928044</v>
      </c>
      <c r="H845" s="69">
        <f t="shared" si="317"/>
        <v>0.12551932999999998</v>
      </c>
      <c r="I845" s="37">
        <v>0</v>
      </c>
      <c r="J845" s="69">
        <v>0</v>
      </c>
      <c r="K845" s="37">
        <v>0</v>
      </c>
      <c r="L845" s="69">
        <v>0</v>
      </c>
      <c r="M845" s="37">
        <v>0</v>
      </c>
      <c r="N845" s="69">
        <v>0</v>
      </c>
      <c r="O845" s="69">
        <v>0.132928044</v>
      </c>
      <c r="P845" s="69">
        <v>0.12551932999999998</v>
      </c>
      <c r="Q845" s="69">
        <f t="shared" si="318"/>
        <v>7.4087140000000107E-3</v>
      </c>
      <c r="R845" s="69">
        <f t="shared" si="319"/>
        <v>-7.4087140000000107E-3</v>
      </c>
      <c r="S845" s="131">
        <f t="shared" si="311"/>
        <v>-5.5734770309266046E-2</v>
      </c>
      <c r="T845" s="72" t="s">
        <v>32</v>
      </c>
      <c r="U845" s="1"/>
      <c r="W845" s="3"/>
      <c r="X845" s="3"/>
      <c r="Y845" s="3"/>
      <c r="Z845" s="3"/>
      <c r="AD845" s="1"/>
      <c r="AE845" s="1"/>
    </row>
    <row r="846" spans="1:31" ht="48.75" customHeight="1" x14ac:dyDescent="0.25">
      <c r="A846" s="34" t="s">
        <v>1728</v>
      </c>
      <c r="B846" s="47" t="s">
        <v>1787</v>
      </c>
      <c r="C846" s="96" t="s">
        <v>1788</v>
      </c>
      <c r="D846" s="69">
        <v>7.0763128679999996</v>
      </c>
      <c r="E846" s="69">
        <v>0</v>
      </c>
      <c r="F846" s="69">
        <f t="shared" si="316"/>
        <v>7.0763128679999996</v>
      </c>
      <c r="G846" s="69">
        <f t="shared" si="317"/>
        <v>7.0763128679999996</v>
      </c>
      <c r="H846" s="69">
        <f t="shared" si="317"/>
        <v>7.7799999999999994E-2</v>
      </c>
      <c r="I846" s="37">
        <v>0</v>
      </c>
      <c r="J846" s="69">
        <v>0</v>
      </c>
      <c r="K846" s="37">
        <v>0</v>
      </c>
      <c r="L846" s="69">
        <v>0</v>
      </c>
      <c r="M846" s="37">
        <v>0</v>
      </c>
      <c r="N846" s="69">
        <v>0</v>
      </c>
      <c r="O846" s="69">
        <v>7.0763128679999996</v>
      </c>
      <c r="P846" s="69">
        <v>7.7799999999999994E-2</v>
      </c>
      <c r="Q846" s="69">
        <f t="shared" si="318"/>
        <v>6.9985128679999997</v>
      </c>
      <c r="R846" s="69">
        <f t="shared" si="319"/>
        <v>-6.9985128679999997</v>
      </c>
      <c r="S846" s="131">
        <f t="shared" si="311"/>
        <v>-0.98900557374281439</v>
      </c>
      <c r="T846" s="72" t="s">
        <v>1789</v>
      </c>
      <c r="U846" s="1"/>
      <c r="W846" s="3"/>
      <c r="X846" s="3"/>
      <c r="Y846" s="3"/>
      <c r="Z846" s="3"/>
      <c r="AD846" s="1"/>
      <c r="AE846" s="1"/>
    </row>
    <row r="847" spans="1:31" ht="48.75" customHeight="1" x14ac:dyDescent="0.25">
      <c r="A847" s="34" t="s">
        <v>1728</v>
      </c>
      <c r="B847" s="47" t="s">
        <v>1790</v>
      </c>
      <c r="C847" s="96" t="s">
        <v>1791</v>
      </c>
      <c r="D847" s="69">
        <v>10.772422715999999</v>
      </c>
      <c r="E847" s="69">
        <v>0</v>
      </c>
      <c r="F847" s="69">
        <f t="shared" si="316"/>
        <v>10.772422715999999</v>
      </c>
      <c r="G847" s="69">
        <f t="shared" si="317"/>
        <v>10.772422715999999</v>
      </c>
      <c r="H847" s="69">
        <f t="shared" si="317"/>
        <v>13.884694999999999</v>
      </c>
      <c r="I847" s="37">
        <v>0</v>
      </c>
      <c r="J847" s="69">
        <v>0</v>
      </c>
      <c r="K847" s="37">
        <v>0</v>
      </c>
      <c r="L847" s="69">
        <v>0</v>
      </c>
      <c r="M847" s="37">
        <v>0</v>
      </c>
      <c r="N847" s="69">
        <v>0</v>
      </c>
      <c r="O847" s="69">
        <v>10.772422715999999</v>
      </c>
      <c r="P847" s="69">
        <v>13.884694999999999</v>
      </c>
      <c r="Q847" s="69">
        <f t="shared" si="318"/>
        <v>-3.1122722839999994</v>
      </c>
      <c r="R847" s="69">
        <f t="shared" si="319"/>
        <v>3.1122722839999994</v>
      </c>
      <c r="S847" s="131">
        <f t="shared" si="311"/>
        <v>0.28891108026956852</v>
      </c>
      <c r="T847" s="45" t="s">
        <v>1792</v>
      </c>
      <c r="U847" s="1"/>
      <c r="W847" s="3"/>
      <c r="X847" s="3"/>
      <c r="Y847" s="3"/>
      <c r="Z847" s="3"/>
      <c r="AD847" s="1"/>
      <c r="AE847" s="1"/>
    </row>
    <row r="848" spans="1:31" ht="31.5" customHeight="1" x14ac:dyDescent="0.25">
      <c r="A848" s="34" t="s">
        <v>1728</v>
      </c>
      <c r="B848" s="47" t="s">
        <v>1793</v>
      </c>
      <c r="C848" s="96" t="s">
        <v>1794</v>
      </c>
      <c r="D848" s="69">
        <v>11.741203644</v>
      </c>
      <c r="E848" s="69">
        <v>0</v>
      </c>
      <c r="F848" s="69">
        <f t="shared" si="316"/>
        <v>11.741203644</v>
      </c>
      <c r="G848" s="69">
        <f t="shared" si="317"/>
        <v>11.741203644</v>
      </c>
      <c r="H848" s="69">
        <f t="shared" si="317"/>
        <v>11.31150343</v>
      </c>
      <c r="I848" s="37">
        <v>0</v>
      </c>
      <c r="J848" s="69">
        <v>0</v>
      </c>
      <c r="K848" s="37">
        <v>0</v>
      </c>
      <c r="L848" s="69">
        <v>0</v>
      </c>
      <c r="M848" s="37">
        <v>0</v>
      </c>
      <c r="N848" s="69">
        <v>0</v>
      </c>
      <c r="O848" s="69">
        <v>11.741203644</v>
      </c>
      <c r="P848" s="69">
        <v>11.31150343</v>
      </c>
      <c r="Q848" s="69">
        <f t="shared" si="318"/>
        <v>0.42970021400000036</v>
      </c>
      <c r="R848" s="69">
        <f t="shared" si="319"/>
        <v>-0.42970021400000036</v>
      </c>
      <c r="S848" s="131">
        <f t="shared" si="311"/>
        <v>-3.6597628916826268E-2</v>
      </c>
      <c r="T848" s="72" t="s">
        <v>32</v>
      </c>
      <c r="U848" s="1"/>
      <c r="W848" s="3"/>
      <c r="X848" s="3"/>
      <c r="Y848" s="3"/>
      <c r="Z848" s="3"/>
      <c r="AD848" s="1"/>
      <c r="AE848" s="1"/>
    </row>
    <row r="849" spans="1:31" ht="31.5" customHeight="1" x14ac:dyDescent="0.25">
      <c r="A849" s="34" t="s">
        <v>1728</v>
      </c>
      <c r="B849" s="47" t="s">
        <v>1795</v>
      </c>
      <c r="C849" s="96" t="s">
        <v>1796</v>
      </c>
      <c r="D849" s="69">
        <v>0.79871775599999995</v>
      </c>
      <c r="E849" s="69">
        <v>0</v>
      </c>
      <c r="F849" s="69">
        <f t="shared" si="316"/>
        <v>0.79871775599999995</v>
      </c>
      <c r="G849" s="69">
        <f t="shared" si="317"/>
        <v>0.79871775599999995</v>
      </c>
      <c r="H849" s="69">
        <f t="shared" si="317"/>
        <v>0</v>
      </c>
      <c r="I849" s="37">
        <v>0</v>
      </c>
      <c r="J849" s="69">
        <v>0</v>
      </c>
      <c r="K849" s="37">
        <v>0</v>
      </c>
      <c r="L849" s="69">
        <v>0</v>
      </c>
      <c r="M849" s="37">
        <v>0</v>
      </c>
      <c r="N849" s="69">
        <v>0</v>
      </c>
      <c r="O849" s="69">
        <v>0.79871775599999995</v>
      </c>
      <c r="P849" s="69">
        <v>0</v>
      </c>
      <c r="Q849" s="69">
        <f t="shared" si="318"/>
        <v>0.79871775599999995</v>
      </c>
      <c r="R849" s="69">
        <f t="shared" si="319"/>
        <v>-0.79871775599999995</v>
      </c>
      <c r="S849" s="131">
        <f t="shared" si="311"/>
        <v>-1</v>
      </c>
      <c r="T849" s="45" t="s">
        <v>1752</v>
      </c>
      <c r="U849" s="1"/>
      <c r="W849" s="3"/>
      <c r="X849" s="3"/>
      <c r="Y849" s="3"/>
      <c r="Z849" s="3"/>
      <c r="AD849" s="1"/>
      <c r="AE849" s="1"/>
    </row>
    <row r="850" spans="1:31" ht="31.5" customHeight="1" x14ac:dyDescent="0.25">
      <c r="A850" s="34" t="s">
        <v>1728</v>
      </c>
      <c r="B850" s="47" t="s">
        <v>1797</v>
      </c>
      <c r="C850" s="96" t="s">
        <v>1798</v>
      </c>
      <c r="D850" s="69">
        <v>0.13907817600000003</v>
      </c>
      <c r="E850" s="69">
        <v>0</v>
      </c>
      <c r="F850" s="69">
        <f t="shared" si="316"/>
        <v>0.13907817600000003</v>
      </c>
      <c r="G850" s="69">
        <f t="shared" si="317"/>
        <v>0.13907817600000003</v>
      </c>
      <c r="H850" s="69">
        <f t="shared" si="317"/>
        <v>0.16800000000000001</v>
      </c>
      <c r="I850" s="37">
        <v>0</v>
      </c>
      <c r="J850" s="69">
        <v>0</v>
      </c>
      <c r="K850" s="37">
        <v>0</v>
      </c>
      <c r="L850" s="69">
        <v>0</v>
      </c>
      <c r="M850" s="37">
        <v>0</v>
      </c>
      <c r="N850" s="69">
        <v>0</v>
      </c>
      <c r="O850" s="69">
        <v>0.13907817600000003</v>
      </c>
      <c r="P850" s="69">
        <v>0.16800000000000001</v>
      </c>
      <c r="Q850" s="69">
        <f t="shared" si="318"/>
        <v>-2.8921823999999985E-2</v>
      </c>
      <c r="R850" s="69">
        <f t="shared" si="319"/>
        <v>2.8921823999999985E-2</v>
      </c>
      <c r="S850" s="131">
        <f t="shared" si="311"/>
        <v>0.20795371949657995</v>
      </c>
      <c r="T850" s="45" t="s">
        <v>1799</v>
      </c>
      <c r="U850" s="1"/>
      <c r="W850" s="3"/>
      <c r="X850" s="3"/>
      <c r="Y850" s="3"/>
      <c r="Z850" s="3"/>
      <c r="AD850" s="1"/>
      <c r="AE850" s="1"/>
    </row>
    <row r="851" spans="1:31" ht="31.5" customHeight="1" x14ac:dyDescent="0.25">
      <c r="A851" s="34" t="s">
        <v>1728</v>
      </c>
      <c r="B851" s="47" t="s">
        <v>1800</v>
      </c>
      <c r="C851" s="96" t="s">
        <v>1801</v>
      </c>
      <c r="D851" s="69">
        <v>0.15142514399999998</v>
      </c>
      <c r="E851" s="69">
        <v>0</v>
      </c>
      <c r="F851" s="69">
        <f t="shared" si="316"/>
        <v>0.15142514399999998</v>
      </c>
      <c r="G851" s="69">
        <f t="shared" si="317"/>
        <v>0.15142514399999998</v>
      </c>
      <c r="H851" s="69">
        <f t="shared" si="317"/>
        <v>0</v>
      </c>
      <c r="I851" s="37">
        <v>0</v>
      </c>
      <c r="J851" s="69">
        <v>0</v>
      </c>
      <c r="K851" s="37">
        <v>0</v>
      </c>
      <c r="L851" s="69">
        <v>0</v>
      </c>
      <c r="M851" s="37">
        <v>0</v>
      </c>
      <c r="N851" s="69">
        <v>0</v>
      </c>
      <c r="O851" s="69">
        <v>0.15142514399999998</v>
      </c>
      <c r="P851" s="69">
        <v>0</v>
      </c>
      <c r="Q851" s="69">
        <f t="shared" si="318"/>
        <v>0.15142514399999998</v>
      </c>
      <c r="R851" s="69">
        <f t="shared" si="319"/>
        <v>-0.15142514399999998</v>
      </c>
      <c r="S851" s="131">
        <f t="shared" si="311"/>
        <v>-1</v>
      </c>
      <c r="T851" s="45" t="s">
        <v>1752</v>
      </c>
      <c r="U851" s="1"/>
      <c r="W851" s="3"/>
      <c r="X851" s="3"/>
      <c r="Y851" s="3"/>
      <c r="Z851" s="3"/>
      <c r="AD851" s="1"/>
      <c r="AE851" s="1"/>
    </row>
    <row r="852" spans="1:31" ht="31.5" customHeight="1" x14ac:dyDescent="0.25">
      <c r="A852" s="34" t="s">
        <v>1728</v>
      </c>
      <c r="B852" s="47" t="s">
        <v>1802</v>
      </c>
      <c r="C852" s="96" t="s">
        <v>1803</v>
      </c>
      <c r="D852" s="69">
        <v>0.28378977599999994</v>
      </c>
      <c r="E852" s="69">
        <v>0</v>
      </c>
      <c r="F852" s="69">
        <f t="shared" si="316"/>
        <v>0.28378977599999994</v>
      </c>
      <c r="G852" s="69">
        <f t="shared" si="317"/>
        <v>0.28378977599999994</v>
      </c>
      <c r="H852" s="69">
        <f t="shared" si="317"/>
        <v>0.34599999999999997</v>
      </c>
      <c r="I852" s="37">
        <v>0</v>
      </c>
      <c r="J852" s="69">
        <v>0</v>
      </c>
      <c r="K852" s="37">
        <v>0</v>
      </c>
      <c r="L852" s="69">
        <v>0</v>
      </c>
      <c r="M852" s="37">
        <v>0</v>
      </c>
      <c r="N852" s="69">
        <v>0</v>
      </c>
      <c r="O852" s="69">
        <v>0.28378977599999994</v>
      </c>
      <c r="P852" s="69">
        <v>0.34599999999999997</v>
      </c>
      <c r="Q852" s="69">
        <f t="shared" si="318"/>
        <v>-6.2210224000000036E-2</v>
      </c>
      <c r="R852" s="69">
        <f t="shared" si="319"/>
        <v>6.2210224000000036E-2</v>
      </c>
      <c r="S852" s="131">
        <f t="shared" si="311"/>
        <v>0.21921235104678349</v>
      </c>
      <c r="T852" s="72" t="s">
        <v>1804</v>
      </c>
      <c r="U852" s="1"/>
      <c r="W852" s="3"/>
      <c r="X852" s="3"/>
      <c r="Y852" s="3"/>
      <c r="Z852" s="3"/>
      <c r="AD852" s="1"/>
      <c r="AE852" s="1"/>
    </row>
    <row r="853" spans="1:31" ht="31.5" customHeight="1" x14ac:dyDescent="0.25">
      <c r="A853" s="34" t="s">
        <v>1728</v>
      </c>
      <c r="B853" s="47" t="s">
        <v>1805</v>
      </c>
      <c r="C853" s="96" t="s">
        <v>1806</v>
      </c>
      <c r="D853" s="69">
        <v>2.7830122319999999</v>
      </c>
      <c r="E853" s="69">
        <v>0</v>
      </c>
      <c r="F853" s="69">
        <f t="shared" si="316"/>
        <v>2.7830122319999999</v>
      </c>
      <c r="G853" s="69">
        <f t="shared" si="317"/>
        <v>2.7830122319999999</v>
      </c>
      <c r="H853" s="69">
        <f t="shared" si="317"/>
        <v>2.34</v>
      </c>
      <c r="I853" s="37">
        <v>0</v>
      </c>
      <c r="J853" s="69">
        <v>0</v>
      </c>
      <c r="K853" s="37">
        <v>0</v>
      </c>
      <c r="L853" s="69">
        <v>0</v>
      </c>
      <c r="M853" s="37">
        <v>0</v>
      </c>
      <c r="N853" s="69">
        <v>0</v>
      </c>
      <c r="O853" s="69">
        <v>2.7830122319999999</v>
      </c>
      <c r="P853" s="69">
        <v>2.34</v>
      </c>
      <c r="Q853" s="69">
        <f t="shared" si="318"/>
        <v>0.44301223200000006</v>
      </c>
      <c r="R853" s="69">
        <f t="shared" si="319"/>
        <v>-0.44301223200000006</v>
      </c>
      <c r="S853" s="131">
        <f t="shared" si="311"/>
        <v>-0.15918443580883265</v>
      </c>
      <c r="T853" s="72" t="s">
        <v>1799</v>
      </c>
      <c r="U853" s="1"/>
      <c r="W853" s="3"/>
      <c r="X853" s="3"/>
      <c r="Y853" s="3"/>
      <c r="Z853" s="3"/>
      <c r="AD853" s="1"/>
      <c r="AE853" s="1"/>
    </row>
    <row r="854" spans="1:31" ht="31.5" customHeight="1" x14ac:dyDescent="0.25">
      <c r="A854" s="34" t="s">
        <v>1728</v>
      </c>
      <c r="B854" s="47" t="s">
        <v>1807</v>
      </c>
      <c r="C854" s="96" t="s">
        <v>1808</v>
      </c>
      <c r="D854" s="69">
        <v>0.13689296400000001</v>
      </c>
      <c r="E854" s="69">
        <v>0</v>
      </c>
      <c r="F854" s="69">
        <f t="shared" si="316"/>
        <v>0.13689296400000001</v>
      </c>
      <c r="G854" s="69">
        <f t="shared" si="317"/>
        <v>0.13689296400000001</v>
      </c>
      <c r="H854" s="69">
        <f t="shared" si="317"/>
        <v>0</v>
      </c>
      <c r="I854" s="37">
        <v>0</v>
      </c>
      <c r="J854" s="69">
        <v>0</v>
      </c>
      <c r="K854" s="37">
        <v>0</v>
      </c>
      <c r="L854" s="69">
        <v>0</v>
      </c>
      <c r="M854" s="37">
        <v>0</v>
      </c>
      <c r="N854" s="69">
        <v>0</v>
      </c>
      <c r="O854" s="69">
        <v>0.13689296400000001</v>
      </c>
      <c r="P854" s="69">
        <v>0</v>
      </c>
      <c r="Q854" s="69">
        <f t="shared" si="318"/>
        <v>0.13689296400000001</v>
      </c>
      <c r="R854" s="69">
        <f t="shared" si="319"/>
        <v>-0.13689296400000001</v>
      </c>
      <c r="S854" s="131">
        <f t="shared" si="311"/>
        <v>-1</v>
      </c>
      <c r="T854" s="72" t="s">
        <v>1752</v>
      </c>
      <c r="U854" s="1"/>
      <c r="W854" s="3"/>
      <c r="X854" s="3"/>
      <c r="Y854" s="3"/>
      <c r="Z854" s="3"/>
      <c r="AD854" s="1"/>
      <c r="AE854" s="1"/>
    </row>
    <row r="855" spans="1:31" ht="31.5" customHeight="1" x14ac:dyDescent="0.25">
      <c r="A855" s="34" t="s">
        <v>1728</v>
      </c>
      <c r="B855" s="47" t="s">
        <v>1809</v>
      </c>
      <c r="C855" s="96" t="s">
        <v>1810</v>
      </c>
      <c r="D855" s="69">
        <v>0.20966558399999999</v>
      </c>
      <c r="E855" s="69">
        <v>0</v>
      </c>
      <c r="F855" s="69">
        <f t="shared" si="316"/>
        <v>0.20966558399999999</v>
      </c>
      <c r="G855" s="69">
        <f t="shared" si="317"/>
        <v>0.20966558399999999</v>
      </c>
      <c r="H855" s="69">
        <f t="shared" si="317"/>
        <v>0</v>
      </c>
      <c r="I855" s="37">
        <v>0</v>
      </c>
      <c r="J855" s="69">
        <v>0</v>
      </c>
      <c r="K855" s="37">
        <v>0</v>
      </c>
      <c r="L855" s="69">
        <v>0</v>
      </c>
      <c r="M855" s="37">
        <v>0</v>
      </c>
      <c r="N855" s="69">
        <v>0</v>
      </c>
      <c r="O855" s="69">
        <v>0.20966558399999999</v>
      </c>
      <c r="P855" s="69">
        <v>0</v>
      </c>
      <c r="Q855" s="69">
        <f t="shared" si="318"/>
        <v>0.20966558399999999</v>
      </c>
      <c r="R855" s="69">
        <f t="shared" si="319"/>
        <v>-0.20966558399999999</v>
      </c>
      <c r="S855" s="131">
        <f t="shared" si="311"/>
        <v>-1</v>
      </c>
      <c r="T855" s="72" t="s">
        <v>1752</v>
      </c>
      <c r="U855" s="1"/>
      <c r="W855" s="3"/>
      <c r="X855" s="3"/>
      <c r="Y855" s="3"/>
      <c r="Z855" s="3"/>
      <c r="AD855" s="1"/>
      <c r="AE855" s="1"/>
    </row>
    <row r="856" spans="1:31" ht="57.75" customHeight="1" x14ac:dyDescent="0.25">
      <c r="A856" s="34" t="s">
        <v>1728</v>
      </c>
      <c r="B856" s="47" t="s">
        <v>1811</v>
      </c>
      <c r="C856" s="96" t="s">
        <v>1812</v>
      </c>
      <c r="D856" s="69" t="s">
        <v>32</v>
      </c>
      <c r="E856" s="69" t="s">
        <v>32</v>
      </c>
      <c r="F856" s="69" t="s">
        <v>32</v>
      </c>
      <c r="G856" s="69" t="s">
        <v>32</v>
      </c>
      <c r="H856" s="69">
        <f t="shared" ref="H856:H861" si="320">J856+L856+N856+P856</f>
        <v>0.33039999999999997</v>
      </c>
      <c r="I856" s="37" t="s">
        <v>32</v>
      </c>
      <c r="J856" s="69">
        <v>0</v>
      </c>
      <c r="K856" s="37" t="s">
        <v>32</v>
      </c>
      <c r="L856" s="69">
        <v>0.33039999999999997</v>
      </c>
      <c r="M856" s="37" t="s">
        <v>32</v>
      </c>
      <c r="N856" s="69">
        <v>0</v>
      </c>
      <c r="O856" s="69" t="s">
        <v>32</v>
      </c>
      <c r="P856" s="69">
        <v>0</v>
      </c>
      <c r="Q856" s="69" t="s">
        <v>32</v>
      </c>
      <c r="R856" s="69" t="s">
        <v>32</v>
      </c>
      <c r="S856" s="131" t="s">
        <v>32</v>
      </c>
      <c r="T856" s="72" t="s">
        <v>1813</v>
      </c>
      <c r="U856" s="1"/>
      <c r="W856" s="3"/>
      <c r="X856" s="3"/>
      <c r="Y856" s="3"/>
      <c r="Z856" s="3"/>
      <c r="AD856" s="1"/>
      <c r="AE856" s="1"/>
    </row>
    <row r="857" spans="1:31" ht="57.75" customHeight="1" x14ac:dyDescent="0.25">
      <c r="A857" s="34" t="s">
        <v>1728</v>
      </c>
      <c r="B857" s="47" t="s">
        <v>1814</v>
      </c>
      <c r="C857" s="96" t="s">
        <v>1815</v>
      </c>
      <c r="D857" s="69" t="s">
        <v>32</v>
      </c>
      <c r="E857" s="69" t="s">
        <v>32</v>
      </c>
      <c r="F857" s="69" t="s">
        <v>32</v>
      </c>
      <c r="G857" s="69" t="s">
        <v>32</v>
      </c>
      <c r="H857" s="69">
        <f t="shared" si="320"/>
        <v>0.60799999999999998</v>
      </c>
      <c r="I857" s="37" t="s">
        <v>32</v>
      </c>
      <c r="J857" s="69">
        <v>0</v>
      </c>
      <c r="K857" s="37" t="s">
        <v>32</v>
      </c>
      <c r="L857" s="69">
        <v>0.60799999999999998</v>
      </c>
      <c r="M857" s="37" t="s">
        <v>32</v>
      </c>
      <c r="N857" s="69">
        <v>0</v>
      </c>
      <c r="O857" s="69" t="s">
        <v>32</v>
      </c>
      <c r="P857" s="69">
        <v>0</v>
      </c>
      <c r="Q857" s="69" t="s">
        <v>32</v>
      </c>
      <c r="R857" s="69" t="s">
        <v>32</v>
      </c>
      <c r="S857" s="131" t="s">
        <v>32</v>
      </c>
      <c r="T857" s="72" t="s">
        <v>1813</v>
      </c>
      <c r="U857" s="1"/>
      <c r="W857" s="3"/>
      <c r="X857" s="3"/>
      <c r="Y857" s="3"/>
      <c r="Z857" s="3"/>
      <c r="AD857" s="1"/>
      <c r="AE857" s="1"/>
    </row>
    <row r="858" spans="1:31" ht="57.75" customHeight="1" x14ac:dyDescent="0.25">
      <c r="A858" s="34" t="s">
        <v>1728</v>
      </c>
      <c r="B858" s="47" t="s">
        <v>1816</v>
      </c>
      <c r="C858" s="96" t="s">
        <v>1817</v>
      </c>
      <c r="D858" s="69" t="s">
        <v>32</v>
      </c>
      <c r="E858" s="69" t="s">
        <v>32</v>
      </c>
      <c r="F858" s="69" t="s">
        <v>32</v>
      </c>
      <c r="G858" s="69" t="s">
        <v>32</v>
      </c>
      <c r="H858" s="69">
        <f t="shared" si="320"/>
        <v>0.14576562000000001</v>
      </c>
      <c r="I858" s="37" t="s">
        <v>32</v>
      </c>
      <c r="J858" s="69">
        <v>0</v>
      </c>
      <c r="K858" s="37" t="s">
        <v>32</v>
      </c>
      <c r="L858" s="69">
        <v>0</v>
      </c>
      <c r="M858" s="37" t="s">
        <v>32</v>
      </c>
      <c r="N858" s="69">
        <v>0</v>
      </c>
      <c r="O858" s="69" t="s">
        <v>32</v>
      </c>
      <c r="P858" s="69">
        <v>0.14576562000000001</v>
      </c>
      <c r="Q858" s="69" t="s">
        <v>32</v>
      </c>
      <c r="R858" s="69" t="s">
        <v>32</v>
      </c>
      <c r="S858" s="131" t="s">
        <v>32</v>
      </c>
      <c r="T858" s="72" t="s">
        <v>1813</v>
      </c>
      <c r="U858" s="1"/>
      <c r="W858" s="3"/>
      <c r="X858" s="3"/>
      <c r="Y858" s="3"/>
      <c r="Z858" s="3"/>
      <c r="AD858" s="1"/>
      <c r="AE858" s="1"/>
    </row>
    <row r="859" spans="1:31" ht="57.75" customHeight="1" x14ac:dyDescent="0.25">
      <c r="A859" s="34" t="s">
        <v>1728</v>
      </c>
      <c r="B859" s="47" t="s">
        <v>1818</v>
      </c>
      <c r="C859" s="96" t="s">
        <v>1819</v>
      </c>
      <c r="D859" s="69" t="s">
        <v>32</v>
      </c>
      <c r="E859" s="69" t="s">
        <v>32</v>
      </c>
      <c r="F859" s="69" t="s">
        <v>32</v>
      </c>
      <c r="G859" s="69" t="s">
        <v>32</v>
      </c>
      <c r="H859" s="69">
        <f t="shared" si="320"/>
        <v>0.12</v>
      </c>
      <c r="I859" s="37" t="s">
        <v>32</v>
      </c>
      <c r="J859" s="69">
        <v>0</v>
      </c>
      <c r="K859" s="37" t="s">
        <v>32</v>
      </c>
      <c r="L859" s="69">
        <v>0</v>
      </c>
      <c r="M859" s="37" t="s">
        <v>32</v>
      </c>
      <c r="N859" s="69">
        <v>0</v>
      </c>
      <c r="O859" s="69" t="s">
        <v>32</v>
      </c>
      <c r="P859" s="69">
        <v>0.12</v>
      </c>
      <c r="Q859" s="69" t="s">
        <v>32</v>
      </c>
      <c r="R859" s="69" t="s">
        <v>32</v>
      </c>
      <c r="S859" s="131" t="s">
        <v>32</v>
      </c>
      <c r="T859" s="72" t="s">
        <v>1813</v>
      </c>
      <c r="U859" s="1"/>
      <c r="W859" s="3"/>
      <c r="X859" s="3"/>
      <c r="Y859" s="3"/>
      <c r="Z859" s="3"/>
      <c r="AD859" s="1"/>
      <c r="AE859" s="1"/>
    </row>
    <row r="860" spans="1:31" ht="57.75" customHeight="1" x14ac:dyDescent="0.25">
      <c r="A860" s="34" t="s">
        <v>1728</v>
      </c>
      <c r="B860" s="47" t="s">
        <v>1820</v>
      </c>
      <c r="C860" s="96" t="s">
        <v>1821</v>
      </c>
      <c r="D860" s="69" t="s">
        <v>32</v>
      </c>
      <c r="E860" s="69" t="s">
        <v>32</v>
      </c>
      <c r="F860" s="69" t="s">
        <v>32</v>
      </c>
      <c r="G860" s="69" t="s">
        <v>32</v>
      </c>
      <c r="H860" s="69">
        <f t="shared" si="320"/>
        <v>1.2439133099999999</v>
      </c>
      <c r="I860" s="37" t="s">
        <v>32</v>
      </c>
      <c r="J860" s="69">
        <v>0</v>
      </c>
      <c r="K860" s="37" t="s">
        <v>32</v>
      </c>
      <c r="L860" s="69">
        <v>0</v>
      </c>
      <c r="M860" s="37" t="s">
        <v>32</v>
      </c>
      <c r="N860" s="69">
        <v>0</v>
      </c>
      <c r="O860" s="69" t="s">
        <v>32</v>
      </c>
      <c r="P860" s="69">
        <v>1.2439133099999999</v>
      </c>
      <c r="Q860" s="69" t="s">
        <v>32</v>
      </c>
      <c r="R860" s="69" t="s">
        <v>32</v>
      </c>
      <c r="S860" s="131" t="s">
        <v>32</v>
      </c>
      <c r="T860" s="72" t="s">
        <v>1813</v>
      </c>
      <c r="U860" s="1"/>
      <c r="W860" s="3"/>
      <c r="X860" s="3"/>
      <c r="Y860" s="3"/>
      <c r="Z860" s="3"/>
      <c r="AD860" s="1"/>
      <c r="AE860" s="1"/>
    </row>
    <row r="861" spans="1:31" ht="57.75" customHeight="1" x14ac:dyDescent="0.25">
      <c r="A861" s="34" t="s">
        <v>1728</v>
      </c>
      <c r="B861" s="47" t="s">
        <v>1822</v>
      </c>
      <c r="C861" s="96" t="s">
        <v>1823</v>
      </c>
      <c r="D861" s="69" t="s">
        <v>32</v>
      </c>
      <c r="E861" s="69" t="s">
        <v>32</v>
      </c>
      <c r="F861" s="69" t="s">
        <v>32</v>
      </c>
      <c r="G861" s="69" t="s">
        <v>32</v>
      </c>
      <c r="H861" s="69">
        <f t="shared" si="320"/>
        <v>0.4365</v>
      </c>
      <c r="I861" s="37" t="s">
        <v>32</v>
      </c>
      <c r="J861" s="69">
        <v>0.4365</v>
      </c>
      <c r="K861" s="37" t="s">
        <v>32</v>
      </c>
      <c r="L861" s="69">
        <v>0</v>
      </c>
      <c r="M861" s="37" t="s">
        <v>32</v>
      </c>
      <c r="N861" s="69">
        <v>0</v>
      </c>
      <c r="O861" s="69" t="s">
        <v>32</v>
      </c>
      <c r="P861" s="69">
        <v>0</v>
      </c>
      <c r="Q861" s="69" t="s">
        <v>32</v>
      </c>
      <c r="R861" s="69" t="s">
        <v>32</v>
      </c>
      <c r="S861" s="131" t="s">
        <v>32</v>
      </c>
      <c r="T861" s="72" t="s">
        <v>1813</v>
      </c>
      <c r="U861" s="1"/>
      <c r="W861" s="3"/>
      <c r="X861" s="3"/>
      <c r="Y861" s="3"/>
      <c r="Z861" s="3"/>
      <c r="AD861" s="1"/>
      <c r="AE861" s="1"/>
    </row>
    <row r="862" spans="1:31" ht="31.5" customHeight="1" x14ac:dyDescent="0.25">
      <c r="A862" s="30" t="s">
        <v>1824</v>
      </c>
      <c r="B862" s="31" t="s">
        <v>1825</v>
      </c>
      <c r="C862" s="32" t="s">
        <v>31</v>
      </c>
      <c r="D862" s="67">
        <f t="shared" ref="D862:R862" si="321">SUM(D863,D878,D883,D893,D900,D906,D907)</f>
        <v>1016.5435716574224</v>
      </c>
      <c r="E862" s="67">
        <f t="shared" si="321"/>
        <v>376.22533257999999</v>
      </c>
      <c r="F862" s="67">
        <f t="shared" si="321"/>
        <v>640.31823907742239</v>
      </c>
      <c r="G862" s="67">
        <f t="shared" si="321"/>
        <v>63.347532099999995</v>
      </c>
      <c r="H862" s="67">
        <f t="shared" si="321"/>
        <v>38.93838925</v>
      </c>
      <c r="I862" s="33">
        <f t="shared" si="321"/>
        <v>14.460251150000001</v>
      </c>
      <c r="J862" s="67">
        <f t="shared" si="321"/>
        <v>14.460251150000001</v>
      </c>
      <c r="K862" s="33">
        <f t="shared" si="321"/>
        <v>9.7881919300000018</v>
      </c>
      <c r="L862" s="67">
        <f t="shared" si="321"/>
        <v>9.7881919300000018</v>
      </c>
      <c r="M862" s="33">
        <f t="shared" si="321"/>
        <v>7.9283645899999975</v>
      </c>
      <c r="N862" s="67">
        <f t="shared" si="321"/>
        <v>9.1778952499999988</v>
      </c>
      <c r="O862" s="136">
        <f t="shared" si="321"/>
        <v>31.170724429999986</v>
      </c>
      <c r="P862" s="67">
        <f t="shared" si="321"/>
        <v>5.5120509200000001</v>
      </c>
      <c r="Q862" s="67">
        <f t="shared" si="321"/>
        <v>602.02843605742237</v>
      </c>
      <c r="R862" s="67">
        <f t="shared" si="321"/>
        <v>-25.057729079999984</v>
      </c>
      <c r="S862" s="129">
        <f t="shared" si="311"/>
        <v>-0.39555967295527822</v>
      </c>
      <c r="T862" s="99" t="s">
        <v>32</v>
      </c>
      <c r="U862" s="1"/>
      <c r="V862" s="24"/>
      <c r="W862" s="3"/>
      <c r="X862" s="3"/>
      <c r="Y862" s="3"/>
      <c r="Z862" s="3"/>
      <c r="AD862" s="1"/>
      <c r="AE862" s="1"/>
    </row>
    <row r="863" spans="1:31" ht="46.5" customHeight="1" x14ac:dyDescent="0.25">
      <c r="A863" s="30" t="s">
        <v>1826</v>
      </c>
      <c r="B863" s="31" t="s">
        <v>50</v>
      </c>
      <c r="C863" s="32" t="s">
        <v>31</v>
      </c>
      <c r="D863" s="67">
        <f t="shared" ref="D863:J863" si="322">SUM(D864,D867,D870,D877)</f>
        <v>383.18020207102234</v>
      </c>
      <c r="E863" s="67">
        <f t="shared" si="322"/>
        <v>81.012514190000005</v>
      </c>
      <c r="F863" s="67">
        <f t="shared" si="322"/>
        <v>302.16768788102235</v>
      </c>
      <c r="G863" s="67">
        <f t="shared" si="322"/>
        <v>19.004619491999996</v>
      </c>
      <c r="H863" s="67">
        <f t="shared" si="322"/>
        <v>0.48835748000000001</v>
      </c>
      <c r="I863" s="33">
        <f t="shared" si="322"/>
        <v>0</v>
      </c>
      <c r="J863" s="67">
        <f t="shared" si="322"/>
        <v>0</v>
      </c>
      <c r="K863" s="33">
        <f>SUM(K864,K867,K870,K877)</f>
        <v>0</v>
      </c>
      <c r="L863" s="67">
        <f t="shared" ref="L863:P863" si="323">SUM(L864,L867,L870,L877)</f>
        <v>0</v>
      </c>
      <c r="M863" s="33">
        <f t="shared" si="323"/>
        <v>0</v>
      </c>
      <c r="N863" s="67">
        <f t="shared" si="323"/>
        <v>0</v>
      </c>
      <c r="O863" s="136">
        <f t="shared" si="323"/>
        <v>19.004619491999996</v>
      </c>
      <c r="P863" s="67">
        <f t="shared" si="323"/>
        <v>0.48835748000000001</v>
      </c>
      <c r="Q863" s="67">
        <f>SUM(Q864,Q867,Q870,Q877)</f>
        <v>301.67933040102236</v>
      </c>
      <c r="R863" s="67">
        <f>SUM(R864,R867,R870,R877)</f>
        <v>-18.516262011999995</v>
      </c>
      <c r="S863" s="129">
        <f t="shared" si="311"/>
        <v>-0.97430322242412826</v>
      </c>
      <c r="T863" s="99" t="s">
        <v>32</v>
      </c>
      <c r="U863" s="1"/>
      <c r="V863" s="24"/>
      <c r="W863" s="3"/>
      <c r="X863" s="3"/>
      <c r="Y863" s="3"/>
      <c r="Z863" s="3"/>
      <c r="AD863" s="1"/>
      <c r="AE863" s="1"/>
    </row>
    <row r="864" spans="1:31" ht="99" customHeight="1" x14ac:dyDescent="0.25">
      <c r="A864" s="30" t="s">
        <v>1827</v>
      </c>
      <c r="B864" s="31" t="s">
        <v>52</v>
      </c>
      <c r="C864" s="32" t="s">
        <v>31</v>
      </c>
      <c r="D864" s="67">
        <f t="shared" ref="D864:J864" si="324">D865+D866</f>
        <v>0</v>
      </c>
      <c r="E864" s="67">
        <f t="shared" si="324"/>
        <v>0</v>
      </c>
      <c r="F864" s="67">
        <f t="shared" si="324"/>
        <v>0</v>
      </c>
      <c r="G864" s="67">
        <f t="shared" si="324"/>
        <v>0</v>
      </c>
      <c r="H864" s="67">
        <f t="shared" si="324"/>
        <v>0</v>
      </c>
      <c r="I864" s="33">
        <f t="shared" si="324"/>
        <v>0</v>
      </c>
      <c r="J864" s="126">
        <f t="shared" si="324"/>
        <v>0</v>
      </c>
      <c r="K864" s="33">
        <f>K865+K866</f>
        <v>0</v>
      </c>
      <c r="L864" s="67">
        <f t="shared" ref="L864:P864" si="325">L865+L866</f>
        <v>0</v>
      </c>
      <c r="M864" s="33">
        <f t="shared" si="325"/>
        <v>0</v>
      </c>
      <c r="N864" s="67">
        <f t="shared" si="325"/>
        <v>0</v>
      </c>
      <c r="O864" s="136">
        <f t="shared" si="325"/>
        <v>0</v>
      </c>
      <c r="P864" s="67">
        <f t="shared" si="325"/>
        <v>0</v>
      </c>
      <c r="Q864" s="67">
        <f>Q865+Q866</f>
        <v>0</v>
      </c>
      <c r="R864" s="67">
        <f>R865+R866</f>
        <v>0</v>
      </c>
      <c r="S864" s="129">
        <v>0</v>
      </c>
      <c r="T864" s="99" t="s">
        <v>32</v>
      </c>
      <c r="U864" s="1"/>
      <c r="V864" s="24"/>
      <c r="W864" s="3"/>
      <c r="X864" s="3"/>
      <c r="Y864" s="3"/>
      <c r="Z864" s="3"/>
      <c r="AD864" s="1"/>
      <c r="AE864" s="1"/>
    </row>
    <row r="865" spans="1:31" ht="46.5" customHeight="1" x14ac:dyDescent="0.25">
      <c r="A865" s="30" t="s">
        <v>1828</v>
      </c>
      <c r="B865" s="31" t="s">
        <v>59</v>
      </c>
      <c r="C865" s="32" t="s">
        <v>31</v>
      </c>
      <c r="D865" s="67">
        <v>0</v>
      </c>
      <c r="E865" s="67">
        <v>0</v>
      </c>
      <c r="F865" s="67">
        <v>0</v>
      </c>
      <c r="G865" s="67">
        <v>0</v>
      </c>
      <c r="H865" s="67">
        <v>0</v>
      </c>
      <c r="I865" s="33">
        <v>0</v>
      </c>
      <c r="J865" s="126">
        <v>0</v>
      </c>
      <c r="K865" s="33">
        <v>0</v>
      </c>
      <c r="L865" s="67">
        <v>0</v>
      </c>
      <c r="M865" s="33">
        <v>0</v>
      </c>
      <c r="N865" s="67">
        <v>0</v>
      </c>
      <c r="O865" s="136">
        <v>0</v>
      </c>
      <c r="P865" s="67">
        <v>0</v>
      </c>
      <c r="Q865" s="67">
        <v>0</v>
      </c>
      <c r="R865" s="67">
        <v>0</v>
      </c>
      <c r="S865" s="129">
        <v>0</v>
      </c>
      <c r="T865" s="99" t="s">
        <v>32</v>
      </c>
      <c r="U865" s="1"/>
      <c r="V865" s="24"/>
      <c r="W865" s="3"/>
      <c r="X865" s="3"/>
      <c r="Y865" s="3"/>
      <c r="Z865" s="3"/>
      <c r="AD865" s="1"/>
      <c r="AE865" s="1"/>
    </row>
    <row r="866" spans="1:31" ht="46.5" customHeight="1" x14ac:dyDescent="0.25">
      <c r="A866" s="30" t="s">
        <v>1829</v>
      </c>
      <c r="B866" s="31" t="s">
        <v>59</v>
      </c>
      <c r="C866" s="32" t="s">
        <v>31</v>
      </c>
      <c r="D866" s="67">
        <v>0</v>
      </c>
      <c r="E866" s="67">
        <v>0</v>
      </c>
      <c r="F866" s="67">
        <v>0</v>
      </c>
      <c r="G866" s="67">
        <v>0</v>
      </c>
      <c r="H866" s="67">
        <v>0</v>
      </c>
      <c r="I866" s="33">
        <v>0</v>
      </c>
      <c r="J866" s="126">
        <v>0</v>
      </c>
      <c r="K866" s="33">
        <v>0</v>
      </c>
      <c r="L866" s="67">
        <v>0</v>
      </c>
      <c r="M866" s="33">
        <v>0</v>
      </c>
      <c r="N866" s="67">
        <v>0</v>
      </c>
      <c r="O866" s="136">
        <v>0</v>
      </c>
      <c r="P866" s="67">
        <v>0</v>
      </c>
      <c r="Q866" s="67">
        <v>0</v>
      </c>
      <c r="R866" s="67">
        <v>0</v>
      </c>
      <c r="S866" s="129">
        <v>0</v>
      </c>
      <c r="T866" s="99" t="s">
        <v>32</v>
      </c>
      <c r="U866" s="1"/>
      <c r="V866" s="24"/>
      <c r="W866" s="3"/>
      <c r="X866" s="3"/>
      <c r="Y866" s="3"/>
      <c r="Z866" s="3"/>
      <c r="AD866" s="1"/>
      <c r="AE866" s="1"/>
    </row>
    <row r="867" spans="1:31" ht="46.5" customHeight="1" x14ac:dyDescent="0.25">
      <c r="A867" s="30" t="s">
        <v>1830</v>
      </c>
      <c r="B867" s="31" t="s">
        <v>61</v>
      </c>
      <c r="C867" s="32" t="s">
        <v>31</v>
      </c>
      <c r="D867" s="67">
        <f t="shared" ref="D867:J867" si="326">D868+D869</f>
        <v>0</v>
      </c>
      <c r="E867" s="67">
        <f t="shared" si="326"/>
        <v>0</v>
      </c>
      <c r="F867" s="67">
        <f t="shared" si="326"/>
        <v>0</v>
      </c>
      <c r="G867" s="67">
        <f t="shared" si="326"/>
        <v>0</v>
      </c>
      <c r="H867" s="67">
        <f t="shared" si="326"/>
        <v>0</v>
      </c>
      <c r="I867" s="33">
        <f t="shared" si="326"/>
        <v>0</v>
      </c>
      <c r="J867" s="126">
        <f t="shared" si="326"/>
        <v>0</v>
      </c>
      <c r="K867" s="33">
        <f>K868+K869</f>
        <v>0</v>
      </c>
      <c r="L867" s="67">
        <f t="shared" ref="L867:P867" si="327">L868+L869</f>
        <v>0</v>
      </c>
      <c r="M867" s="33">
        <f t="shared" si="327"/>
        <v>0</v>
      </c>
      <c r="N867" s="67">
        <f t="shared" si="327"/>
        <v>0</v>
      </c>
      <c r="O867" s="136">
        <f t="shared" si="327"/>
        <v>0</v>
      </c>
      <c r="P867" s="67">
        <f t="shared" si="327"/>
        <v>0</v>
      </c>
      <c r="Q867" s="67">
        <f>Q868+Q869</f>
        <v>0</v>
      </c>
      <c r="R867" s="67">
        <f>R868+R869</f>
        <v>0</v>
      </c>
      <c r="S867" s="129">
        <v>0</v>
      </c>
      <c r="T867" s="99" t="s">
        <v>32</v>
      </c>
      <c r="U867" s="1"/>
      <c r="V867" s="24"/>
      <c r="W867" s="3"/>
      <c r="X867" s="3"/>
      <c r="Y867" s="3"/>
      <c r="Z867" s="3"/>
      <c r="AD867" s="1"/>
      <c r="AE867" s="1"/>
    </row>
    <row r="868" spans="1:31" ht="46.5" customHeight="1" x14ac:dyDescent="0.25">
      <c r="A868" s="30" t="s">
        <v>1831</v>
      </c>
      <c r="B868" s="31" t="s">
        <v>1621</v>
      </c>
      <c r="C868" s="32" t="s">
        <v>31</v>
      </c>
      <c r="D868" s="67">
        <v>0</v>
      </c>
      <c r="E868" s="67">
        <v>0</v>
      </c>
      <c r="F868" s="67">
        <v>0</v>
      </c>
      <c r="G868" s="67">
        <v>0</v>
      </c>
      <c r="H868" s="67">
        <v>0</v>
      </c>
      <c r="I868" s="33">
        <v>0</v>
      </c>
      <c r="J868" s="126">
        <v>0</v>
      </c>
      <c r="K868" s="33">
        <v>0</v>
      </c>
      <c r="L868" s="67">
        <v>0</v>
      </c>
      <c r="M868" s="33">
        <v>0</v>
      </c>
      <c r="N868" s="67">
        <v>0</v>
      </c>
      <c r="O868" s="136">
        <v>0</v>
      </c>
      <c r="P868" s="67">
        <v>0</v>
      </c>
      <c r="Q868" s="67">
        <v>0</v>
      </c>
      <c r="R868" s="67">
        <v>0</v>
      </c>
      <c r="S868" s="129">
        <v>0</v>
      </c>
      <c r="T868" s="16" t="s">
        <v>32</v>
      </c>
      <c r="U868" s="1"/>
      <c r="V868" s="24"/>
      <c r="W868" s="3"/>
      <c r="X868" s="3"/>
      <c r="Y868" s="3"/>
      <c r="Z868" s="3"/>
      <c r="AD868" s="1"/>
      <c r="AE868" s="1"/>
    </row>
    <row r="869" spans="1:31" ht="36" customHeight="1" x14ac:dyDescent="0.25">
      <c r="A869" s="30" t="s">
        <v>1832</v>
      </c>
      <c r="B869" s="31" t="s">
        <v>59</v>
      </c>
      <c r="C869" s="32" t="s">
        <v>31</v>
      </c>
      <c r="D869" s="157">
        <v>0</v>
      </c>
      <c r="E869" s="126">
        <v>0</v>
      </c>
      <c r="F869" s="126">
        <v>0</v>
      </c>
      <c r="G869" s="126">
        <v>0</v>
      </c>
      <c r="H869" s="126">
        <v>0</v>
      </c>
      <c r="I869" s="33">
        <v>0</v>
      </c>
      <c r="J869" s="126">
        <v>0</v>
      </c>
      <c r="K869" s="33">
        <v>0</v>
      </c>
      <c r="L869" s="126">
        <v>0</v>
      </c>
      <c r="M869" s="33">
        <v>0</v>
      </c>
      <c r="N869" s="126">
        <v>0</v>
      </c>
      <c r="O869" s="126">
        <v>0</v>
      </c>
      <c r="P869" s="126">
        <v>0</v>
      </c>
      <c r="Q869" s="126">
        <v>0</v>
      </c>
      <c r="R869" s="126">
        <v>0</v>
      </c>
      <c r="S869" s="129">
        <v>0</v>
      </c>
      <c r="T869" s="80" t="s">
        <v>32</v>
      </c>
      <c r="U869" s="1"/>
      <c r="V869" s="24"/>
      <c r="W869" s="3"/>
      <c r="X869" s="3"/>
      <c r="Y869" s="3"/>
      <c r="Z869" s="3"/>
      <c r="AD869" s="1"/>
      <c r="AE869" s="1"/>
    </row>
    <row r="870" spans="1:31" ht="72" customHeight="1" x14ac:dyDescent="0.25">
      <c r="A870" s="30" t="s">
        <v>1833</v>
      </c>
      <c r="B870" s="31" t="s">
        <v>65</v>
      </c>
      <c r="C870" s="32" t="s">
        <v>31</v>
      </c>
      <c r="D870" s="67">
        <f t="shared" ref="D870:J870" si="328">SUM(D871,D872,D873,D874,D875)</f>
        <v>383.18020207102234</v>
      </c>
      <c r="E870" s="67">
        <f t="shared" si="328"/>
        <v>81.012514190000005</v>
      </c>
      <c r="F870" s="67">
        <f t="shared" si="328"/>
        <v>302.16768788102235</v>
      </c>
      <c r="G870" s="67">
        <f t="shared" si="328"/>
        <v>19.004619491999996</v>
      </c>
      <c r="H870" s="67">
        <f t="shared" si="328"/>
        <v>0.48835748000000001</v>
      </c>
      <c r="I870" s="33">
        <f t="shared" si="328"/>
        <v>0</v>
      </c>
      <c r="J870" s="67">
        <f t="shared" si="328"/>
        <v>0</v>
      </c>
      <c r="K870" s="33">
        <f>SUM(K871,K872,K873,K874,K875)</f>
        <v>0</v>
      </c>
      <c r="L870" s="67">
        <f t="shared" ref="L870:P870" si="329">SUM(L871,L872,L873,L874,L875)</f>
        <v>0</v>
      </c>
      <c r="M870" s="33">
        <f t="shared" si="329"/>
        <v>0</v>
      </c>
      <c r="N870" s="67">
        <f t="shared" si="329"/>
        <v>0</v>
      </c>
      <c r="O870" s="67">
        <f t="shared" si="329"/>
        <v>19.004619491999996</v>
      </c>
      <c r="P870" s="67">
        <f t="shared" si="329"/>
        <v>0.48835748000000001</v>
      </c>
      <c r="Q870" s="67">
        <f>SUM(Q871,Q872,Q873,Q874,Q875)</f>
        <v>301.67933040102236</v>
      </c>
      <c r="R870" s="67">
        <f>SUM(R871,R872,R873,R874,R875)</f>
        <v>-18.516262011999995</v>
      </c>
      <c r="S870" s="129">
        <f t="shared" si="311"/>
        <v>-0.97430322242412826</v>
      </c>
      <c r="T870" s="46" t="s">
        <v>32</v>
      </c>
      <c r="U870" s="1"/>
      <c r="V870" s="24"/>
      <c r="W870" s="3"/>
      <c r="X870" s="3"/>
      <c r="Y870" s="3"/>
      <c r="Z870" s="3"/>
      <c r="AD870" s="1"/>
      <c r="AE870" s="1"/>
    </row>
    <row r="871" spans="1:31" ht="105" customHeight="1" x14ac:dyDescent="0.25">
      <c r="A871" s="30" t="s">
        <v>1834</v>
      </c>
      <c r="B871" s="31" t="s">
        <v>67</v>
      </c>
      <c r="C871" s="32" t="s">
        <v>31</v>
      </c>
      <c r="D871" s="67">
        <v>0</v>
      </c>
      <c r="E871" s="67">
        <v>0</v>
      </c>
      <c r="F871" s="67">
        <v>0</v>
      </c>
      <c r="G871" s="67">
        <v>0</v>
      </c>
      <c r="H871" s="67">
        <v>0</v>
      </c>
      <c r="I871" s="33">
        <v>0</v>
      </c>
      <c r="J871" s="67">
        <v>0</v>
      </c>
      <c r="K871" s="33">
        <v>0</v>
      </c>
      <c r="L871" s="67">
        <v>0</v>
      </c>
      <c r="M871" s="33">
        <v>0</v>
      </c>
      <c r="N871" s="67">
        <v>0</v>
      </c>
      <c r="O871" s="67">
        <v>0</v>
      </c>
      <c r="P871" s="67">
        <v>0</v>
      </c>
      <c r="Q871" s="67">
        <v>0</v>
      </c>
      <c r="R871" s="67">
        <v>0</v>
      </c>
      <c r="S871" s="129">
        <v>0</v>
      </c>
      <c r="T871" s="46" t="s">
        <v>32</v>
      </c>
      <c r="U871" s="1"/>
      <c r="V871" s="24"/>
      <c r="W871" s="3"/>
      <c r="X871" s="3"/>
      <c r="Y871" s="3"/>
      <c r="Z871" s="3"/>
      <c r="AD871" s="1"/>
      <c r="AE871" s="1"/>
    </row>
    <row r="872" spans="1:31" ht="105" customHeight="1" x14ac:dyDescent="0.25">
      <c r="A872" s="30" t="s">
        <v>1835</v>
      </c>
      <c r="B872" s="31" t="s">
        <v>69</v>
      </c>
      <c r="C872" s="32" t="s">
        <v>31</v>
      </c>
      <c r="D872" s="67">
        <v>0</v>
      </c>
      <c r="E872" s="67">
        <v>0</v>
      </c>
      <c r="F872" s="67">
        <v>0</v>
      </c>
      <c r="G872" s="67">
        <v>0</v>
      </c>
      <c r="H872" s="67">
        <v>0</v>
      </c>
      <c r="I872" s="33">
        <v>0</v>
      </c>
      <c r="J872" s="67">
        <v>0</v>
      </c>
      <c r="K872" s="33">
        <v>0</v>
      </c>
      <c r="L872" s="67">
        <v>0</v>
      </c>
      <c r="M872" s="33">
        <v>0</v>
      </c>
      <c r="N872" s="67">
        <v>0</v>
      </c>
      <c r="O872" s="67">
        <v>0</v>
      </c>
      <c r="P872" s="67">
        <v>0</v>
      </c>
      <c r="Q872" s="67">
        <v>0</v>
      </c>
      <c r="R872" s="67">
        <v>0</v>
      </c>
      <c r="S872" s="129">
        <v>0</v>
      </c>
      <c r="T872" s="46" t="s">
        <v>32</v>
      </c>
      <c r="U872" s="1"/>
      <c r="V872" s="24"/>
      <c r="W872" s="3"/>
      <c r="X872" s="3"/>
      <c r="Y872" s="3"/>
      <c r="Z872" s="3"/>
      <c r="AD872" s="1"/>
      <c r="AE872" s="1"/>
    </row>
    <row r="873" spans="1:31" ht="105" customHeight="1" x14ac:dyDescent="0.25">
      <c r="A873" s="30" t="s">
        <v>1836</v>
      </c>
      <c r="B873" s="31" t="s">
        <v>71</v>
      </c>
      <c r="C873" s="32" t="s">
        <v>31</v>
      </c>
      <c r="D873" s="67">
        <v>0</v>
      </c>
      <c r="E873" s="67">
        <v>0</v>
      </c>
      <c r="F873" s="67">
        <v>0</v>
      </c>
      <c r="G873" s="67">
        <v>0</v>
      </c>
      <c r="H873" s="67">
        <v>0</v>
      </c>
      <c r="I873" s="33">
        <v>0</v>
      </c>
      <c r="J873" s="67">
        <v>0</v>
      </c>
      <c r="K873" s="33">
        <v>0</v>
      </c>
      <c r="L873" s="67">
        <v>0</v>
      </c>
      <c r="M873" s="33">
        <v>0</v>
      </c>
      <c r="N873" s="67">
        <v>0</v>
      </c>
      <c r="O873" s="67">
        <v>0</v>
      </c>
      <c r="P873" s="67">
        <v>0</v>
      </c>
      <c r="Q873" s="67">
        <v>0</v>
      </c>
      <c r="R873" s="67">
        <v>0</v>
      </c>
      <c r="S873" s="129">
        <v>0</v>
      </c>
      <c r="T873" s="46" t="s">
        <v>32</v>
      </c>
      <c r="U873" s="1"/>
      <c r="V873" s="24"/>
      <c r="W873" s="3"/>
      <c r="X873" s="3"/>
      <c r="Y873" s="3"/>
      <c r="Z873" s="3"/>
      <c r="AD873" s="1"/>
      <c r="AE873" s="1"/>
    </row>
    <row r="874" spans="1:31" ht="105" customHeight="1" x14ac:dyDescent="0.25">
      <c r="A874" s="30" t="s">
        <v>1837</v>
      </c>
      <c r="B874" s="31" t="s">
        <v>73</v>
      </c>
      <c r="C874" s="32" t="s">
        <v>31</v>
      </c>
      <c r="D874" s="67">
        <v>0</v>
      </c>
      <c r="E874" s="67">
        <v>0</v>
      </c>
      <c r="F874" s="67">
        <v>0</v>
      </c>
      <c r="G874" s="67">
        <v>0</v>
      </c>
      <c r="H874" s="67">
        <v>0</v>
      </c>
      <c r="I874" s="33">
        <v>0</v>
      </c>
      <c r="J874" s="67">
        <v>0</v>
      </c>
      <c r="K874" s="33">
        <v>0</v>
      </c>
      <c r="L874" s="67">
        <v>0</v>
      </c>
      <c r="M874" s="33">
        <v>0</v>
      </c>
      <c r="N874" s="67">
        <v>0</v>
      </c>
      <c r="O874" s="67">
        <v>0</v>
      </c>
      <c r="P874" s="67">
        <v>0</v>
      </c>
      <c r="Q874" s="67">
        <v>0</v>
      </c>
      <c r="R874" s="67">
        <v>0</v>
      </c>
      <c r="S874" s="129">
        <v>0</v>
      </c>
      <c r="T874" s="46" t="s">
        <v>32</v>
      </c>
      <c r="U874" s="1"/>
      <c r="V874" s="24"/>
      <c r="W874" s="3"/>
      <c r="X874" s="3"/>
      <c r="Y874" s="3"/>
      <c r="Z874" s="3"/>
      <c r="AD874" s="1"/>
      <c r="AE874" s="1"/>
    </row>
    <row r="875" spans="1:31" ht="105" customHeight="1" x14ac:dyDescent="0.25">
      <c r="A875" s="30" t="s">
        <v>1838</v>
      </c>
      <c r="B875" s="31" t="s">
        <v>79</v>
      </c>
      <c r="C875" s="32" t="s">
        <v>31</v>
      </c>
      <c r="D875" s="67">
        <f t="shared" ref="D875:F875" si="330">SUM(D876)</f>
        <v>383.18020207102234</v>
      </c>
      <c r="E875" s="67">
        <f t="shared" si="330"/>
        <v>81.012514190000005</v>
      </c>
      <c r="F875" s="67">
        <f t="shared" si="330"/>
        <v>302.16768788102235</v>
      </c>
      <c r="G875" s="67">
        <f t="shared" ref="G875:Q875" si="331">SUM(G876)</f>
        <v>19.004619491999996</v>
      </c>
      <c r="H875" s="67">
        <f t="shared" si="331"/>
        <v>0.48835748000000001</v>
      </c>
      <c r="I875" s="33">
        <f t="shared" si="331"/>
        <v>0</v>
      </c>
      <c r="J875" s="67">
        <f t="shared" si="331"/>
        <v>0</v>
      </c>
      <c r="K875" s="33">
        <f t="shared" si="331"/>
        <v>0</v>
      </c>
      <c r="L875" s="67">
        <f t="shared" si="331"/>
        <v>0</v>
      </c>
      <c r="M875" s="33">
        <f t="shared" si="331"/>
        <v>0</v>
      </c>
      <c r="N875" s="67">
        <f t="shared" si="331"/>
        <v>0</v>
      </c>
      <c r="O875" s="67">
        <f t="shared" si="331"/>
        <v>19.004619491999996</v>
      </c>
      <c r="P875" s="67">
        <f t="shared" si="331"/>
        <v>0.48835748000000001</v>
      </c>
      <c r="Q875" s="67">
        <f t="shared" si="331"/>
        <v>301.67933040102236</v>
      </c>
      <c r="R875" s="67">
        <f>SUM(R876)</f>
        <v>-18.516262011999995</v>
      </c>
      <c r="S875" s="129">
        <f t="shared" si="311"/>
        <v>-0.97430322242412826</v>
      </c>
      <c r="T875" s="46" t="s">
        <v>32</v>
      </c>
      <c r="U875" s="1"/>
      <c r="V875" s="24"/>
      <c r="W875" s="3"/>
      <c r="X875" s="3"/>
      <c r="Y875" s="3"/>
      <c r="Z875" s="3"/>
      <c r="AD875" s="1"/>
      <c r="AE875" s="1"/>
    </row>
    <row r="876" spans="1:31" ht="78.75" customHeight="1" x14ac:dyDescent="0.25">
      <c r="A876" s="34" t="s">
        <v>1838</v>
      </c>
      <c r="B876" s="47" t="s">
        <v>1839</v>
      </c>
      <c r="C876" s="48" t="s">
        <v>1840</v>
      </c>
      <c r="D876" s="69">
        <v>383.18020207102234</v>
      </c>
      <c r="E876" s="69">
        <v>81.012514190000005</v>
      </c>
      <c r="F876" s="69">
        <f>D876-E876</f>
        <v>302.16768788102235</v>
      </c>
      <c r="G876" s="69">
        <f>I876+K876+M876+O876</f>
        <v>19.004619491999996</v>
      </c>
      <c r="H876" s="69">
        <f>J876+L876+N876+P876</f>
        <v>0.48835748000000001</v>
      </c>
      <c r="I876" s="37">
        <v>0</v>
      </c>
      <c r="J876" s="69">
        <v>0</v>
      </c>
      <c r="K876" s="37">
        <v>0</v>
      </c>
      <c r="L876" s="69">
        <v>0</v>
      </c>
      <c r="M876" s="37">
        <v>0</v>
      </c>
      <c r="N876" s="69">
        <v>0</v>
      </c>
      <c r="O876" s="69">
        <v>19.004619491999996</v>
      </c>
      <c r="P876" s="69">
        <v>0.48835748000000001</v>
      </c>
      <c r="Q876" s="69">
        <f>F876-H876</f>
        <v>301.67933040102236</v>
      </c>
      <c r="R876" s="69">
        <f>H876-(I876+K876+M876+O876)</f>
        <v>-18.516262011999995</v>
      </c>
      <c r="S876" s="131">
        <f>R876/(I876+K876+M876+O876)</f>
        <v>-0.97430322242412826</v>
      </c>
      <c r="T876" s="45" t="s">
        <v>1841</v>
      </c>
      <c r="U876" s="1"/>
      <c r="W876" s="3"/>
      <c r="X876" s="3"/>
      <c r="Y876" s="3"/>
      <c r="Z876" s="3"/>
      <c r="AD876" s="1"/>
      <c r="AE876" s="1"/>
    </row>
    <row r="877" spans="1:31" ht="47.25" customHeight="1" x14ac:dyDescent="0.25">
      <c r="A877" s="30" t="s">
        <v>1842</v>
      </c>
      <c r="B877" s="31" t="s">
        <v>94</v>
      </c>
      <c r="C877" s="32" t="s">
        <v>31</v>
      </c>
      <c r="D877" s="67">
        <v>0</v>
      </c>
      <c r="E877" s="67">
        <v>0</v>
      </c>
      <c r="F877" s="67">
        <v>0</v>
      </c>
      <c r="G877" s="67">
        <v>0</v>
      </c>
      <c r="H877" s="67">
        <v>0</v>
      </c>
      <c r="I877" s="33">
        <v>0</v>
      </c>
      <c r="J877" s="67">
        <v>0</v>
      </c>
      <c r="K877" s="33">
        <v>0</v>
      </c>
      <c r="L877" s="67">
        <v>0</v>
      </c>
      <c r="M877" s="33">
        <v>0</v>
      </c>
      <c r="N877" s="67">
        <v>0</v>
      </c>
      <c r="O877" s="67">
        <v>0</v>
      </c>
      <c r="P877" s="67">
        <v>0</v>
      </c>
      <c r="Q877" s="67">
        <v>0</v>
      </c>
      <c r="R877" s="67">
        <v>0</v>
      </c>
      <c r="S877" s="129">
        <v>0</v>
      </c>
      <c r="T877" s="46" t="s">
        <v>32</v>
      </c>
      <c r="U877" s="1"/>
      <c r="V877" s="24"/>
      <c r="W877" s="3"/>
      <c r="X877" s="3"/>
      <c r="Y877" s="3"/>
      <c r="Z877" s="3"/>
      <c r="AD877" s="1"/>
      <c r="AE877" s="1"/>
    </row>
    <row r="878" spans="1:31" ht="63" customHeight="1" x14ac:dyDescent="0.25">
      <c r="A878" s="30" t="s">
        <v>1843</v>
      </c>
      <c r="B878" s="31" t="s">
        <v>96</v>
      </c>
      <c r="C878" s="32" t="s">
        <v>31</v>
      </c>
      <c r="D878" s="67">
        <f t="shared" ref="D878:R878" si="332">D879+D880+D881+D882</f>
        <v>0</v>
      </c>
      <c r="E878" s="67">
        <f t="shared" si="332"/>
        <v>0</v>
      </c>
      <c r="F878" s="67">
        <f t="shared" si="332"/>
        <v>0</v>
      </c>
      <c r="G878" s="67">
        <f t="shared" si="332"/>
        <v>0</v>
      </c>
      <c r="H878" s="67">
        <f t="shared" si="332"/>
        <v>0</v>
      </c>
      <c r="I878" s="33">
        <f t="shared" si="332"/>
        <v>0</v>
      </c>
      <c r="J878" s="67">
        <f t="shared" si="332"/>
        <v>0</v>
      </c>
      <c r="K878" s="33">
        <f t="shared" si="332"/>
        <v>0</v>
      </c>
      <c r="L878" s="67">
        <f t="shared" si="332"/>
        <v>0</v>
      </c>
      <c r="M878" s="33">
        <f t="shared" si="332"/>
        <v>0</v>
      </c>
      <c r="N878" s="67">
        <f t="shared" si="332"/>
        <v>0</v>
      </c>
      <c r="O878" s="67">
        <f t="shared" si="332"/>
        <v>0</v>
      </c>
      <c r="P878" s="67">
        <f t="shared" si="332"/>
        <v>0</v>
      </c>
      <c r="Q878" s="67">
        <f t="shared" si="332"/>
        <v>0</v>
      </c>
      <c r="R878" s="67">
        <f t="shared" si="332"/>
        <v>0</v>
      </c>
      <c r="S878" s="129">
        <v>0</v>
      </c>
      <c r="T878" s="46" t="s">
        <v>32</v>
      </c>
      <c r="U878" s="1"/>
      <c r="V878" s="24"/>
      <c r="W878" s="3"/>
      <c r="X878" s="3"/>
      <c r="Y878" s="3"/>
      <c r="Z878" s="3"/>
      <c r="AD878" s="1"/>
      <c r="AE878" s="1"/>
    </row>
    <row r="879" spans="1:31" ht="78.75" customHeight="1" x14ac:dyDescent="0.25">
      <c r="A879" s="30" t="s">
        <v>1844</v>
      </c>
      <c r="B879" s="31" t="s">
        <v>98</v>
      </c>
      <c r="C879" s="32" t="s">
        <v>31</v>
      </c>
      <c r="D879" s="136">
        <v>0</v>
      </c>
      <c r="E879" s="67">
        <v>0</v>
      </c>
      <c r="F879" s="67">
        <v>0</v>
      </c>
      <c r="G879" s="67">
        <v>0</v>
      </c>
      <c r="H879" s="67">
        <v>0</v>
      </c>
      <c r="I879" s="33">
        <v>0</v>
      </c>
      <c r="J879" s="67">
        <v>0</v>
      </c>
      <c r="K879" s="33">
        <v>0</v>
      </c>
      <c r="L879" s="67">
        <v>0</v>
      </c>
      <c r="M879" s="33">
        <v>0</v>
      </c>
      <c r="N879" s="67">
        <v>0</v>
      </c>
      <c r="O879" s="67">
        <v>0</v>
      </c>
      <c r="P879" s="67">
        <v>0</v>
      </c>
      <c r="Q879" s="67">
        <v>0</v>
      </c>
      <c r="R879" s="67">
        <v>0</v>
      </c>
      <c r="S879" s="129">
        <v>0</v>
      </c>
      <c r="T879" s="46" t="s">
        <v>32</v>
      </c>
      <c r="U879" s="1"/>
      <c r="V879" s="24"/>
      <c r="W879" s="3"/>
      <c r="X879" s="3"/>
      <c r="Y879" s="3"/>
      <c r="Z879" s="3"/>
      <c r="AD879" s="1"/>
      <c r="AE879" s="1"/>
    </row>
    <row r="880" spans="1:31" ht="63" customHeight="1" x14ac:dyDescent="0.25">
      <c r="A880" s="30" t="s">
        <v>1845</v>
      </c>
      <c r="B880" s="31" t="s">
        <v>111</v>
      </c>
      <c r="C880" s="32" t="s">
        <v>31</v>
      </c>
      <c r="D880" s="67">
        <v>0</v>
      </c>
      <c r="E880" s="67">
        <v>0</v>
      </c>
      <c r="F880" s="67">
        <v>0</v>
      </c>
      <c r="G880" s="67">
        <v>0</v>
      </c>
      <c r="H880" s="67">
        <v>0</v>
      </c>
      <c r="I880" s="33">
        <v>0</v>
      </c>
      <c r="J880" s="67">
        <v>0</v>
      </c>
      <c r="K880" s="33">
        <v>0</v>
      </c>
      <c r="L880" s="67">
        <v>0</v>
      </c>
      <c r="M880" s="33">
        <v>0</v>
      </c>
      <c r="N880" s="67">
        <v>0</v>
      </c>
      <c r="O880" s="67">
        <v>0</v>
      </c>
      <c r="P880" s="67">
        <v>0</v>
      </c>
      <c r="Q880" s="67">
        <v>0</v>
      </c>
      <c r="R880" s="67">
        <v>0</v>
      </c>
      <c r="S880" s="129">
        <v>0</v>
      </c>
      <c r="T880" s="46" t="s">
        <v>32</v>
      </c>
      <c r="U880" s="1"/>
      <c r="V880" s="24"/>
      <c r="W880" s="3"/>
      <c r="X880" s="3"/>
      <c r="Y880" s="3"/>
      <c r="Z880" s="3"/>
      <c r="AD880" s="1"/>
      <c r="AE880" s="1"/>
    </row>
    <row r="881" spans="1:31" ht="78.75" customHeight="1" x14ac:dyDescent="0.25">
      <c r="A881" s="30" t="s">
        <v>1846</v>
      </c>
      <c r="B881" s="31" t="s">
        <v>116</v>
      </c>
      <c r="C881" s="32" t="s">
        <v>31</v>
      </c>
      <c r="D881" s="67">
        <v>0</v>
      </c>
      <c r="E881" s="67">
        <v>0</v>
      </c>
      <c r="F881" s="67">
        <v>0</v>
      </c>
      <c r="G881" s="67">
        <v>0</v>
      </c>
      <c r="H881" s="67">
        <v>0</v>
      </c>
      <c r="I881" s="33">
        <v>0</v>
      </c>
      <c r="J881" s="67">
        <v>0</v>
      </c>
      <c r="K881" s="33">
        <v>0</v>
      </c>
      <c r="L881" s="67">
        <v>0</v>
      </c>
      <c r="M881" s="33">
        <v>0</v>
      </c>
      <c r="N881" s="67">
        <v>0</v>
      </c>
      <c r="O881" s="67">
        <v>0</v>
      </c>
      <c r="P881" s="67">
        <v>0</v>
      </c>
      <c r="Q881" s="67">
        <v>0</v>
      </c>
      <c r="R881" s="67">
        <v>0</v>
      </c>
      <c r="S881" s="129">
        <v>0</v>
      </c>
      <c r="T881" s="46" t="s">
        <v>32</v>
      </c>
      <c r="U881" s="1"/>
      <c r="V881" s="24"/>
      <c r="W881" s="3"/>
      <c r="X881" s="3"/>
      <c r="Y881" s="3"/>
      <c r="Z881" s="3"/>
      <c r="AD881" s="1"/>
      <c r="AE881" s="1"/>
    </row>
    <row r="882" spans="1:31" ht="78.75" customHeight="1" x14ac:dyDescent="0.25">
      <c r="A882" s="30" t="s">
        <v>1847</v>
      </c>
      <c r="B882" s="31" t="s">
        <v>124</v>
      </c>
      <c r="C882" s="32" t="s">
        <v>31</v>
      </c>
      <c r="D882" s="67">
        <v>0</v>
      </c>
      <c r="E882" s="67">
        <v>0</v>
      </c>
      <c r="F882" s="67">
        <v>0</v>
      </c>
      <c r="G882" s="67">
        <v>0</v>
      </c>
      <c r="H882" s="67">
        <v>0</v>
      </c>
      <c r="I882" s="33">
        <v>0</v>
      </c>
      <c r="J882" s="67">
        <v>0</v>
      </c>
      <c r="K882" s="33">
        <v>0</v>
      </c>
      <c r="L882" s="67">
        <v>0</v>
      </c>
      <c r="M882" s="33">
        <v>0</v>
      </c>
      <c r="N882" s="67">
        <v>0</v>
      </c>
      <c r="O882" s="67">
        <v>0</v>
      </c>
      <c r="P882" s="67">
        <v>0</v>
      </c>
      <c r="Q882" s="67">
        <v>0</v>
      </c>
      <c r="R882" s="67">
        <v>0</v>
      </c>
      <c r="S882" s="129">
        <v>0</v>
      </c>
      <c r="T882" s="46" t="s">
        <v>32</v>
      </c>
      <c r="U882" s="1"/>
      <c r="V882" s="24"/>
      <c r="W882" s="3"/>
      <c r="X882" s="3"/>
      <c r="Y882" s="3"/>
      <c r="Z882" s="3"/>
      <c r="AD882" s="1"/>
      <c r="AE882" s="1"/>
    </row>
    <row r="883" spans="1:31" ht="31.5" customHeight="1" x14ac:dyDescent="0.25">
      <c r="A883" s="30" t="s">
        <v>1848</v>
      </c>
      <c r="B883" s="31" t="s">
        <v>141</v>
      </c>
      <c r="C883" s="32" t="s">
        <v>31</v>
      </c>
      <c r="D883" s="67">
        <f t="shared" ref="D883:J883" si="333">D884+D885+D886+D887</f>
        <v>362.78800903839999</v>
      </c>
      <c r="E883" s="67">
        <f t="shared" si="333"/>
        <v>90.082219870000003</v>
      </c>
      <c r="F883" s="67">
        <f t="shared" si="333"/>
        <v>272.70578916839997</v>
      </c>
      <c r="G883" s="67">
        <f t="shared" si="333"/>
        <v>36.039690947999993</v>
      </c>
      <c r="H883" s="67">
        <f t="shared" si="333"/>
        <v>34.845696520000004</v>
      </c>
      <c r="I883" s="33">
        <f t="shared" si="333"/>
        <v>14.213286350000001</v>
      </c>
      <c r="J883" s="67">
        <f t="shared" si="333"/>
        <v>14.213286350000001</v>
      </c>
      <c r="K883" s="33">
        <f>K884+K885+K886+K887</f>
        <v>7.9732637100000012</v>
      </c>
      <c r="L883" s="67">
        <f t="shared" ref="L883:P883" si="334">L884+L885+L886+L887</f>
        <v>7.9732637100000012</v>
      </c>
      <c r="M883" s="33">
        <f t="shared" si="334"/>
        <v>7.3282685899999978</v>
      </c>
      <c r="N883" s="67">
        <f t="shared" si="334"/>
        <v>8.1940392499999994</v>
      </c>
      <c r="O883" s="67">
        <f t="shared" si="334"/>
        <v>6.5248722979999911</v>
      </c>
      <c r="P883" s="67">
        <f t="shared" si="334"/>
        <v>4.4651072099999993</v>
      </c>
      <c r="Q883" s="67">
        <f>Q884+Q885+Q886+Q887</f>
        <v>237.86009264839998</v>
      </c>
      <c r="R883" s="67">
        <f>R884+R885+R886+R887</f>
        <v>-1.1939944279999879</v>
      </c>
      <c r="S883" s="129">
        <f t="shared" ref="S883:S912" si="335">R883/(I883+K883+M883+O883)</f>
        <v>-3.3129985207774049E-2</v>
      </c>
      <c r="T883" s="46" t="s">
        <v>32</v>
      </c>
      <c r="U883" s="1"/>
      <c r="V883" s="24"/>
      <c r="W883" s="3"/>
      <c r="X883" s="3"/>
      <c r="Y883" s="3"/>
      <c r="Z883" s="3"/>
      <c r="AD883" s="1"/>
      <c r="AE883" s="1"/>
    </row>
    <row r="884" spans="1:31" ht="47.25" customHeight="1" x14ac:dyDescent="0.25">
      <c r="A884" s="30" t="s">
        <v>1849</v>
      </c>
      <c r="B884" s="31" t="s">
        <v>143</v>
      </c>
      <c r="C884" s="32" t="s">
        <v>31</v>
      </c>
      <c r="D884" s="67">
        <v>0</v>
      </c>
      <c r="E884" s="67">
        <v>0</v>
      </c>
      <c r="F884" s="67">
        <v>0</v>
      </c>
      <c r="G884" s="67">
        <v>0</v>
      </c>
      <c r="H884" s="67">
        <v>0</v>
      </c>
      <c r="I884" s="33">
        <v>0</v>
      </c>
      <c r="J884" s="67">
        <v>0</v>
      </c>
      <c r="K884" s="33">
        <v>0</v>
      </c>
      <c r="L884" s="67">
        <v>0</v>
      </c>
      <c r="M884" s="33">
        <v>0</v>
      </c>
      <c r="N884" s="67">
        <v>0</v>
      </c>
      <c r="O884" s="67">
        <v>0</v>
      </c>
      <c r="P884" s="67">
        <v>0</v>
      </c>
      <c r="Q884" s="67">
        <v>0</v>
      </c>
      <c r="R884" s="67">
        <v>0</v>
      </c>
      <c r="S884" s="129">
        <v>0</v>
      </c>
      <c r="T884" s="46" t="s">
        <v>32</v>
      </c>
      <c r="U884" s="1"/>
      <c r="V884" s="24"/>
      <c r="W884" s="3"/>
      <c r="X884" s="3"/>
      <c r="Y884" s="3"/>
      <c r="Z884" s="3"/>
      <c r="AD884" s="1"/>
      <c r="AE884" s="1"/>
    </row>
    <row r="885" spans="1:31" ht="31.5" customHeight="1" x14ac:dyDescent="0.25">
      <c r="A885" s="30" t="s">
        <v>1850</v>
      </c>
      <c r="B885" s="31" t="s">
        <v>181</v>
      </c>
      <c r="C885" s="32" t="s">
        <v>31</v>
      </c>
      <c r="D885" s="67">
        <v>0</v>
      </c>
      <c r="E885" s="67">
        <v>0</v>
      </c>
      <c r="F885" s="67">
        <v>0</v>
      </c>
      <c r="G885" s="67">
        <v>0</v>
      </c>
      <c r="H885" s="67">
        <v>0</v>
      </c>
      <c r="I885" s="33">
        <v>0</v>
      </c>
      <c r="J885" s="67">
        <v>0</v>
      </c>
      <c r="K885" s="33">
        <v>0</v>
      </c>
      <c r="L885" s="67">
        <v>0</v>
      </c>
      <c r="M885" s="33">
        <v>0</v>
      </c>
      <c r="N885" s="67">
        <v>0</v>
      </c>
      <c r="O885" s="67">
        <v>0</v>
      </c>
      <c r="P885" s="67">
        <v>0</v>
      </c>
      <c r="Q885" s="67">
        <v>0</v>
      </c>
      <c r="R885" s="67">
        <v>0</v>
      </c>
      <c r="S885" s="129">
        <v>0</v>
      </c>
      <c r="T885" s="46" t="s">
        <v>32</v>
      </c>
      <c r="U885" s="1"/>
      <c r="V885" s="24"/>
      <c r="W885" s="3"/>
      <c r="X885" s="3"/>
      <c r="Y885" s="3"/>
      <c r="Z885" s="3"/>
      <c r="AD885" s="1"/>
      <c r="AE885" s="1"/>
    </row>
    <row r="886" spans="1:31" ht="15.75" customHeight="1" x14ac:dyDescent="0.25">
      <c r="A886" s="30" t="s">
        <v>1851</v>
      </c>
      <c r="B886" s="31" t="s">
        <v>184</v>
      </c>
      <c r="C886" s="32" t="s">
        <v>31</v>
      </c>
      <c r="D886" s="67">
        <v>0</v>
      </c>
      <c r="E886" s="67">
        <v>0</v>
      </c>
      <c r="F886" s="67">
        <v>0</v>
      </c>
      <c r="G886" s="67">
        <v>0</v>
      </c>
      <c r="H886" s="67">
        <v>0</v>
      </c>
      <c r="I886" s="33">
        <v>0</v>
      </c>
      <c r="J886" s="67">
        <v>0</v>
      </c>
      <c r="K886" s="33">
        <v>0</v>
      </c>
      <c r="L886" s="67">
        <v>0</v>
      </c>
      <c r="M886" s="33">
        <v>0</v>
      </c>
      <c r="N886" s="67">
        <v>0</v>
      </c>
      <c r="O886" s="67">
        <v>0</v>
      </c>
      <c r="P886" s="67">
        <v>0</v>
      </c>
      <c r="Q886" s="67">
        <v>0</v>
      </c>
      <c r="R886" s="67">
        <v>0</v>
      </c>
      <c r="S886" s="129">
        <v>0</v>
      </c>
      <c r="T886" s="46" t="s">
        <v>32</v>
      </c>
      <c r="U886" s="1"/>
      <c r="V886" s="24"/>
      <c r="W886" s="3"/>
      <c r="X886" s="3"/>
      <c r="Y886" s="3"/>
      <c r="Z886" s="3"/>
      <c r="AD886" s="1"/>
      <c r="AE886" s="1"/>
    </row>
    <row r="887" spans="1:31" ht="15.75" customHeight="1" x14ac:dyDescent="0.25">
      <c r="A887" s="30" t="s">
        <v>1852</v>
      </c>
      <c r="B887" s="31" t="s">
        <v>224</v>
      </c>
      <c r="C887" s="32" t="s">
        <v>31</v>
      </c>
      <c r="D887" s="67">
        <f t="shared" ref="D887:F887" si="336">SUM(D888:D892)</f>
        <v>362.78800903839999</v>
      </c>
      <c r="E887" s="67">
        <f t="shared" si="336"/>
        <v>90.082219870000003</v>
      </c>
      <c r="F887" s="67">
        <f t="shared" si="336"/>
        <v>272.70578916839997</v>
      </c>
      <c r="G887" s="67">
        <f t="shared" ref="G887:Q887" si="337">SUM(G888:G892)</f>
        <v>36.039690947999993</v>
      </c>
      <c r="H887" s="67">
        <f t="shared" si="337"/>
        <v>34.845696520000004</v>
      </c>
      <c r="I887" s="33">
        <f t="shared" si="337"/>
        <v>14.213286350000001</v>
      </c>
      <c r="J887" s="67">
        <f t="shared" si="337"/>
        <v>14.213286350000001</v>
      </c>
      <c r="K887" s="33">
        <f t="shared" si="337"/>
        <v>7.9732637100000012</v>
      </c>
      <c r="L887" s="67">
        <f t="shared" si="337"/>
        <v>7.9732637100000012</v>
      </c>
      <c r="M887" s="33">
        <f t="shared" si="337"/>
        <v>7.3282685899999978</v>
      </c>
      <c r="N887" s="67">
        <f t="shared" si="337"/>
        <v>8.1940392499999994</v>
      </c>
      <c r="O887" s="67">
        <f t="shared" si="337"/>
        <v>6.5248722979999911</v>
      </c>
      <c r="P887" s="67">
        <f t="shared" si="337"/>
        <v>4.4651072099999993</v>
      </c>
      <c r="Q887" s="67">
        <f t="shared" si="337"/>
        <v>237.86009264839998</v>
      </c>
      <c r="R887" s="67">
        <f>SUM(R888:R892)</f>
        <v>-1.1939944279999879</v>
      </c>
      <c r="S887" s="129">
        <f t="shared" si="335"/>
        <v>-3.3129985207774049E-2</v>
      </c>
      <c r="T887" s="46" t="s">
        <v>32</v>
      </c>
      <c r="U887" s="1"/>
      <c r="V887" s="24"/>
      <c r="W887" s="3"/>
      <c r="X887" s="3"/>
      <c r="Y887" s="3"/>
      <c r="Z887" s="3"/>
      <c r="AD887" s="1"/>
      <c r="AE887" s="1"/>
    </row>
    <row r="888" spans="1:31" ht="51.75" customHeight="1" x14ac:dyDescent="0.25">
      <c r="A888" s="34" t="s">
        <v>1852</v>
      </c>
      <c r="B888" s="52" t="s">
        <v>1853</v>
      </c>
      <c r="C888" s="36" t="s">
        <v>1854</v>
      </c>
      <c r="D888" s="69">
        <v>170.9008742524</v>
      </c>
      <c r="E888" s="69">
        <v>33.595076000000006</v>
      </c>
      <c r="F888" s="69">
        <f t="shared" ref="F888:F892" si="338">D888-E888</f>
        <v>137.3057982524</v>
      </c>
      <c r="G888" s="69">
        <f t="shared" ref="G888:H892" si="339">I888+K888+M888+O888</f>
        <v>4.6902872919999927</v>
      </c>
      <c r="H888" s="69">
        <f t="shared" si="339"/>
        <v>4.4440704100000001</v>
      </c>
      <c r="I888" s="37">
        <v>0.19428161999999999</v>
      </c>
      <c r="J888" s="69">
        <v>0.19428161999999999</v>
      </c>
      <c r="K888" s="37">
        <v>0.74182610000000004</v>
      </c>
      <c r="L888" s="69">
        <v>0.74182610000000004</v>
      </c>
      <c r="M888" s="37">
        <v>3.4463794999999999</v>
      </c>
      <c r="N888" s="69">
        <v>3.4463794999999999</v>
      </c>
      <c r="O888" s="69">
        <v>0.30780007199999293</v>
      </c>
      <c r="P888" s="69">
        <v>6.1583190000000058E-2</v>
      </c>
      <c r="Q888" s="69">
        <f t="shared" ref="Q888:Q892" si="340">F888-H888</f>
        <v>132.8617278424</v>
      </c>
      <c r="R888" s="69">
        <f t="shared" ref="R888:R892" si="341">H888-(I888+K888+M888+O888)</f>
        <v>-0.24621688199999259</v>
      </c>
      <c r="S888" s="131">
        <f t="shared" si="335"/>
        <v>-5.2495053430938743E-2</v>
      </c>
      <c r="T888" s="45" t="s">
        <v>32</v>
      </c>
      <c r="U888" s="1"/>
      <c r="W888" s="3"/>
      <c r="X888" s="3"/>
      <c r="Y888" s="3"/>
      <c r="Z888" s="3"/>
      <c r="AD888" s="1"/>
      <c r="AE888" s="1"/>
    </row>
    <row r="889" spans="1:31" ht="51.75" customHeight="1" x14ac:dyDescent="0.25">
      <c r="A889" s="34" t="s">
        <v>1852</v>
      </c>
      <c r="B889" s="47" t="s">
        <v>1855</v>
      </c>
      <c r="C889" s="65" t="s">
        <v>1856</v>
      </c>
      <c r="D889" s="69">
        <v>84.64577460000001</v>
      </c>
      <c r="E889" s="69">
        <v>38.85008148</v>
      </c>
      <c r="F889" s="69">
        <f t="shared" si="338"/>
        <v>45.79569312000001</v>
      </c>
      <c r="G889" s="69">
        <f t="shared" si="339"/>
        <v>5.383144667999999</v>
      </c>
      <c r="H889" s="69">
        <f t="shared" si="339"/>
        <v>5.1630919300000002</v>
      </c>
      <c r="I889" s="37">
        <v>0</v>
      </c>
      <c r="J889" s="69">
        <v>0</v>
      </c>
      <c r="K889" s="37">
        <v>0.60719400000000001</v>
      </c>
      <c r="L889" s="69">
        <v>0.60719400000000001</v>
      </c>
      <c r="M889" s="37">
        <v>1.4823581099999998</v>
      </c>
      <c r="N889" s="69">
        <v>1.4823581099999998</v>
      </c>
      <c r="O889" s="69">
        <v>3.2935925579999994</v>
      </c>
      <c r="P889" s="69">
        <v>3.0735398200000001</v>
      </c>
      <c r="Q889" s="69">
        <f t="shared" si="340"/>
        <v>40.63260119000001</v>
      </c>
      <c r="R889" s="69">
        <f t="shared" si="341"/>
        <v>-0.2200527379999988</v>
      </c>
      <c r="S889" s="131">
        <f t="shared" si="335"/>
        <v>-4.0878102219339955E-2</v>
      </c>
      <c r="T889" s="45" t="s">
        <v>32</v>
      </c>
      <c r="U889" s="1"/>
      <c r="W889" s="3"/>
      <c r="X889" s="3"/>
      <c r="Y889" s="3"/>
      <c r="Z889" s="3"/>
      <c r="AD889" s="1"/>
      <c r="AE889" s="1"/>
    </row>
    <row r="890" spans="1:31" ht="51.75" customHeight="1" x14ac:dyDescent="0.25">
      <c r="A890" s="34" t="s">
        <v>1852</v>
      </c>
      <c r="B890" s="47" t="s">
        <v>1857</v>
      </c>
      <c r="C890" s="65" t="s">
        <v>1858</v>
      </c>
      <c r="D890" s="137">
        <v>98.379675587999984</v>
      </c>
      <c r="E890" s="137">
        <v>17.637062390000001</v>
      </c>
      <c r="F890" s="69">
        <f t="shared" si="338"/>
        <v>80.742613197999987</v>
      </c>
      <c r="G890" s="69">
        <f t="shared" si="339"/>
        <v>22.289591009999999</v>
      </c>
      <c r="H890" s="69">
        <f t="shared" si="339"/>
        <v>22.303417630000002</v>
      </c>
      <c r="I890" s="37">
        <v>14.019004730000001</v>
      </c>
      <c r="J890" s="137">
        <v>14.019004730000001</v>
      </c>
      <c r="K890" s="37">
        <v>6.4742436100000003</v>
      </c>
      <c r="L890" s="137">
        <v>6.4742436100000003</v>
      </c>
      <c r="M890" s="37">
        <v>1.7963426699999978</v>
      </c>
      <c r="N890" s="137">
        <v>2.6621133299999999</v>
      </c>
      <c r="O890" s="137">
        <v>0</v>
      </c>
      <c r="P890" s="137">
        <v>-0.85194404000000001</v>
      </c>
      <c r="Q890" s="69">
        <f t="shared" si="340"/>
        <v>58.439195567999988</v>
      </c>
      <c r="R890" s="69">
        <f t="shared" si="341"/>
        <v>1.3826620000003231E-2</v>
      </c>
      <c r="S890" s="131">
        <f t="shared" si="335"/>
        <v>6.2031734874812457E-4</v>
      </c>
      <c r="T890" s="84" t="s">
        <v>32</v>
      </c>
      <c r="U890" s="1"/>
      <c r="W890" s="3"/>
      <c r="X890" s="3"/>
      <c r="Y890" s="3"/>
      <c r="Z890" s="3"/>
      <c r="AD890" s="1"/>
      <c r="AE890" s="1"/>
    </row>
    <row r="891" spans="1:31" ht="51.75" customHeight="1" x14ac:dyDescent="0.25">
      <c r="A891" s="34" t="s">
        <v>1852</v>
      </c>
      <c r="B891" s="47" t="s">
        <v>1859</v>
      </c>
      <c r="C891" s="65" t="s">
        <v>1860</v>
      </c>
      <c r="D891" s="69">
        <v>2.5457445499999998</v>
      </c>
      <c r="E891" s="69">
        <v>0</v>
      </c>
      <c r="F891" s="69">
        <f t="shared" si="338"/>
        <v>2.5457445499999998</v>
      </c>
      <c r="G891" s="69">
        <f t="shared" si="339"/>
        <v>2.5457445499999998</v>
      </c>
      <c r="H891" s="69">
        <f t="shared" si="339"/>
        <v>2.04627055</v>
      </c>
      <c r="I891" s="37">
        <v>0</v>
      </c>
      <c r="J891" s="69">
        <v>0</v>
      </c>
      <c r="K891" s="37">
        <v>0</v>
      </c>
      <c r="L891" s="69">
        <v>0</v>
      </c>
      <c r="M891" s="37">
        <v>0.31318831000000003</v>
      </c>
      <c r="N891" s="69">
        <v>0.31318831000000003</v>
      </c>
      <c r="O891" s="69">
        <v>2.2325562399999996</v>
      </c>
      <c r="P891" s="69">
        <v>1.7330822399999999</v>
      </c>
      <c r="Q891" s="69">
        <f t="shared" si="340"/>
        <v>0.49947399999999975</v>
      </c>
      <c r="R891" s="69">
        <f t="shared" si="341"/>
        <v>-0.49947399999999975</v>
      </c>
      <c r="S891" s="131">
        <f t="shared" si="335"/>
        <v>-0.19619957548372235</v>
      </c>
      <c r="T891" s="45" t="s">
        <v>433</v>
      </c>
      <c r="U891" s="1"/>
      <c r="W891" s="3"/>
      <c r="X891" s="3"/>
      <c r="Y891" s="3"/>
      <c r="Z891" s="3"/>
      <c r="AD891" s="1"/>
      <c r="AE891" s="1"/>
    </row>
    <row r="892" spans="1:31" ht="98.25" customHeight="1" x14ac:dyDescent="0.25">
      <c r="A892" s="34" t="s">
        <v>1852</v>
      </c>
      <c r="B892" s="52" t="s">
        <v>1861</v>
      </c>
      <c r="C892" s="36" t="s">
        <v>1862</v>
      </c>
      <c r="D892" s="69">
        <v>6.3159400479999999</v>
      </c>
      <c r="E892" s="69">
        <v>0</v>
      </c>
      <c r="F892" s="69">
        <f t="shared" si="338"/>
        <v>6.3159400479999999</v>
      </c>
      <c r="G892" s="69">
        <f t="shared" si="339"/>
        <v>1.130923428</v>
      </c>
      <c r="H892" s="69">
        <f t="shared" si="339"/>
        <v>0.88884600000000002</v>
      </c>
      <c r="I892" s="37">
        <v>0</v>
      </c>
      <c r="J892" s="69">
        <v>0</v>
      </c>
      <c r="K892" s="37">
        <v>0.15</v>
      </c>
      <c r="L892" s="69">
        <v>0.15</v>
      </c>
      <c r="M892" s="37">
        <v>0.28999999999999998</v>
      </c>
      <c r="N892" s="69">
        <v>0.28999999999999998</v>
      </c>
      <c r="O892" s="69">
        <v>0.69092342800000006</v>
      </c>
      <c r="P892" s="69">
        <v>0.44884600000000002</v>
      </c>
      <c r="Q892" s="69">
        <f t="shared" si="340"/>
        <v>5.4270940479999998</v>
      </c>
      <c r="R892" s="69">
        <f t="shared" si="341"/>
        <v>-0.24207742799999998</v>
      </c>
      <c r="S892" s="131">
        <f t="shared" si="335"/>
        <v>-0.21405288988318666</v>
      </c>
      <c r="T892" s="45" t="s">
        <v>1863</v>
      </c>
      <c r="U892" s="1"/>
      <c r="W892" s="3"/>
      <c r="X892" s="3"/>
      <c r="Y892" s="3"/>
      <c r="Z892" s="3"/>
      <c r="AD892" s="1"/>
      <c r="AE892" s="1"/>
    </row>
    <row r="893" spans="1:31" ht="60" customHeight="1" x14ac:dyDescent="0.25">
      <c r="A893" s="30" t="s">
        <v>1864</v>
      </c>
      <c r="B893" s="31" t="s">
        <v>456</v>
      </c>
      <c r="C893" s="32" t="s">
        <v>31</v>
      </c>
      <c r="D893" s="67">
        <f t="shared" ref="D893:R893" si="342">D894</f>
        <v>0</v>
      </c>
      <c r="E893" s="67">
        <f t="shared" si="342"/>
        <v>0</v>
      </c>
      <c r="F893" s="67">
        <f t="shared" si="342"/>
        <v>0</v>
      </c>
      <c r="G893" s="67">
        <f t="shared" si="342"/>
        <v>0</v>
      </c>
      <c r="H893" s="67">
        <f t="shared" si="342"/>
        <v>0</v>
      </c>
      <c r="I893" s="33">
        <f t="shared" si="342"/>
        <v>0</v>
      </c>
      <c r="J893" s="67">
        <f t="shared" si="342"/>
        <v>0</v>
      </c>
      <c r="K893" s="33">
        <f t="shared" si="342"/>
        <v>0</v>
      </c>
      <c r="L893" s="67">
        <f t="shared" si="342"/>
        <v>0</v>
      </c>
      <c r="M893" s="33">
        <f t="shared" si="342"/>
        <v>0</v>
      </c>
      <c r="N893" s="67">
        <f t="shared" si="342"/>
        <v>0</v>
      </c>
      <c r="O893" s="67">
        <f t="shared" si="342"/>
        <v>0</v>
      </c>
      <c r="P893" s="67">
        <f t="shared" si="342"/>
        <v>0</v>
      </c>
      <c r="Q893" s="67">
        <f t="shared" si="342"/>
        <v>0</v>
      </c>
      <c r="R893" s="67">
        <f t="shared" si="342"/>
        <v>0</v>
      </c>
      <c r="S893" s="129">
        <v>0</v>
      </c>
      <c r="T893" s="46" t="s">
        <v>32</v>
      </c>
      <c r="U893" s="1"/>
      <c r="V893" s="24"/>
      <c r="W893" s="3"/>
      <c r="X893" s="3"/>
      <c r="Y893" s="3"/>
      <c r="Z893" s="3"/>
      <c r="AD893" s="1"/>
      <c r="AE893" s="1"/>
    </row>
    <row r="894" spans="1:31" ht="31.5" customHeight="1" x14ac:dyDescent="0.25">
      <c r="A894" s="62" t="s">
        <v>1865</v>
      </c>
      <c r="B894" s="31" t="s">
        <v>463</v>
      </c>
      <c r="C894" s="32" t="s">
        <v>31</v>
      </c>
      <c r="D894" s="67">
        <f t="shared" ref="D894:J894" si="343">D895+D896</f>
        <v>0</v>
      </c>
      <c r="E894" s="67">
        <f t="shared" si="343"/>
        <v>0</v>
      </c>
      <c r="F894" s="67">
        <f t="shared" si="343"/>
        <v>0</v>
      </c>
      <c r="G894" s="67">
        <f t="shared" si="343"/>
        <v>0</v>
      </c>
      <c r="H894" s="67">
        <f t="shared" si="343"/>
        <v>0</v>
      </c>
      <c r="I894" s="33">
        <f t="shared" si="343"/>
        <v>0</v>
      </c>
      <c r="J894" s="67">
        <f t="shared" si="343"/>
        <v>0</v>
      </c>
      <c r="K894" s="33">
        <f>K895+K896</f>
        <v>0</v>
      </c>
      <c r="L894" s="67">
        <f t="shared" ref="L894:P894" si="344">L895+L896</f>
        <v>0</v>
      </c>
      <c r="M894" s="33">
        <f t="shared" si="344"/>
        <v>0</v>
      </c>
      <c r="N894" s="67">
        <f t="shared" si="344"/>
        <v>0</v>
      </c>
      <c r="O894" s="67">
        <f t="shared" si="344"/>
        <v>0</v>
      </c>
      <c r="P894" s="67">
        <f t="shared" si="344"/>
        <v>0</v>
      </c>
      <c r="Q894" s="67">
        <f>Q895+Q896</f>
        <v>0</v>
      </c>
      <c r="R894" s="67">
        <f>R895+R896</f>
        <v>0</v>
      </c>
      <c r="S894" s="129">
        <v>0</v>
      </c>
      <c r="T894" s="46" t="s">
        <v>32</v>
      </c>
      <c r="U894" s="1"/>
      <c r="V894" s="24"/>
      <c r="W894" s="3"/>
      <c r="X894" s="3"/>
      <c r="Y894" s="3"/>
      <c r="Z894" s="3"/>
      <c r="AD894" s="1"/>
      <c r="AE894" s="1"/>
    </row>
    <row r="895" spans="1:31" ht="57" customHeight="1" x14ac:dyDescent="0.25">
      <c r="A895" s="62" t="s">
        <v>1866</v>
      </c>
      <c r="B895" s="31" t="s">
        <v>459</v>
      </c>
      <c r="C895" s="32" t="s">
        <v>31</v>
      </c>
      <c r="D895" s="67">
        <v>0</v>
      </c>
      <c r="E895" s="135">
        <v>0</v>
      </c>
      <c r="F895" s="67">
        <v>0</v>
      </c>
      <c r="G895" s="67">
        <v>0</v>
      </c>
      <c r="H895" s="67">
        <v>0</v>
      </c>
      <c r="I895" s="33">
        <v>0</v>
      </c>
      <c r="J895" s="67">
        <v>0</v>
      </c>
      <c r="K895" s="33">
        <v>0</v>
      </c>
      <c r="L895" s="67">
        <v>0</v>
      </c>
      <c r="M895" s="33">
        <v>0</v>
      </c>
      <c r="N895" s="67">
        <v>0</v>
      </c>
      <c r="O895" s="67">
        <v>0</v>
      </c>
      <c r="P895" s="67">
        <v>0</v>
      </c>
      <c r="Q895" s="67">
        <v>0</v>
      </c>
      <c r="R895" s="67">
        <v>0</v>
      </c>
      <c r="S895" s="129">
        <v>0</v>
      </c>
      <c r="T895" s="46" t="s">
        <v>32</v>
      </c>
      <c r="U895" s="1"/>
      <c r="V895" s="24"/>
      <c r="W895" s="3"/>
      <c r="X895" s="3"/>
      <c r="Y895" s="3"/>
      <c r="Z895" s="3"/>
      <c r="AD895" s="1"/>
      <c r="AE895" s="1"/>
    </row>
    <row r="896" spans="1:31" ht="93.75" customHeight="1" x14ac:dyDescent="0.25">
      <c r="A896" s="62" t="s">
        <v>1867</v>
      </c>
      <c r="B896" s="31" t="s">
        <v>461</v>
      </c>
      <c r="C896" s="32" t="s">
        <v>31</v>
      </c>
      <c r="D896" s="67">
        <v>0</v>
      </c>
      <c r="E896" s="135">
        <v>0</v>
      </c>
      <c r="F896" s="67">
        <v>0</v>
      </c>
      <c r="G896" s="67">
        <v>0</v>
      </c>
      <c r="H896" s="67">
        <v>0</v>
      </c>
      <c r="I896" s="33">
        <v>0</v>
      </c>
      <c r="J896" s="67">
        <v>0</v>
      </c>
      <c r="K896" s="33">
        <v>0</v>
      </c>
      <c r="L896" s="67">
        <v>0</v>
      </c>
      <c r="M896" s="33">
        <v>0</v>
      </c>
      <c r="N896" s="67">
        <v>0</v>
      </c>
      <c r="O896" s="67">
        <v>0</v>
      </c>
      <c r="P896" s="67">
        <v>0</v>
      </c>
      <c r="Q896" s="67">
        <v>0</v>
      </c>
      <c r="R896" s="67">
        <v>0</v>
      </c>
      <c r="S896" s="129">
        <v>0</v>
      </c>
      <c r="T896" s="46" t="s">
        <v>32</v>
      </c>
      <c r="U896" s="1"/>
      <c r="V896" s="24"/>
      <c r="W896" s="3"/>
      <c r="X896" s="3"/>
      <c r="Y896" s="3"/>
      <c r="Z896" s="3"/>
      <c r="AD896" s="1"/>
      <c r="AE896" s="1"/>
    </row>
    <row r="897" spans="1:31" ht="59.25" customHeight="1" x14ac:dyDescent="0.25">
      <c r="A897" s="62" t="s">
        <v>1868</v>
      </c>
      <c r="B897" s="31" t="s">
        <v>463</v>
      </c>
      <c r="C897" s="32" t="s">
        <v>31</v>
      </c>
      <c r="D897" s="67">
        <f t="shared" ref="D897:J897" si="345">D898+D899</f>
        <v>0</v>
      </c>
      <c r="E897" s="135">
        <f t="shared" si="345"/>
        <v>0</v>
      </c>
      <c r="F897" s="67">
        <f t="shared" si="345"/>
        <v>0</v>
      </c>
      <c r="G897" s="67">
        <f t="shared" si="345"/>
        <v>0</v>
      </c>
      <c r="H897" s="67">
        <f t="shared" si="345"/>
        <v>0</v>
      </c>
      <c r="I897" s="33">
        <f t="shared" si="345"/>
        <v>0</v>
      </c>
      <c r="J897" s="67">
        <f t="shared" si="345"/>
        <v>0</v>
      </c>
      <c r="K897" s="33">
        <f>K898+K899</f>
        <v>0</v>
      </c>
      <c r="L897" s="67">
        <f t="shared" ref="L897:P897" si="346">L898+L899</f>
        <v>0</v>
      </c>
      <c r="M897" s="33">
        <f t="shared" si="346"/>
        <v>0</v>
      </c>
      <c r="N897" s="67">
        <f t="shared" si="346"/>
        <v>0</v>
      </c>
      <c r="O897" s="67">
        <f t="shared" si="346"/>
        <v>0</v>
      </c>
      <c r="P897" s="67">
        <f t="shared" si="346"/>
        <v>0</v>
      </c>
      <c r="Q897" s="67">
        <f>Q898+Q899</f>
        <v>0</v>
      </c>
      <c r="R897" s="67">
        <f>R898+R899</f>
        <v>0</v>
      </c>
      <c r="S897" s="129">
        <v>0</v>
      </c>
      <c r="T897" s="46" t="s">
        <v>32</v>
      </c>
      <c r="U897" s="1"/>
      <c r="V897" s="24"/>
      <c r="W897" s="3"/>
      <c r="X897" s="3"/>
      <c r="Y897" s="3"/>
      <c r="Z897" s="3"/>
      <c r="AD897" s="1"/>
      <c r="AE897" s="1"/>
    </row>
    <row r="898" spans="1:31" ht="59.25" customHeight="1" x14ac:dyDescent="0.25">
      <c r="A898" s="62" t="s">
        <v>1869</v>
      </c>
      <c r="B898" s="31" t="s">
        <v>459</v>
      </c>
      <c r="C898" s="32" t="s">
        <v>31</v>
      </c>
      <c r="D898" s="67">
        <v>0</v>
      </c>
      <c r="E898" s="135">
        <v>0</v>
      </c>
      <c r="F898" s="67">
        <v>0</v>
      </c>
      <c r="G898" s="67">
        <v>0</v>
      </c>
      <c r="H898" s="67">
        <v>0</v>
      </c>
      <c r="I898" s="33">
        <v>0</v>
      </c>
      <c r="J898" s="67">
        <v>0</v>
      </c>
      <c r="K898" s="33">
        <v>0</v>
      </c>
      <c r="L898" s="67">
        <v>0</v>
      </c>
      <c r="M898" s="33">
        <v>0</v>
      </c>
      <c r="N898" s="67">
        <v>0</v>
      </c>
      <c r="O898" s="67">
        <v>0</v>
      </c>
      <c r="P898" s="67">
        <v>0</v>
      </c>
      <c r="Q898" s="67">
        <v>0</v>
      </c>
      <c r="R898" s="67">
        <v>0</v>
      </c>
      <c r="S898" s="129">
        <v>0</v>
      </c>
      <c r="T898" s="46" t="s">
        <v>32</v>
      </c>
      <c r="U898" s="1"/>
      <c r="V898" s="24"/>
      <c r="W898" s="3"/>
      <c r="X898" s="3"/>
      <c r="Y898" s="3"/>
      <c r="Z898" s="3"/>
      <c r="AD898" s="1"/>
      <c r="AE898" s="1"/>
    </row>
    <row r="899" spans="1:31" ht="81" customHeight="1" x14ac:dyDescent="0.25">
      <c r="A899" s="62" t="s">
        <v>1870</v>
      </c>
      <c r="B899" s="31" t="s">
        <v>461</v>
      </c>
      <c r="C899" s="32" t="s">
        <v>31</v>
      </c>
      <c r="D899" s="67">
        <v>0</v>
      </c>
      <c r="E899" s="135">
        <v>0</v>
      </c>
      <c r="F899" s="67">
        <v>0</v>
      </c>
      <c r="G899" s="67">
        <v>0</v>
      </c>
      <c r="H899" s="67">
        <v>0</v>
      </c>
      <c r="I899" s="33">
        <v>0</v>
      </c>
      <c r="J899" s="67">
        <v>0</v>
      </c>
      <c r="K899" s="33">
        <v>0</v>
      </c>
      <c r="L899" s="67">
        <v>0</v>
      </c>
      <c r="M899" s="33">
        <v>0</v>
      </c>
      <c r="N899" s="67">
        <v>0</v>
      </c>
      <c r="O899" s="67">
        <v>0</v>
      </c>
      <c r="P899" s="67">
        <v>0</v>
      </c>
      <c r="Q899" s="67">
        <v>0</v>
      </c>
      <c r="R899" s="67">
        <v>0</v>
      </c>
      <c r="S899" s="129">
        <v>0</v>
      </c>
      <c r="T899" s="46" t="s">
        <v>32</v>
      </c>
      <c r="U899" s="1"/>
      <c r="V899" s="24"/>
      <c r="W899" s="3"/>
      <c r="X899" s="3"/>
      <c r="Y899" s="3"/>
      <c r="Z899" s="3"/>
      <c r="AD899" s="1"/>
      <c r="AE899" s="1"/>
    </row>
    <row r="900" spans="1:31" ht="81" customHeight="1" x14ac:dyDescent="0.25">
      <c r="A900" s="30" t="s">
        <v>1871</v>
      </c>
      <c r="B900" s="31" t="s">
        <v>467</v>
      </c>
      <c r="C900" s="32" t="s">
        <v>31</v>
      </c>
      <c r="D900" s="126">
        <f t="shared" ref="D900:J900" si="347">SUM(D901,D902,D903,D904)</f>
        <v>266.944611528</v>
      </c>
      <c r="E900" s="139">
        <f t="shared" si="347"/>
        <v>205.13059851999998</v>
      </c>
      <c r="F900" s="126">
        <f t="shared" si="347"/>
        <v>61.814013008000018</v>
      </c>
      <c r="G900" s="126">
        <f t="shared" si="347"/>
        <v>4.6724726399999996</v>
      </c>
      <c r="H900" s="67">
        <f t="shared" si="347"/>
        <v>0</v>
      </c>
      <c r="I900" s="33">
        <f t="shared" si="347"/>
        <v>0</v>
      </c>
      <c r="J900" s="126">
        <f t="shared" si="347"/>
        <v>0</v>
      </c>
      <c r="K900" s="33">
        <f>SUM(K901,K902,K903,K904)</f>
        <v>0</v>
      </c>
      <c r="L900" s="126">
        <f t="shared" ref="L900:P900" si="348">SUM(L901,L902,L903,L904)</f>
        <v>0</v>
      </c>
      <c r="M900" s="33">
        <f t="shared" si="348"/>
        <v>0</v>
      </c>
      <c r="N900" s="126">
        <f t="shared" si="348"/>
        <v>0</v>
      </c>
      <c r="O900" s="126">
        <f t="shared" si="348"/>
        <v>4.6724726399999996</v>
      </c>
      <c r="P900" s="126">
        <f t="shared" si="348"/>
        <v>0</v>
      </c>
      <c r="Q900" s="126">
        <f>SUM(Q901,Q902,Q903,Q904)</f>
        <v>61.814013008000018</v>
      </c>
      <c r="R900" s="126">
        <f>SUM(R901,R902,R903,R904)</f>
        <v>-4.6724726399999996</v>
      </c>
      <c r="S900" s="129">
        <f t="shared" si="335"/>
        <v>-1</v>
      </c>
      <c r="T900" s="80" t="s">
        <v>32</v>
      </c>
      <c r="U900" s="1"/>
      <c r="V900" s="24"/>
      <c r="W900" s="3"/>
      <c r="X900" s="3"/>
      <c r="Y900" s="3"/>
      <c r="Z900" s="3"/>
      <c r="AD900" s="1"/>
      <c r="AE900" s="1"/>
    </row>
    <row r="901" spans="1:31" ht="47.25" customHeight="1" x14ac:dyDescent="0.25">
      <c r="A901" s="30" t="s">
        <v>1872</v>
      </c>
      <c r="B901" s="31" t="s">
        <v>469</v>
      </c>
      <c r="C901" s="32" t="s">
        <v>31</v>
      </c>
      <c r="D901" s="126">
        <v>0</v>
      </c>
      <c r="E901" s="126">
        <v>0</v>
      </c>
      <c r="F901" s="126">
        <v>0</v>
      </c>
      <c r="G901" s="126">
        <v>0</v>
      </c>
      <c r="H901" s="126">
        <v>0</v>
      </c>
      <c r="I901" s="33">
        <v>0</v>
      </c>
      <c r="J901" s="126">
        <v>0</v>
      </c>
      <c r="K901" s="33">
        <v>0</v>
      </c>
      <c r="L901" s="126">
        <v>0</v>
      </c>
      <c r="M901" s="33">
        <v>0</v>
      </c>
      <c r="N901" s="126">
        <v>0</v>
      </c>
      <c r="O901" s="126">
        <v>0</v>
      </c>
      <c r="P901" s="126">
        <v>0</v>
      </c>
      <c r="Q901" s="126">
        <v>0</v>
      </c>
      <c r="R901" s="126">
        <v>0</v>
      </c>
      <c r="S901" s="129">
        <v>0</v>
      </c>
      <c r="T901" s="80" t="s">
        <v>32</v>
      </c>
      <c r="U901" s="1"/>
      <c r="V901" s="24"/>
      <c r="W901" s="3"/>
      <c r="X901" s="3"/>
      <c r="Y901" s="3"/>
      <c r="Z901" s="3"/>
      <c r="AD901" s="1"/>
      <c r="AE901" s="1"/>
    </row>
    <row r="902" spans="1:31" ht="15.75" customHeight="1" x14ac:dyDescent="0.25">
      <c r="A902" s="30" t="s">
        <v>1873</v>
      </c>
      <c r="B902" s="31" t="s">
        <v>471</v>
      </c>
      <c r="C902" s="32" t="s">
        <v>31</v>
      </c>
      <c r="D902" s="67">
        <v>0</v>
      </c>
      <c r="E902" s="67">
        <v>0</v>
      </c>
      <c r="F902" s="67">
        <v>0</v>
      </c>
      <c r="G902" s="67">
        <v>0</v>
      </c>
      <c r="H902" s="67">
        <v>0</v>
      </c>
      <c r="I902" s="33">
        <v>0</v>
      </c>
      <c r="J902" s="67">
        <v>0</v>
      </c>
      <c r="K902" s="33">
        <v>0</v>
      </c>
      <c r="L902" s="67">
        <v>0</v>
      </c>
      <c r="M902" s="33">
        <v>0</v>
      </c>
      <c r="N902" s="67">
        <v>0</v>
      </c>
      <c r="O902" s="67">
        <v>0</v>
      </c>
      <c r="P902" s="67">
        <v>0</v>
      </c>
      <c r="Q902" s="67">
        <v>0</v>
      </c>
      <c r="R902" s="67">
        <v>0</v>
      </c>
      <c r="S902" s="129">
        <v>0</v>
      </c>
      <c r="T902" s="46" t="s">
        <v>32</v>
      </c>
      <c r="U902" s="1"/>
      <c r="V902" s="24"/>
      <c r="W902" s="3"/>
      <c r="X902" s="3"/>
      <c r="Y902" s="3"/>
      <c r="Z902" s="3"/>
      <c r="AD902" s="1"/>
      <c r="AE902" s="1"/>
    </row>
    <row r="903" spans="1:31" ht="47.25" customHeight="1" x14ac:dyDescent="0.25">
      <c r="A903" s="30" t="s">
        <v>1874</v>
      </c>
      <c r="B903" s="31" t="s">
        <v>475</v>
      </c>
      <c r="C903" s="32" t="s">
        <v>31</v>
      </c>
      <c r="D903" s="67">
        <v>0</v>
      </c>
      <c r="E903" s="67">
        <v>0</v>
      </c>
      <c r="F903" s="67">
        <v>0</v>
      </c>
      <c r="G903" s="67">
        <v>0</v>
      </c>
      <c r="H903" s="67">
        <v>0</v>
      </c>
      <c r="I903" s="33">
        <v>0</v>
      </c>
      <c r="J903" s="67">
        <v>0</v>
      </c>
      <c r="K903" s="33">
        <v>0</v>
      </c>
      <c r="L903" s="67">
        <v>0</v>
      </c>
      <c r="M903" s="33">
        <v>0</v>
      </c>
      <c r="N903" s="67">
        <v>0</v>
      </c>
      <c r="O903" s="67">
        <v>0</v>
      </c>
      <c r="P903" s="67">
        <v>0</v>
      </c>
      <c r="Q903" s="67">
        <v>0</v>
      </c>
      <c r="R903" s="67">
        <v>0</v>
      </c>
      <c r="S903" s="129">
        <v>0</v>
      </c>
      <c r="T903" s="46" t="s">
        <v>32</v>
      </c>
      <c r="U903" s="1"/>
      <c r="V903" s="24"/>
      <c r="W903" s="3"/>
      <c r="X903" s="3"/>
      <c r="Y903" s="3"/>
      <c r="Z903" s="3"/>
      <c r="AD903" s="1"/>
      <c r="AE903" s="1"/>
    </row>
    <row r="904" spans="1:31" ht="47.25" customHeight="1" x14ac:dyDescent="0.25">
      <c r="A904" s="30" t="s">
        <v>1875</v>
      </c>
      <c r="B904" s="31" t="s">
        <v>482</v>
      </c>
      <c r="C904" s="32" t="s">
        <v>31</v>
      </c>
      <c r="D904" s="67">
        <f t="shared" ref="D904:F904" si="349">SUM(D905:D905)</f>
        <v>266.944611528</v>
      </c>
      <c r="E904" s="67">
        <f>SUM(E905:E905)</f>
        <v>205.13059851999998</v>
      </c>
      <c r="F904" s="67">
        <f t="shared" si="349"/>
        <v>61.814013008000018</v>
      </c>
      <c r="G904" s="67">
        <f t="shared" ref="G904:R904" si="350">SUM(G905:G905)</f>
        <v>4.6724726399999996</v>
      </c>
      <c r="H904" s="67">
        <f t="shared" si="350"/>
        <v>0</v>
      </c>
      <c r="I904" s="33">
        <f t="shared" si="350"/>
        <v>0</v>
      </c>
      <c r="J904" s="67">
        <f t="shared" si="350"/>
        <v>0</v>
      </c>
      <c r="K904" s="33">
        <f t="shared" si="350"/>
        <v>0</v>
      </c>
      <c r="L904" s="67">
        <f t="shared" si="350"/>
        <v>0</v>
      </c>
      <c r="M904" s="33">
        <f t="shared" si="350"/>
        <v>0</v>
      </c>
      <c r="N904" s="67">
        <f t="shared" si="350"/>
        <v>0</v>
      </c>
      <c r="O904" s="67">
        <f t="shared" si="350"/>
        <v>4.6724726399999996</v>
      </c>
      <c r="P904" s="67">
        <f t="shared" si="350"/>
        <v>0</v>
      </c>
      <c r="Q904" s="67">
        <f t="shared" si="350"/>
        <v>61.814013008000018</v>
      </c>
      <c r="R904" s="67">
        <f t="shared" si="350"/>
        <v>-4.6724726399999996</v>
      </c>
      <c r="S904" s="129">
        <f t="shared" si="335"/>
        <v>-1</v>
      </c>
      <c r="T904" s="46" t="s">
        <v>32</v>
      </c>
      <c r="U904" s="1"/>
      <c r="V904" s="24"/>
      <c r="W904" s="3"/>
      <c r="X904" s="3"/>
      <c r="Y904" s="3"/>
      <c r="Z904" s="3"/>
      <c r="AD904" s="1"/>
      <c r="AE904" s="1"/>
    </row>
    <row r="905" spans="1:31" ht="77.25" customHeight="1" x14ac:dyDescent="0.25">
      <c r="A905" s="34" t="s">
        <v>1875</v>
      </c>
      <c r="B905" s="52" t="s">
        <v>1876</v>
      </c>
      <c r="C905" s="36" t="s">
        <v>1877</v>
      </c>
      <c r="D905" s="69">
        <v>266.944611528</v>
      </c>
      <c r="E905" s="69">
        <v>205.13059851999998</v>
      </c>
      <c r="F905" s="69">
        <f>D905-E905</f>
        <v>61.814013008000018</v>
      </c>
      <c r="G905" s="69">
        <f>I905+K905+M905+O905</f>
        <v>4.6724726399999996</v>
      </c>
      <c r="H905" s="69">
        <f>J905+L905+N905+P905</f>
        <v>0</v>
      </c>
      <c r="I905" s="37">
        <v>0</v>
      </c>
      <c r="J905" s="69">
        <v>0</v>
      </c>
      <c r="K905" s="37">
        <v>0</v>
      </c>
      <c r="L905" s="69">
        <v>0</v>
      </c>
      <c r="M905" s="37">
        <v>0</v>
      </c>
      <c r="N905" s="69">
        <v>0</v>
      </c>
      <c r="O905" s="69">
        <v>4.6724726399999996</v>
      </c>
      <c r="P905" s="69">
        <v>0</v>
      </c>
      <c r="Q905" s="69">
        <f>F905-H905</f>
        <v>61.814013008000018</v>
      </c>
      <c r="R905" s="69">
        <f>H905-(I905+K905+M905+O905)</f>
        <v>-4.6724726399999996</v>
      </c>
      <c r="S905" s="131">
        <f>R905/(I905+K905+M905+O905)</f>
        <v>-1</v>
      </c>
      <c r="T905" s="45" t="s">
        <v>1878</v>
      </c>
      <c r="U905" s="1"/>
      <c r="W905" s="3"/>
      <c r="X905" s="3"/>
      <c r="Y905" s="3"/>
      <c r="Z905" s="3"/>
      <c r="AD905" s="1"/>
      <c r="AE905" s="1"/>
    </row>
    <row r="906" spans="1:31" ht="47.25" customHeight="1" x14ac:dyDescent="0.25">
      <c r="A906" s="30" t="s">
        <v>1879</v>
      </c>
      <c r="B906" s="31" t="s">
        <v>497</v>
      </c>
      <c r="C906" s="32" t="s">
        <v>31</v>
      </c>
      <c r="D906" s="67">
        <v>0</v>
      </c>
      <c r="E906" s="67">
        <v>0</v>
      </c>
      <c r="F906" s="67">
        <v>0</v>
      </c>
      <c r="G906" s="67">
        <v>0</v>
      </c>
      <c r="H906" s="67">
        <v>0</v>
      </c>
      <c r="I906" s="33">
        <v>0</v>
      </c>
      <c r="J906" s="67">
        <v>0</v>
      </c>
      <c r="K906" s="33">
        <v>0</v>
      </c>
      <c r="L906" s="67">
        <v>0</v>
      </c>
      <c r="M906" s="33">
        <v>0</v>
      </c>
      <c r="N906" s="67">
        <v>0</v>
      </c>
      <c r="O906" s="67">
        <v>0</v>
      </c>
      <c r="P906" s="67">
        <v>0</v>
      </c>
      <c r="Q906" s="67">
        <v>0</v>
      </c>
      <c r="R906" s="67">
        <v>0</v>
      </c>
      <c r="S906" s="129">
        <v>0</v>
      </c>
      <c r="T906" s="46" t="s">
        <v>32</v>
      </c>
      <c r="U906" s="1"/>
      <c r="V906" s="24"/>
      <c r="W906" s="3"/>
      <c r="X906" s="3"/>
      <c r="Y906" s="3"/>
      <c r="Z906" s="3"/>
      <c r="AD906" s="1"/>
      <c r="AE906" s="1"/>
    </row>
    <row r="907" spans="1:31" ht="47.25" customHeight="1" x14ac:dyDescent="0.25">
      <c r="A907" s="30" t="s">
        <v>1880</v>
      </c>
      <c r="B907" s="31" t="s">
        <v>499</v>
      </c>
      <c r="C907" s="32" t="s">
        <v>31</v>
      </c>
      <c r="D907" s="67">
        <f>SUM(D908:D915)</f>
        <v>3.6307490199999997</v>
      </c>
      <c r="E907" s="67">
        <f t="shared" ref="E907:Q907" si="351">SUM(E908:E915)</f>
        <v>0</v>
      </c>
      <c r="F907" s="67">
        <f t="shared" si="351"/>
        <v>3.6307490199999997</v>
      </c>
      <c r="G907" s="67">
        <f t="shared" si="351"/>
        <v>3.6307490199999997</v>
      </c>
      <c r="H907" s="67">
        <f t="shared" si="351"/>
        <v>3.6043352499999997</v>
      </c>
      <c r="I907" s="67">
        <f t="shared" si="351"/>
        <v>0.24696479999999998</v>
      </c>
      <c r="J907" s="67">
        <f t="shared" si="351"/>
        <v>0.24696479999999998</v>
      </c>
      <c r="K907" s="67">
        <f t="shared" si="351"/>
        <v>1.8149282200000001</v>
      </c>
      <c r="L907" s="67">
        <f t="shared" si="351"/>
        <v>1.8149282200000001</v>
      </c>
      <c r="M907" s="67">
        <f t="shared" si="351"/>
        <v>0.60009599999999996</v>
      </c>
      <c r="N907" s="67">
        <f t="shared" si="351"/>
        <v>0.98385599999999995</v>
      </c>
      <c r="O907" s="67">
        <f t="shared" si="351"/>
        <v>0.96876000000000007</v>
      </c>
      <c r="P907" s="67">
        <f t="shared" si="351"/>
        <v>0.55858622999999996</v>
      </c>
      <c r="Q907" s="67">
        <f t="shared" si="351"/>
        <v>0.67500000000000004</v>
      </c>
      <c r="R907" s="67">
        <f>SUM(R908:R915)</f>
        <v>-0.67500000000000004</v>
      </c>
      <c r="S907" s="129">
        <f t="shared" si="335"/>
        <v>-0.18591205183331566</v>
      </c>
      <c r="T907" s="46" t="s">
        <v>32</v>
      </c>
      <c r="U907" s="1"/>
      <c r="V907" s="24"/>
      <c r="W907" s="3"/>
      <c r="X907" s="3"/>
      <c r="Y907" s="3"/>
      <c r="Z907" s="3"/>
      <c r="AD907" s="1"/>
      <c r="AE907" s="1"/>
    </row>
    <row r="908" spans="1:31" ht="38.25" customHeight="1" x14ac:dyDescent="0.25">
      <c r="A908" s="56" t="s">
        <v>1880</v>
      </c>
      <c r="B908" s="52" t="s">
        <v>1881</v>
      </c>
      <c r="C908" s="36" t="s">
        <v>1882</v>
      </c>
      <c r="D908" s="69">
        <v>0.60009599999999996</v>
      </c>
      <c r="E908" s="69">
        <v>0</v>
      </c>
      <c r="F908" s="69">
        <f t="shared" ref="F908:F912" si="352">D908-E908</f>
        <v>0.60009599999999996</v>
      </c>
      <c r="G908" s="69">
        <f t="shared" ref="G908:H915" si="353">I908+K908+M908+O908</f>
        <v>0.60009599999999996</v>
      </c>
      <c r="H908" s="69">
        <f t="shared" si="353"/>
        <v>0.60009599999999996</v>
      </c>
      <c r="I908" s="37">
        <v>0</v>
      </c>
      <c r="J908" s="69">
        <v>0</v>
      </c>
      <c r="K908" s="37">
        <v>0</v>
      </c>
      <c r="L908" s="69">
        <v>0</v>
      </c>
      <c r="M908" s="37">
        <v>0.60009599999999996</v>
      </c>
      <c r="N908" s="69">
        <v>0.60009599999999996</v>
      </c>
      <c r="O908" s="69">
        <v>0</v>
      </c>
      <c r="P908" s="69">
        <v>0</v>
      </c>
      <c r="Q908" s="69">
        <f t="shared" ref="Q908:Q912" si="354">F908-H908</f>
        <v>0</v>
      </c>
      <c r="R908" s="69">
        <f t="shared" ref="R908:R912" si="355">H908-(I908+K908+M908+O908)</f>
        <v>0</v>
      </c>
      <c r="S908" s="131">
        <f t="shared" si="335"/>
        <v>0</v>
      </c>
      <c r="T908" s="45" t="s">
        <v>32</v>
      </c>
      <c r="U908" s="1"/>
      <c r="W908" s="3"/>
      <c r="X908" s="3"/>
      <c r="Y908" s="3"/>
      <c r="Z908" s="3"/>
      <c r="AD908" s="1"/>
      <c r="AE908" s="1"/>
    </row>
    <row r="909" spans="1:31" ht="31.5" customHeight="1" x14ac:dyDescent="0.25">
      <c r="A909" s="56" t="s">
        <v>1880</v>
      </c>
      <c r="B909" s="52" t="s">
        <v>1883</v>
      </c>
      <c r="C909" s="36" t="s">
        <v>1884</v>
      </c>
      <c r="D909" s="69">
        <v>0.24696479999999998</v>
      </c>
      <c r="E909" s="69">
        <v>0</v>
      </c>
      <c r="F909" s="69">
        <f t="shared" si="352"/>
        <v>0.24696479999999998</v>
      </c>
      <c r="G909" s="69">
        <f t="shared" si="353"/>
        <v>0.24696479999999998</v>
      </c>
      <c r="H909" s="69">
        <f t="shared" si="353"/>
        <v>0.24696479999999998</v>
      </c>
      <c r="I909" s="37">
        <v>0.24696479999999998</v>
      </c>
      <c r="J909" s="69">
        <v>0.24696479999999998</v>
      </c>
      <c r="K909" s="37">
        <v>0</v>
      </c>
      <c r="L909" s="69">
        <v>0</v>
      </c>
      <c r="M909" s="37">
        <v>0</v>
      </c>
      <c r="N909" s="69">
        <v>0</v>
      </c>
      <c r="O909" s="69">
        <v>0</v>
      </c>
      <c r="P909" s="69">
        <v>0</v>
      </c>
      <c r="Q909" s="69">
        <f t="shared" si="354"/>
        <v>0</v>
      </c>
      <c r="R909" s="69">
        <f t="shared" si="355"/>
        <v>0</v>
      </c>
      <c r="S909" s="131">
        <f t="shared" si="335"/>
        <v>0</v>
      </c>
      <c r="T909" s="45" t="s">
        <v>32</v>
      </c>
      <c r="U909" s="1"/>
      <c r="W909" s="3"/>
      <c r="X909" s="3"/>
      <c r="Y909" s="3"/>
      <c r="Z909" s="3"/>
      <c r="AD909" s="1"/>
      <c r="AE909" s="1"/>
    </row>
    <row r="910" spans="1:31" ht="53.25" customHeight="1" x14ac:dyDescent="0.25">
      <c r="A910" s="56" t="s">
        <v>1880</v>
      </c>
      <c r="B910" s="52" t="s">
        <v>1885</v>
      </c>
      <c r="C910" s="36" t="s">
        <v>1886</v>
      </c>
      <c r="D910" s="69">
        <v>1.8149282200000001</v>
      </c>
      <c r="E910" s="69">
        <v>0</v>
      </c>
      <c r="F910" s="69">
        <f t="shared" si="352"/>
        <v>1.8149282200000001</v>
      </c>
      <c r="G910" s="69">
        <f t="shared" si="353"/>
        <v>1.8149282200000001</v>
      </c>
      <c r="H910" s="69">
        <f t="shared" si="353"/>
        <v>1.8149282200000001</v>
      </c>
      <c r="I910" s="37">
        <v>0</v>
      </c>
      <c r="J910" s="69">
        <v>0</v>
      </c>
      <c r="K910" s="37">
        <v>1.8149282200000001</v>
      </c>
      <c r="L910" s="69">
        <v>1.8149282200000001</v>
      </c>
      <c r="M910" s="37">
        <v>0</v>
      </c>
      <c r="N910" s="69">
        <v>0</v>
      </c>
      <c r="O910" s="69">
        <v>0</v>
      </c>
      <c r="P910" s="69">
        <v>0</v>
      </c>
      <c r="Q910" s="69">
        <f t="shared" si="354"/>
        <v>0</v>
      </c>
      <c r="R910" s="69">
        <f t="shared" si="355"/>
        <v>0</v>
      </c>
      <c r="S910" s="131">
        <f t="shared" si="335"/>
        <v>0</v>
      </c>
      <c r="T910" s="45" t="s">
        <v>32</v>
      </c>
      <c r="U910" s="1"/>
      <c r="W910" s="3"/>
      <c r="X910" s="3"/>
      <c r="Y910" s="3"/>
      <c r="Z910" s="3"/>
      <c r="AD910" s="1"/>
      <c r="AE910" s="1"/>
    </row>
    <row r="911" spans="1:31" ht="31.5" customHeight="1" x14ac:dyDescent="0.25">
      <c r="A911" s="56" t="s">
        <v>1880</v>
      </c>
      <c r="B911" s="52" t="s">
        <v>1887</v>
      </c>
      <c r="C911" s="36" t="s">
        <v>1888</v>
      </c>
      <c r="D911" s="69">
        <v>0.29375999999999997</v>
      </c>
      <c r="E911" s="69">
        <v>0</v>
      </c>
      <c r="F911" s="69">
        <f t="shared" si="352"/>
        <v>0.29375999999999997</v>
      </c>
      <c r="G911" s="69">
        <f t="shared" si="353"/>
        <v>0.29375999999999997</v>
      </c>
      <c r="H911" s="69">
        <f t="shared" si="353"/>
        <v>0.29375999999999997</v>
      </c>
      <c r="I911" s="37">
        <v>0</v>
      </c>
      <c r="J911" s="69">
        <v>0</v>
      </c>
      <c r="K911" s="37">
        <v>0</v>
      </c>
      <c r="L911" s="69">
        <v>0</v>
      </c>
      <c r="M911" s="37">
        <v>0</v>
      </c>
      <c r="N911" s="69">
        <v>0</v>
      </c>
      <c r="O911" s="69">
        <v>0.29375999999999997</v>
      </c>
      <c r="P911" s="69">
        <v>0.29375999999999997</v>
      </c>
      <c r="Q911" s="69">
        <f t="shared" si="354"/>
        <v>0</v>
      </c>
      <c r="R911" s="69">
        <f t="shared" si="355"/>
        <v>0</v>
      </c>
      <c r="S911" s="131">
        <f t="shared" si="335"/>
        <v>0</v>
      </c>
      <c r="T911" s="45" t="s">
        <v>32</v>
      </c>
      <c r="U911" s="1"/>
      <c r="W911" s="3"/>
      <c r="X911" s="3"/>
      <c r="Y911" s="3"/>
      <c r="Z911" s="3"/>
      <c r="AD911" s="1"/>
      <c r="AE911" s="1"/>
    </row>
    <row r="912" spans="1:31" ht="60" customHeight="1" x14ac:dyDescent="0.25">
      <c r="A912" s="56" t="s">
        <v>1880</v>
      </c>
      <c r="B912" s="52" t="s">
        <v>1889</v>
      </c>
      <c r="C912" s="36" t="s">
        <v>1890</v>
      </c>
      <c r="D912" s="69">
        <v>0.67500000000000004</v>
      </c>
      <c r="E912" s="69">
        <v>0</v>
      </c>
      <c r="F912" s="69">
        <f t="shared" si="352"/>
        <v>0.67500000000000004</v>
      </c>
      <c r="G912" s="69">
        <f t="shared" si="353"/>
        <v>0.67500000000000004</v>
      </c>
      <c r="H912" s="69">
        <f t="shared" si="353"/>
        <v>0</v>
      </c>
      <c r="I912" s="37">
        <v>0</v>
      </c>
      <c r="J912" s="69">
        <v>0</v>
      </c>
      <c r="K912" s="37">
        <v>0</v>
      </c>
      <c r="L912" s="69">
        <v>0</v>
      </c>
      <c r="M912" s="37">
        <v>0</v>
      </c>
      <c r="N912" s="69">
        <v>0</v>
      </c>
      <c r="O912" s="69">
        <v>0.67500000000000004</v>
      </c>
      <c r="P912" s="69">
        <v>0</v>
      </c>
      <c r="Q912" s="69">
        <f t="shared" si="354"/>
        <v>0.67500000000000004</v>
      </c>
      <c r="R912" s="69">
        <f t="shared" si="355"/>
        <v>-0.67500000000000004</v>
      </c>
      <c r="S912" s="131">
        <f t="shared" si="335"/>
        <v>-1</v>
      </c>
      <c r="T912" s="45" t="s">
        <v>1752</v>
      </c>
      <c r="U912" s="1"/>
      <c r="W912" s="3"/>
      <c r="X912" s="3"/>
      <c r="Y912" s="3"/>
      <c r="Z912" s="3"/>
      <c r="AD912" s="1"/>
      <c r="AE912" s="1"/>
    </row>
    <row r="913" spans="1:31" ht="73.5" customHeight="1" x14ac:dyDescent="0.25">
      <c r="A913" s="56" t="s">
        <v>1880</v>
      </c>
      <c r="B913" s="52" t="s">
        <v>1891</v>
      </c>
      <c r="C913" s="36" t="s">
        <v>1892</v>
      </c>
      <c r="D913" s="69" t="s">
        <v>32</v>
      </c>
      <c r="E913" s="69" t="s">
        <v>32</v>
      </c>
      <c r="F913" s="69" t="s">
        <v>32</v>
      </c>
      <c r="G913" s="69" t="s">
        <v>32</v>
      </c>
      <c r="H913" s="69">
        <f t="shared" si="353"/>
        <v>0.12746968</v>
      </c>
      <c r="I913" s="37" t="s">
        <v>32</v>
      </c>
      <c r="J913" s="69">
        <v>0</v>
      </c>
      <c r="K913" s="37" t="s">
        <v>32</v>
      </c>
      <c r="L913" s="69">
        <v>0</v>
      </c>
      <c r="M913" s="37" t="s">
        <v>32</v>
      </c>
      <c r="N913" s="69">
        <v>0</v>
      </c>
      <c r="O913" s="69" t="s">
        <v>32</v>
      </c>
      <c r="P913" s="69">
        <v>0.12746968</v>
      </c>
      <c r="Q913" s="69" t="s">
        <v>32</v>
      </c>
      <c r="R913" s="69" t="s">
        <v>32</v>
      </c>
      <c r="S913" s="131" t="s">
        <v>32</v>
      </c>
      <c r="T913" s="45" t="s">
        <v>1893</v>
      </c>
      <c r="U913" s="1"/>
      <c r="W913" s="3"/>
      <c r="X913" s="3"/>
      <c r="Y913" s="3"/>
      <c r="Z913" s="3"/>
      <c r="AD913" s="1"/>
      <c r="AE913" s="1"/>
    </row>
    <row r="914" spans="1:31" ht="74.25" customHeight="1" x14ac:dyDescent="0.25">
      <c r="A914" s="56" t="s">
        <v>1880</v>
      </c>
      <c r="B914" s="52" t="s">
        <v>1894</v>
      </c>
      <c r="C914" s="36" t="s">
        <v>1895</v>
      </c>
      <c r="D914" s="69" t="s">
        <v>32</v>
      </c>
      <c r="E914" s="69" t="s">
        <v>32</v>
      </c>
      <c r="F914" s="69" t="s">
        <v>32</v>
      </c>
      <c r="G914" s="69" t="s">
        <v>32</v>
      </c>
      <c r="H914" s="69">
        <f t="shared" si="353"/>
        <v>0.13735654999999999</v>
      </c>
      <c r="I914" s="37" t="s">
        <v>32</v>
      </c>
      <c r="J914" s="69">
        <v>0</v>
      </c>
      <c r="K914" s="37" t="s">
        <v>32</v>
      </c>
      <c r="L914" s="69">
        <v>0</v>
      </c>
      <c r="M914" s="37" t="s">
        <v>32</v>
      </c>
      <c r="N914" s="69">
        <v>0</v>
      </c>
      <c r="O914" s="69" t="s">
        <v>32</v>
      </c>
      <c r="P914" s="69">
        <v>0.13735654999999999</v>
      </c>
      <c r="Q914" s="69" t="s">
        <v>32</v>
      </c>
      <c r="R914" s="69" t="s">
        <v>32</v>
      </c>
      <c r="S914" s="131" t="s">
        <v>32</v>
      </c>
      <c r="T914" s="45" t="s">
        <v>1893</v>
      </c>
      <c r="U914" s="1"/>
      <c r="W914" s="3"/>
      <c r="X914" s="3"/>
      <c r="Y914" s="3"/>
      <c r="Z914" s="3"/>
      <c r="AD914" s="1"/>
      <c r="AE914" s="1"/>
    </row>
    <row r="915" spans="1:31" ht="78.75" x14ac:dyDescent="0.25">
      <c r="A915" s="45" t="s">
        <v>1880</v>
      </c>
      <c r="B915" s="158" t="s">
        <v>1896</v>
      </c>
      <c r="C915" s="45" t="s">
        <v>1897</v>
      </c>
      <c r="D915" s="69" t="s">
        <v>32</v>
      </c>
      <c r="E915" s="69" t="s">
        <v>32</v>
      </c>
      <c r="F915" s="69" t="s">
        <v>32</v>
      </c>
      <c r="G915" s="69" t="s">
        <v>32</v>
      </c>
      <c r="H915" s="69">
        <f t="shared" si="353"/>
        <v>0.38375999999999999</v>
      </c>
      <c r="I915" s="37" t="s">
        <v>32</v>
      </c>
      <c r="J915" s="69">
        <v>0</v>
      </c>
      <c r="K915" s="37" t="s">
        <v>32</v>
      </c>
      <c r="L915" s="69">
        <v>0</v>
      </c>
      <c r="M915" s="37" t="s">
        <v>32</v>
      </c>
      <c r="N915" s="69">
        <v>0.38375999999999999</v>
      </c>
      <c r="O915" s="69" t="s">
        <v>32</v>
      </c>
      <c r="P915" s="69">
        <v>0</v>
      </c>
      <c r="Q915" s="69" t="s">
        <v>32</v>
      </c>
      <c r="R915" s="69" t="s">
        <v>32</v>
      </c>
      <c r="S915" s="131" t="s">
        <v>32</v>
      </c>
      <c r="T915" s="45" t="s">
        <v>1893</v>
      </c>
      <c r="U915" s="1"/>
      <c r="W915" s="3"/>
      <c r="X915" s="3"/>
      <c r="Y915" s="3"/>
      <c r="Z915" s="3"/>
      <c r="AD915" s="1"/>
      <c r="AE915" s="1"/>
    </row>
    <row r="916" spans="1:31" x14ac:dyDescent="0.25">
      <c r="U916" s="1"/>
      <c r="W916" s="3"/>
      <c r="X916" s="3"/>
      <c r="Y916" s="3"/>
      <c r="Z916" s="3"/>
      <c r="AD916" s="1"/>
      <c r="AE916" s="1"/>
    </row>
    <row r="917" spans="1:31" x14ac:dyDescent="0.25">
      <c r="X917" s="3"/>
      <c r="Y917" s="3"/>
      <c r="Z917" s="3"/>
      <c r="AD917" s="1"/>
      <c r="AE917" s="1"/>
    </row>
  </sheetData>
  <mergeCells count="26">
    <mergeCell ref="A12:T12"/>
    <mergeCell ref="A4:T4"/>
    <mergeCell ref="A5:T5"/>
    <mergeCell ref="A7:T7"/>
    <mergeCell ref="A8:T8"/>
    <mergeCell ref="A10:T10"/>
    <mergeCell ref="A13:T13"/>
    <mergeCell ref="A14:T14"/>
    <mergeCell ref="AA14:AC14"/>
    <mergeCell ref="A15:A17"/>
    <mergeCell ref="B15:B17"/>
    <mergeCell ref="C15:C17"/>
    <mergeCell ref="D15:D17"/>
    <mergeCell ref="E15:E17"/>
    <mergeCell ref="F15:F17"/>
    <mergeCell ref="G15:P15"/>
    <mergeCell ref="Q15:Q17"/>
    <mergeCell ref="R15:S15"/>
    <mergeCell ref="T15:T17"/>
    <mergeCell ref="G16:H16"/>
    <mergeCell ref="I16:J16"/>
    <mergeCell ref="K16:L16"/>
    <mergeCell ref="M16:N16"/>
    <mergeCell ref="O16:P16"/>
    <mergeCell ref="R16:R17"/>
    <mergeCell ref="S16:S17"/>
  </mergeCells>
  <conditionalFormatting sqref="P103:P110 T86:T88 N62:N67 E64:E67 E372:E385 T506:T509 T547 T757:T761 T789:T792 F500:G503 F643:G645 F756:G756 N212 O62 O66 O80:O81 O106 O124:O141 O211:O212 O215 O242:O269 O385 O469 O474 O504:O513 O555:O556 O561:O563 O567 O590 O594:O600 O642 O649:O651 O675 O712 O730:O734 H211 L652:L659 D575:E576 D578:E584 D586:E589 F639:G639 F641:G641 H427 F372:G384 T48:T84 N69:N81 L113:L116 L118:L141 N103:N142 O161:O165 P161:P173 N174:N198 N214 N226:N235 O388:O390 T380:T385 N386:N387 P699:P734 H372:H385 H456:H458 H500:H509 H595 H639:H650 H748:H752 Q643:R645 Q756:R756 L757:L777 P113:P116 Q223:R223 Q639:R639 Q804:R809 P118:P141 L143:L173 Q372:R384 Q500:R503 Q641:R641 T763:T768 T514 H810:H815 E388:E404 F883:H885 E886:H886 D475:E475 D450:H453 D570:E570 D470:H470 E208:H210 D19:H19 E213:H213 A15:T18 E438:E442 D609:E609 E77:E81 D138:E157 D420:E426 D667:E673 E433 D102:H102 D443:E445 D789:E796 D572:E573 D74:E76 D111:E112 D117:E117 D214:E214 D226:E226 D322:E324 D386:E387 D159:E174 D181:E181 D188:E190 D178:E178 D202:H204 E68:H68 D477:E478 D559:E560 J478 J74:J76 J216 J609 J519:J546 J67:J70 J212:J213 J468 J514:J516 J210 J473 J757:J777 J652:J673 J810:J817 J801 J779:J796 J698:J755 J646:J648 J640 J638 J634 J623 J601:J602 J592:J593 J82:J204 J19:J60 J552:J553 L557 L577 L585 L592:L593 L601:L602 L623 L634 L638 L640 L646:L648 L698:L755 L779:L796 L801 L473 L210 L514:L516 L468 L552:L553 L19:L60 L212:L213 L519:L546 L609 L199:L204 L82:L110 L568:L574 L216 L478 L559:L560 L67:L68 L810:L817 L667:L673 N559:P560 N478:P478 N225:P225 N202:R204 N667:P673 N609:P609 N461:R466 N459:P460 N68:R68 N210:R210 N473:P473 N810:R815 N801:P801 N698:P698 N646:R648 N640:R640 N638:P638 N634:P634 N623:P623 N601:P602 N592:P593 N585:P585 N577:P577 N553:R553 N557:P557 N143:P160 N568:P574 N699:N734 N161:N166 N167:O173 N543:P546 N761:R765 E43:E45 E47 E69:E73 D82:E82 D86:E91 D93:E101 D195:E201 E215 E225 D405:E405 D418:E418 D432:E432 D448:E449 D454:E454 D472:E473 H754:H756 D774:E777 D779:E779 D784:E787 D819:E831 D833:E861 D406:H406 T44:T46 T450:T453 T92 T601:T602 T623 T634 T638 T640 T646:T648 T736:T755 T794:T801 T808:T811 T431 T815:T830 T813 D236:E273 J225:J406 L225:L406 T174:T331 N274:N330 P274:P321 D407:R407 D471:R471 J555:J589 D908:E914 N908:P914 L908:L914 J908:J914 D907:R907 L819:L906 J819:J906 D818:R818 S67:S68 N82:P82 S202:S211 N199:P201 N213:S213 N216:S216 S223:S224 S372:S385 N391:P398 S406:T407 N406:R406 S460:S466 N468:S468 S470:T471 S500:S509 N519:P533 N541:R542 S541:T543 S545:S547 S553:S554 N552:P552 S563:T563 S567 S595 S639:S650 N652:S653 N654:P659 N735:P747 S754:S765 N754:R755 N774:P777 N779:P779 N784:P796 S804:S815 S817:S818 N817:R817 S906:S907 N906:R906 E20:H42 F43:H47 E48:H54 D55:H60 F61:H67 F69:H82 D83:H85 F86:H101 D212:H212 F214:H215 E216:H223 F418:H426 D428:H431 F432:H449 F454:H455 D459:H468 F469:H469 F510:H513 F555:H594 F753:H753 D757:H773 F774:H779 D780:H783 F784:H809 D816:H817 D862:H882 D887:H906 N19:T42 N43:S60 Q61:S66 Q69:S82 N83:S102 Q103:S201 Q212:S212 Q214:S215 Q217:S222 Q225:S371 Q386:S398 N399:S405 Q459:S459 Q467:S467 Q469:S469 Q472:S499 Q510:S513 N514:S516 Q517:S533 N534:S540 Q544:S544 Q548:S552 Q555:S562 Q564:S566 Q568:S594 Q596:S638 Q651:S651 Q654:S747 N748:S753 N766:S773 Q774:S779 N780:S783 Q784:S803 N816:S816 N819:S905 Q908:S915 F103:H201 F225:H371 F386:H405 D514:H553 F596:H638 F819:H861 F908:H915 F472:H499 F651:H747 T399:T401 T416:T427 T429 T456:T468 T545 T553 L408:L466 J408:J466 N408:S458 D408:H417 T408:T410 T516:T534 T770:T779 T102:T170 T869:T914">
    <cfRule type="containsBlanks" dxfId="523" priority="524">
      <formula>LEN(TRIM(A15))=0</formula>
    </cfRule>
  </conditionalFormatting>
  <conditionalFormatting sqref="E443:E445 E448:E449">
    <cfRule type="containsBlanks" dxfId="522" priority="523">
      <formula>LEN(TRIM(E443))=0</formula>
    </cfRule>
  </conditionalFormatting>
  <conditionalFormatting sqref="E428:E430">
    <cfRule type="containsBlanks" dxfId="521" priority="522">
      <formula>LEN(TRIM(E428))=0</formula>
    </cfRule>
  </conditionalFormatting>
  <conditionalFormatting sqref="O883:R883">
    <cfRule type="containsBlanks" dxfId="520" priority="521">
      <formula>LEN(TRIM(O883))=0</formula>
    </cfRule>
  </conditionalFormatting>
  <conditionalFormatting sqref="N664 N666">
    <cfRule type="containsBlanks" dxfId="519" priority="520">
      <formula>LEN(TRIM(N664))=0</formula>
    </cfRule>
  </conditionalFormatting>
  <conditionalFormatting sqref="N470:R470 N757:R760 O64:O65 N208:R209 N778 O103 J208:J209 J470 J479:J513 J778 J797:J800 D451:D454 L208:L209 L470 L479:L513 L778 L797:L800 D205:E207 L660:L666 J610:J622 L610:L622 O107:O110 D61:E61 T637 F385:G385 D504:G509 T612:T613 T619:T622 T782:T783 T804 F202:F207 D286:E321 O677:O697 L674:L697 J674:J697 N674:N697 P674:P697 L558 D642:G642 D103:E103 T373:T378 D211:G211 L211 J211 O67:R67 N211 Q460:R460 N504:N513 Q543:R543 J555:J556 N642 P778 N797:P800 T652:T674 D64:D73 D372:D385 L474:L477 O475:P475 N474:N475 N476:P477 D106:E110 D476:E476 D479:E503 D643:E645 D778:E778 P62:P66 P80:P81 Q385:R385 N479:P503 L561:L567 N610:P622 N649:N651 J590:J591 J604:J608 J594:J600 D474:E474 D469:E469 D756:E756 L555:L556 N242:N269 N555:N556 N561:N563 N567 N590 L604:L608 L594:L600 N594:N600 N643:P645 P211:R211 N215 P215 P242:P269 P474 P504:R509 P555:P556 P563:R563 P567:R567 P590 P595:R595 P642:R642 P649:R650 O713:O729 J547:J551 L547:L551 L575:L576 D782:D787 D20:D51 D433 D213 D208:D210 D885:D886 E46 D92:E92 D419:E419 D427:G427 D438:D442 D434:E437 D446:E447 D456:G458 D555:E558 D561:E569 D571:E571 D574:E574 D577:E577 D585:E585 D595:G595 D610:E639 D641:E641 D640:G640 D646:G650 D748:G752 D789:D791 D788:E788 D797:E805 D810:G815 L578:L584 L586:L591 T595:T600 T603:T609 T624:T633 J635:J637 L635:L637 L639 J639 T639 N641:P641 J641:J645 L641:L645 L649:L651 J649:J651 O699:O711 T756 N756:P756 P802:P809 L802:L809 J802:J809 N802:N809 O802:O805 J214:J215 J71:J73 J77:J81 D77:D81 D113:E116 D118:E137 D215:D225 D388:D404 O69:P79 O113:O116 O111:P112 L111:L112 O118:O123 O117:P117 L117 O142:P142 L142 O174:P198 L174:L198 O214:P214 L214:L215 O226:P235 P331:P385 O331:O384 N331:N385 O322:P330 N388:N390 P388:P390 O386:P387 J61:J66 L69:L81 J217:J223 J474:J477 J624:J633 J756 D158:E158 D182:E187 D325:E371 D175:E177 D179:E180 D191:E194 D227:E235 L756 L624:L633 L217:L223 L61:L66 N61:P61 N217:P223 N270:P273 N236:P241 N624:P633 N639:P639 N635:P637 N586:P589 N578:P584 N575:P576 N547:R547 N604:P608 N591:P591 N564:P566 N558:P558 N660:P666 D455:E455 D510:E513 D590:E594 D596:E608 D651:E666 D677:E747 D754:G755 D753:E753 E224:R224 L472 J472 N472:P472 D554:R554 O286:O321 P212 P510:P513 Q545:R546 N548:P551 P561:P562 P594 P596:P600 P651 O603 T371 T333:T364">
    <cfRule type="containsBlanks" dxfId="518" priority="519">
      <formula>LEN(TRIM(D20))=0</formula>
    </cfRule>
  </conditionalFormatting>
  <conditionalFormatting sqref="E664 J664 L664 L666 J666 E666">
    <cfRule type="containsBlanks" dxfId="517" priority="518">
      <formula>LEN(TRIM(E664))=0</formula>
    </cfRule>
  </conditionalFormatting>
  <conditionalFormatting sqref="J20:J29 L20:L29 J201:J204 J470 J870:J878 J880:J881 L769:L770 E769:E770 J769:J770 L201:L204 L470 L870:L878 L880:L881 H769:H770 H884 H49 H431 E431 E461 E49 E71:E73 H782 E782 E799:E800 E829 E201:E204 E476 E775 J49 J71:J81 J211 J215 J417:J418 J422:J423 J433 J476 J479:J513 J561:J567 J775 J778 J797:J800 J827:J829 L49 L71:L73 L211 L215 L417:L418 L422:L423 L433 L476 L479:L513 L561:L567 L775 L778 L797:L800 L827:L829 L61:L66 J61:J66 L51:L54 J51:J54 E51 H51 T637 T612:T613 T619:T622 T804 S19:T19 T48:T57 T652:T674 T595:T600 T603:T609 T624:T633 L802:L809 J802:J809 E77:E81 L77:L81 T331 T782:T783 T639 T44:T45 T20:T42 L472 J472">
    <cfRule type="containsBlanks" dxfId="516" priority="517">
      <formula>LEN(TRIM(E19))=0</formula>
    </cfRule>
  </conditionalFormatting>
  <conditionalFormatting sqref="O884:R884 O431:R431 O461:R461 O666:P666 O770:R770 O49:R49 O782:Q782 O799:O800 O829:Q829 O869:R875 O202:R203 O775:P775 O64:O65 R55 O476:P476 O208:R209 O784:P787 O71:P73 O218:P223 O51:P51 O545:P546 O204:P204 O793:P795 P80:P81 O789:P791 O77:P79 O201:P201 O769:Q769 O877:R881 O876:Q876">
    <cfRule type="containsBlanks" dxfId="515" priority="514">
      <formula>LEN(TRIM(O49))=0</formula>
    </cfRule>
  </conditionalFormatting>
  <conditionalFormatting sqref="D769:D770 D884 D431 D49:D51 D71:D73 D799:D800 D201:D204 D476 D775 D829:D831 D77:D81 D833:D868">
    <cfRule type="containsBlanks" dxfId="514" priority="516">
      <formula>LEN(TRIM(D49))=0</formula>
    </cfRule>
  </conditionalFormatting>
  <conditionalFormatting sqref="G769:G770 G884 G431 G461 G49 G782 G202:G204 G51">
    <cfRule type="containsBlanks" dxfId="513" priority="515">
      <formula>LEN(TRIM(G49))=0</formula>
    </cfRule>
  </conditionalFormatting>
  <conditionalFormatting sqref="O664:P664 O666:P666">
    <cfRule type="containsBlanks" dxfId="512" priority="513">
      <formula>LEN(TRIM(O664))=0</formula>
    </cfRule>
  </conditionalFormatting>
  <conditionalFormatting sqref="O884:R884 O431:R431 O770:R770 O461:R461 O49:R49 O782:Q782 O799:O800 O829:Q829 O869:R875 O202:R203 O775:P775 O64:O65 R55 O476:P476 O208:R209 O784:P787 O71:P73 O218:P223 O51:P51 O204:P204 O793:P795 P80:P81 O789:P791 O77:P79 O201:P201 O769:Q769 O877:R881 O876:Q876">
    <cfRule type="containsBlanks" dxfId="511" priority="512">
      <formula>LEN(TRIM(O49))=0</formula>
    </cfRule>
  </conditionalFormatting>
  <conditionalFormatting sqref="J71:J81">
    <cfRule type="containsBlanks" dxfId="510" priority="511">
      <formula>LEN(TRIM(J71))=0</formula>
    </cfRule>
  </conditionalFormatting>
  <conditionalFormatting sqref="J71:J81">
    <cfRule type="containsBlanks" dxfId="509" priority="510">
      <formula>LEN(TRIM(J71))=0</formula>
    </cfRule>
  </conditionalFormatting>
  <conditionalFormatting sqref="J218:J223">
    <cfRule type="containsBlanks" dxfId="508" priority="509">
      <formula>LEN(TRIM(J218))=0</formula>
    </cfRule>
  </conditionalFormatting>
  <conditionalFormatting sqref="J218:J223">
    <cfRule type="containsBlanks" dxfId="507" priority="508">
      <formula>LEN(TRIM(J218))=0</formula>
    </cfRule>
  </conditionalFormatting>
  <conditionalFormatting sqref="J476">
    <cfRule type="containsBlanks" dxfId="506" priority="507">
      <formula>LEN(TRIM(J476))=0</formula>
    </cfRule>
  </conditionalFormatting>
  <conditionalFormatting sqref="J476">
    <cfRule type="containsBlanks" dxfId="505" priority="506">
      <formula>LEN(TRIM(J476))=0</formula>
    </cfRule>
  </conditionalFormatting>
  <conditionalFormatting sqref="J775">
    <cfRule type="containsBlanks" dxfId="504" priority="505">
      <formula>LEN(TRIM(J775))=0</formula>
    </cfRule>
  </conditionalFormatting>
  <conditionalFormatting sqref="J775">
    <cfRule type="containsBlanks" dxfId="503" priority="504">
      <formula>LEN(TRIM(J775))=0</formula>
    </cfRule>
  </conditionalFormatting>
  <conditionalFormatting sqref="J879">
    <cfRule type="containsBlanks" dxfId="502" priority="503">
      <formula>LEN(TRIM(J879))=0</formula>
    </cfRule>
  </conditionalFormatting>
  <conditionalFormatting sqref="J879">
    <cfRule type="containsBlanks" dxfId="501" priority="502">
      <formula>LEN(TRIM(J879))=0</formula>
    </cfRule>
  </conditionalFormatting>
  <conditionalFormatting sqref="J884">
    <cfRule type="containsBlanks" dxfId="500" priority="501">
      <formula>LEN(TRIM(J884))=0</formula>
    </cfRule>
  </conditionalFormatting>
  <conditionalFormatting sqref="J884">
    <cfRule type="containsBlanks" dxfId="499" priority="500">
      <formula>LEN(TRIM(J884))=0</formula>
    </cfRule>
  </conditionalFormatting>
  <conditionalFormatting sqref="L71:L73 L77:L81">
    <cfRule type="containsBlanks" dxfId="498" priority="499">
      <formula>LEN(TRIM(L71))=0</formula>
    </cfRule>
  </conditionalFormatting>
  <conditionalFormatting sqref="L71:L73 L77:L81">
    <cfRule type="containsBlanks" dxfId="497" priority="498">
      <formula>LEN(TRIM(L71))=0</formula>
    </cfRule>
  </conditionalFormatting>
  <conditionalFormatting sqref="L218:L223">
    <cfRule type="containsBlanks" dxfId="496" priority="497">
      <formula>LEN(TRIM(L218))=0</formula>
    </cfRule>
  </conditionalFormatting>
  <conditionalFormatting sqref="L218:L223">
    <cfRule type="containsBlanks" dxfId="495" priority="496">
      <formula>LEN(TRIM(L218))=0</formula>
    </cfRule>
  </conditionalFormatting>
  <conditionalFormatting sqref="L476">
    <cfRule type="containsBlanks" dxfId="494" priority="495">
      <formula>LEN(TRIM(L476))=0</formula>
    </cfRule>
  </conditionalFormatting>
  <conditionalFormatting sqref="L476">
    <cfRule type="containsBlanks" dxfId="493" priority="494">
      <formula>LEN(TRIM(L476))=0</formula>
    </cfRule>
  </conditionalFormatting>
  <conditionalFormatting sqref="L775">
    <cfRule type="containsBlanks" dxfId="492" priority="493">
      <formula>LEN(TRIM(L775))=0</formula>
    </cfRule>
  </conditionalFormatting>
  <conditionalFormatting sqref="L775">
    <cfRule type="containsBlanks" dxfId="491" priority="492">
      <formula>LEN(TRIM(L775))=0</formula>
    </cfRule>
  </conditionalFormatting>
  <conditionalFormatting sqref="L879">
    <cfRule type="containsBlanks" dxfId="490" priority="491">
      <formula>LEN(TRIM(L879))=0</formula>
    </cfRule>
  </conditionalFormatting>
  <conditionalFormatting sqref="L879">
    <cfRule type="containsBlanks" dxfId="489" priority="490">
      <formula>LEN(TRIM(L879))=0</formula>
    </cfRule>
  </conditionalFormatting>
  <conditionalFormatting sqref="L884">
    <cfRule type="containsBlanks" dxfId="488" priority="489">
      <formula>LEN(TRIM(L884))=0</formula>
    </cfRule>
  </conditionalFormatting>
  <conditionalFormatting sqref="L884">
    <cfRule type="containsBlanks" dxfId="487" priority="488">
      <formula>LEN(TRIM(L884))=0</formula>
    </cfRule>
  </conditionalFormatting>
  <conditionalFormatting sqref="N461 N666 N769:N770 N884 N431 N545:N546 N49 N71:N73 N782 N829 N201:N204 N476 N775 N51 N77:N81">
    <cfRule type="containsBlanks" dxfId="486" priority="487">
      <formula>LEN(TRIM(N49))=0</formula>
    </cfRule>
  </conditionalFormatting>
  <conditionalFormatting sqref="N769:N770 N884 N431 N461 N49 N71:N73 N782 N829 N201:N204 N476 N775 N51 N77:N81">
    <cfRule type="containsBlanks" dxfId="485" priority="486">
      <formula>LEN(TRIM(N49))=0</formula>
    </cfRule>
  </conditionalFormatting>
  <conditionalFormatting sqref="H883">
    <cfRule type="containsBlanks" dxfId="484" priority="485">
      <formula>LEN(TRIM(H883))=0</formula>
    </cfRule>
  </conditionalFormatting>
  <conditionalFormatting sqref="H883">
    <cfRule type="containsBlanks" dxfId="483" priority="484">
      <formula>LEN(TRIM(H883))=0</formula>
    </cfRule>
  </conditionalFormatting>
  <conditionalFormatting sqref="D883">
    <cfRule type="containsBlanks" dxfId="482" priority="483">
      <formula>LEN(TRIM(D883))=0</formula>
    </cfRule>
  </conditionalFormatting>
  <conditionalFormatting sqref="G883">
    <cfRule type="containsBlanks" dxfId="481" priority="482">
      <formula>LEN(TRIM(G883))=0</formula>
    </cfRule>
  </conditionalFormatting>
  <conditionalFormatting sqref="O883:R883">
    <cfRule type="containsBlanks" dxfId="480" priority="481">
      <formula>LEN(TRIM(O883))=0</formula>
    </cfRule>
  </conditionalFormatting>
  <conditionalFormatting sqref="J883">
    <cfRule type="containsBlanks" dxfId="479" priority="480">
      <formula>LEN(TRIM(J883))=0</formula>
    </cfRule>
  </conditionalFormatting>
  <conditionalFormatting sqref="J883">
    <cfRule type="containsBlanks" dxfId="478" priority="479">
      <formula>LEN(TRIM(J883))=0</formula>
    </cfRule>
  </conditionalFormatting>
  <conditionalFormatting sqref="L883">
    <cfRule type="containsBlanks" dxfId="477" priority="478">
      <formula>LEN(TRIM(L883))=0</formula>
    </cfRule>
  </conditionalFormatting>
  <conditionalFormatting sqref="L883">
    <cfRule type="containsBlanks" dxfId="476" priority="477">
      <formula>LEN(TRIM(L883))=0</formula>
    </cfRule>
  </conditionalFormatting>
  <conditionalFormatting sqref="N883">
    <cfRule type="containsBlanks" dxfId="475" priority="476">
      <formula>LEN(TRIM(N883))=0</formula>
    </cfRule>
  </conditionalFormatting>
  <conditionalFormatting sqref="N883">
    <cfRule type="containsBlanks" dxfId="474" priority="475">
      <formula>LEN(TRIM(N883))=0</formula>
    </cfRule>
  </conditionalFormatting>
  <conditionalFormatting sqref="D883:D884">
    <cfRule type="containsBlanks" dxfId="473" priority="474">
      <formula>LEN(TRIM(D883))=0</formula>
    </cfRule>
  </conditionalFormatting>
  <conditionalFormatting sqref="H885 H887:H893">
    <cfRule type="containsBlanks" dxfId="472" priority="472">
      <formula>LEN(TRIM(H885))=0</formula>
    </cfRule>
  </conditionalFormatting>
  <conditionalFormatting sqref="O885:R885 O887:R887 O893:R893 O889:P889 O890:Q892 O888:Q888">
    <cfRule type="containsBlanks" dxfId="471" priority="471">
      <formula>LEN(TRIM(O885))=0</formula>
    </cfRule>
  </conditionalFormatting>
  <conditionalFormatting sqref="H885 H887:H893">
    <cfRule type="containsBlanks" dxfId="470" priority="473">
      <formula>LEN(TRIM(H885))=0</formula>
    </cfRule>
  </conditionalFormatting>
  <conditionalFormatting sqref="O885:R885 O887:R887 O893:R893 O889:P889 O890:Q892 O888:Q888">
    <cfRule type="containsBlanks" dxfId="469" priority="470">
      <formula>LEN(TRIM(O885))=0</formula>
    </cfRule>
  </conditionalFormatting>
  <conditionalFormatting sqref="D885:D886">
    <cfRule type="containsBlanks" dxfId="468" priority="469">
      <formula>LEN(TRIM(D885))=0</formula>
    </cfRule>
  </conditionalFormatting>
  <conditionalFormatting sqref="E19:E29">
    <cfRule type="containsBlanks" dxfId="467" priority="468">
      <formula>LEN(TRIM(E19))=0</formula>
    </cfRule>
  </conditionalFormatting>
  <conditionalFormatting sqref="E49 E51">
    <cfRule type="containsBlanks" dxfId="466" priority="467">
      <formula>LEN(TRIM(E49))=0</formula>
    </cfRule>
  </conditionalFormatting>
  <conditionalFormatting sqref="E61">
    <cfRule type="containsBlanks" dxfId="465" priority="466">
      <formula>LEN(TRIM(E61))=0</formula>
    </cfRule>
  </conditionalFormatting>
  <conditionalFormatting sqref="E201:E204">
    <cfRule type="containsBlanks" dxfId="464" priority="465">
      <formula>LEN(TRIM(E201))=0</formula>
    </cfRule>
  </conditionalFormatting>
  <conditionalFormatting sqref="E431">
    <cfRule type="containsBlanks" dxfId="463" priority="464">
      <formula>LEN(TRIM(E431))=0</formula>
    </cfRule>
  </conditionalFormatting>
  <conditionalFormatting sqref="E769:E770">
    <cfRule type="containsBlanks" dxfId="462" priority="461">
      <formula>LEN(TRIM(E769))=0</formula>
    </cfRule>
  </conditionalFormatting>
  <conditionalFormatting sqref="E461">
    <cfRule type="containsBlanks" dxfId="461" priority="463">
      <formula>LEN(TRIM(E461))=0</formula>
    </cfRule>
  </conditionalFormatting>
  <conditionalFormatting sqref="E470 E472">
    <cfRule type="containsBlanks" dxfId="460" priority="462">
      <formula>LEN(TRIM(E470))=0</formula>
    </cfRule>
  </conditionalFormatting>
  <conditionalFormatting sqref="E793:E795">
    <cfRule type="containsBlanks" dxfId="459" priority="458">
      <formula>LEN(TRIM(E793))=0</formula>
    </cfRule>
  </conditionalFormatting>
  <conditionalFormatting sqref="E778 E781">
    <cfRule type="containsBlanks" dxfId="458" priority="460">
      <formula>LEN(TRIM(E778))=0</formula>
    </cfRule>
  </conditionalFormatting>
  <conditionalFormatting sqref="E782 E784:E787 E789:E791">
    <cfRule type="containsBlanks" dxfId="457" priority="459">
      <formula>LEN(TRIM(E782))=0</formula>
    </cfRule>
  </conditionalFormatting>
  <conditionalFormatting sqref="E829">
    <cfRule type="containsBlanks" dxfId="456" priority="457">
      <formula>LEN(TRIM(E829))=0</formula>
    </cfRule>
  </conditionalFormatting>
  <conditionalFormatting sqref="E869:E881">
    <cfRule type="containsBlanks" dxfId="455" priority="456">
      <formula>LEN(TRIM(E869))=0</formula>
    </cfRule>
  </conditionalFormatting>
  <conditionalFormatting sqref="E884">
    <cfRule type="containsBlanks" dxfId="454" priority="455">
      <formula>LEN(TRIM(E884))=0</formula>
    </cfRule>
  </conditionalFormatting>
  <conditionalFormatting sqref="E883:E884">
    <cfRule type="containsBlanks" dxfId="453" priority="453">
      <formula>LEN(TRIM(E883))=0</formula>
    </cfRule>
  </conditionalFormatting>
  <conditionalFormatting sqref="E883">
    <cfRule type="containsBlanks" dxfId="452" priority="454">
      <formula>LEN(TRIM(E883))=0</formula>
    </cfRule>
  </conditionalFormatting>
  <conditionalFormatting sqref="E885">
    <cfRule type="containsBlanks" dxfId="451" priority="452">
      <formula>LEN(TRIM(E885))=0</formula>
    </cfRule>
  </conditionalFormatting>
  <conditionalFormatting sqref="E885">
    <cfRule type="containsBlanks" dxfId="450" priority="451">
      <formula>LEN(TRIM(E885))=0</formula>
    </cfRule>
  </conditionalFormatting>
  <conditionalFormatting sqref="E887:E889">
    <cfRule type="containsBlanks" dxfId="449" priority="450">
      <formula>LEN(TRIM(E887))=0</formula>
    </cfRule>
  </conditionalFormatting>
  <conditionalFormatting sqref="E890:E893">
    <cfRule type="containsBlanks" dxfId="448" priority="449">
      <formula>LEN(TRIM(E890))=0</formula>
    </cfRule>
  </conditionalFormatting>
  <conditionalFormatting sqref="E428:E430">
    <cfRule type="containsBlanks" dxfId="447" priority="448">
      <formula>LEN(TRIM(E428))=0</formula>
    </cfRule>
  </conditionalFormatting>
  <conditionalFormatting sqref="D428:D430">
    <cfRule type="containsBlanks" dxfId="446" priority="447">
      <formula>LEN(TRIM(D428))=0</formula>
    </cfRule>
  </conditionalFormatting>
  <conditionalFormatting sqref="O428:P430">
    <cfRule type="containsBlanks" dxfId="445" priority="446">
      <formula>LEN(TRIM(O428))=0</formula>
    </cfRule>
  </conditionalFormatting>
  <conditionalFormatting sqref="O428:P430">
    <cfRule type="containsBlanks" dxfId="444" priority="445">
      <formula>LEN(TRIM(O428))=0</formula>
    </cfRule>
  </conditionalFormatting>
  <conditionalFormatting sqref="J428:J430">
    <cfRule type="containsBlanks" dxfId="443" priority="444">
      <formula>LEN(TRIM(J428))=0</formula>
    </cfRule>
  </conditionalFormatting>
  <conditionalFormatting sqref="J428:J430">
    <cfRule type="containsBlanks" dxfId="442" priority="443">
      <formula>LEN(TRIM(J428))=0</formula>
    </cfRule>
  </conditionalFormatting>
  <conditionalFormatting sqref="L428:L430">
    <cfRule type="containsBlanks" dxfId="441" priority="442">
      <formula>LEN(TRIM(L428))=0</formula>
    </cfRule>
  </conditionalFormatting>
  <conditionalFormatting sqref="L428:L430">
    <cfRule type="containsBlanks" dxfId="440" priority="441">
      <formula>LEN(TRIM(L428))=0</formula>
    </cfRule>
  </conditionalFormatting>
  <conditionalFormatting sqref="N428:N430">
    <cfRule type="containsBlanks" dxfId="439" priority="440">
      <formula>LEN(TRIM(N428))=0</formula>
    </cfRule>
  </conditionalFormatting>
  <conditionalFormatting sqref="N428:N430">
    <cfRule type="containsBlanks" dxfId="438" priority="439">
      <formula>LEN(TRIM(N428))=0</formula>
    </cfRule>
  </conditionalFormatting>
  <conditionalFormatting sqref="E443:E445 E448:E449">
    <cfRule type="containsBlanks" dxfId="437" priority="438">
      <formula>LEN(TRIM(E443))=0</formula>
    </cfRule>
  </conditionalFormatting>
  <conditionalFormatting sqref="D443:D445 D448:D449">
    <cfRule type="containsBlanks" dxfId="436" priority="437">
      <formula>LEN(TRIM(D443))=0</formula>
    </cfRule>
  </conditionalFormatting>
  <conditionalFormatting sqref="O443:P445 O448:P449">
    <cfRule type="containsBlanks" dxfId="435" priority="436">
      <formula>LEN(TRIM(O443))=0</formula>
    </cfRule>
  </conditionalFormatting>
  <conditionalFormatting sqref="O443:P445 O448:P449">
    <cfRule type="containsBlanks" dxfId="434" priority="435">
      <formula>LEN(TRIM(O443))=0</formula>
    </cfRule>
  </conditionalFormatting>
  <conditionalFormatting sqref="J443:J445 J448:J449">
    <cfRule type="containsBlanks" dxfId="433" priority="434">
      <formula>LEN(TRIM(J443))=0</formula>
    </cfRule>
  </conditionalFormatting>
  <conditionalFormatting sqref="J443:J445 J448:J449">
    <cfRule type="containsBlanks" dxfId="432" priority="433">
      <formula>LEN(TRIM(J443))=0</formula>
    </cfRule>
  </conditionalFormatting>
  <conditionalFormatting sqref="L443:L445 L448:L449">
    <cfRule type="containsBlanks" dxfId="431" priority="432">
      <formula>LEN(TRIM(L443))=0</formula>
    </cfRule>
  </conditionalFormatting>
  <conditionalFormatting sqref="L443:L445 L448:L449">
    <cfRule type="containsBlanks" dxfId="430" priority="431">
      <formula>LEN(TRIM(L443))=0</formula>
    </cfRule>
  </conditionalFormatting>
  <conditionalFormatting sqref="N443:N445 N448:N449">
    <cfRule type="containsBlanks" dxfId="429" priority="430">
      <formula>LEN(TRIM(N443))=0</formula>
    </cfRule>
  </conditionalFormatting>
  <conditionalFormatting sqref="N443:N445 N448:N449">
    <cfRule type="containsBlanks" dxfId="428" priority="429">
      <formula>LEN(TRIM(N443))=0</formula>
    </cfRule>
  </conditionalFormatting>
  <conditionalFormatting sqref="E479:E513">
    <cfRule type="containsBlanks" dxfId="427" priority="428">
      <formula>LEN(TRIM(E479))=0</formula>
    </cfRule>
  </conditionalFormatting>
  <conditionalFormatting sqref="E479:E513">
    <cfRule type="containsBlanks" dxfId="426" priority="427">
      <formula>LEN(TRIM(E479))=0</formula>
    </cfRule>
  </conditionalFormatting>
  <conditionalFormatting sqref="J479:J513">
    <cfRule type="containsBlanks" dxfId="425" priority="423">
      <formula>LEN(TRIM(J479))=0</formula>
    </cfRule>
  </conditionalFormatting>
  <conditionalFormatting sqref="D479:D513">
    <cfRule type="containsBlanks" dxfId="424" priority="426">
      <formula>LEN(TRIM(D479))=0</formula>
    </cfRule>
  </conditionalFormatting>
  <conditionalFormatting sqref="O479:P503 P504:P513">
    <cfRule type="containsBlanks" dxfId="423" priority="425">
      <formula>LEN(TRIM(O479))=0</formula>
    </cfRule>
  </conditionalFormatting>
  <conditionalFormatting sqref="O479:P503 P504:P513">
    <cfRule type="containsBlanks" dxfId="422" priority="424">
      <formula>LEN(TRIM(O479))=0</formula>
    </cfRule>
  </conditionalFormatting>
  <conditionalFormatting sqref="J479:J513">
    <cfRule type="containsBlanks" dxfId="421" priority="422">
      <formula>LEN(TRIM(J479))=0</formula>
    </cfRule>
  </conditionalFormatting>
  <conditionalFormatting sqref="L479:L513">
    <cfRule type="containsBlanks" dxfId="420" priority="421">
      <formula>LEN(TRIM(L479))=0</formula>
    </cfRule>
  </conditionalFormatting>
  <conditionalFormatting sqref="L479:L513">
    <cfRule type="containsBlanks" dxfId="419" priority="420">
      <formula>LEN(TRIM(L479))=0</formula>
    </cfRule>
  </conditionalFormatting>
  <conditionalFormatting sqref="N479:N513">
    <cfRule type="containsBlanks" dxfId="418" priority="419">
      <formula>LEN(TRIM(N479))=0</formula>
    </cfRule>
  </conditionalFormatting>
  <conditionalFormatting sqref="N479:N513">
    <cfRule type="containsBlanks" dxfId="417" priority="418">
      <formula>LEN(TRIM(N479))=0</formula>
    </cfRule>
  </conditionalFormatting>
  <conditionalFormatting sqref="L660:L662 J660:J662">
    <cfRule type="containsBlanks" dxfId="416" priority="417">
      <formula>LEN(TRIM(J660))=0</formula>
    </cfRule>
  </conditionalFormatting>
  <conditionalFormatting sqref="E211">
    <cfRule type="containsBlanks" dxfId="415" priority="416">
      <formula>LEN(TRIM(E211))=0</formula>
    </cfRule>
  </conditionalFormatting>
  <conditionalFormatting sqref="E211">
    <cfRule type="containsBlanks" dxfId="414" priority="415">
      <formula>LEN(TRIM(E211))=0</formula>
    </cfRule>
  </conditionalFormatting>
  <conditionalFormatting sqref="D211">
    <cfRule type="containsBlanks" dxfId="413" priority="414">
      <formula>LEN(TRIM(D211))=0</formula>
    </cfRule>
  </conditionalFormatting>
  <conditionalFormatting sqref="P211:P212">
    <cfRule type="containsBlanks" dxfId="412" priority="413">
      <formula>LEN(TRIM(P211))=0</formula>
    </cfRule>
  </conditionalFormatting>
  <conditionalFormatting sqref="P211:P212">
    <cfRule type="containsBlanks" dxfId="411" priority="412">
      <formula>LEN(TRIM(P211))=0</formula>
    </cfRule>
  </conditionalFormatting>
  <conditionalFormatting sqref="J211">
    <cfRule type="containsBlanks" dxfId="410" priority="411">
      <formula>LEN(TRIM(J211))=0</formula>
    </cfRule>
  </conditionalFormatting>
  <conditionalFormatting sqref="J211">
    <cfRule type="containsBlanks" dxfId="409" priority="410">
      <formula>LEN(TRIM(J211))=0</formula>
    </cfRule>
  </conditionalFormatting>
  <conditionalFormatting sqref="L211">
    <cfRule type="containsBlanks" dxfId="408" priority="409">
      <formula>LEN(TRIM(L211))=0</formula>
    </cfRule>
  </conditionalFormatting>
  <conditionalFormatting sqref="L211">
    <cfRule type="containsBlanks" dxfId="407" priority="408">
      <formula>LEN(TRIM(L211))=0</formula>
    </cfRule>
  </conditionalFormatting>
  <conditionalFormatting sqref="N211">
    <cfRule type="containsBlanks" dxfId="406" priority="407">
      <formula>LEN(TRIM(N211))=0</formula>
    </cfRule>
  </conditionalFormatting>
  <conditionalFormatting sqref="N211">
    <cfRule type="containsBlanks" dxfId="405" priority="406">
      <formula>LEN(TRIM(N211))=0</formula>
    </cfRule>
  </conditionalFormatting>
  <conditionalFormatting sqref="E215">
    <cfRule type="containsBlanks" dxfId="404" priority="405">
      <formula>LEN(TRIM(E215))=0</formula>
    </cfRule>
  </conditionalFormatting>
  <conditionalFormatting sqref="E215">
    <cfRule type="containsBlanks" dxfId="403" priority="404">
      <formula>LEN(TRIM(E215))=0</formula>
    </cfRule>
  </conditionalFormatting>
  <conditionalFormatting sqref="D215">
    <cfRule type="containsBlanks" dxfId="402" priority="403">
      <formula>LEN(TRIM(D215))=0</formula>
    </cfRule>
  </conditionalFormatting>
  <conditionalFormatting sqref="E217">
    <cfRule type="containsBlanks" dxfId="401" priority="402">
      <formula>LEN(TRIM(E217))=0</formula>
    </cfRule>
  </conditionalFormatting>
  <conditionalFormatting sqref="E217">
    <cfRule type="containsBlanks" dxfId="400" priority="401">
      <formula>LEN(TRIM(E217))=0</formula>
    </cfRule>
  </conditionalFormatting>
  <conditionalFormatting sqref="D217">
    <cfRule type="containsBlanks" dxfId="399" priority="400">
      <formula>LEN(TRIM(D217))=0</formula>
    </cfRule>
  </conditionalFormatting>
  <conditionalFormatting sqref="O217:P217">
    <cfRule type="containsBlanks" dxfId="398" priority="399">
      <formula>LEN(TRIM(O217))=0</formula>
    </cfRule>
  </conditionalFormatting>
  <conditionalFormatting sqref="O217:P217">
    <cfRule type="containsBlanks" dxfId="397" priority="398">
      <formula>LEN(TRIM(O217))=0</formula>
    </cfRule>
  </conditionalFormatting>
  <conditionalFormatting sqref="J217">
    <cfRule type="containsBlanks" dxfId="396" priority="397">
      <formula>LEN(TRIM(J217))=0</formula>
    </cfRule>
  </conditionalFormatting>
  <conditionalFormatting sqref="J217">
    <cfRule type="containsBlanks" dxfId="395" priority="396">
      <formula>LEN(TRIM(J217))=0</formula>
    </cfRule>
  </conditionalFormatting>
  <conditionalFormatting sqref="L217">
    <cfRule type="containsBlanks" dxfId="394" priority="395">
      <formula>LEN(TRIM(L217))=0</formula>
    </cfRule>
  </conditionalFormatting>
  <conditionalFormatting sqref="L217">
    <cfRule type="containsBlanks" dxfId="393" priority="394">
      <formula>LEN(TRIM(L217))=0</formula>
    </cfRule>
  </conditionalFormatting>
  <conditionalFormatting sqref="N217">
    <cfRule type="containsBlanks" dxfId="392" priority="393">
      <formula>LEN(TRIM(N217))=0</formula>
    </cfRule>
  </conditionalFormatting>
  <conditionalFormatting sqref="N217">
    <cfRule type="containsBlanks" dxfId="391" priority="392">
      <formula>LEN(TRIM(N217))=0</formula>
    </cfRule>
  </conditionalFormatting>
  <conditionalFormatting sqref="E828">
    <cfRule type="containsBlanks" dxfId="390" priority="391">
      <formula>LEN(TRIM(E828))=0</formula>
    </cfRule>
  </conditionalFormatting>
  <conditionalFormatting sqref="E828">
    <cfRule type="containsBlanks" dxfId="389" priority="390">
      <formula>LEN(TRIM(E828))=0</formula>
    </cfRule>
  </conditionalFormatting>
  <conditionalFormatting sqref="D828">
    <cfRule type="containsBlanks" dxfId="388" priority="389">
      <formula>LEN(TRIM(D828))=0</formula>
    </cfRule>
  </conditionalFormatting>
  <conditionalFormatting sqref="O828:P828">
    <cfRule type="containsBlanks" dxfId="387" priority="388">
      <formula>LEN(TRIM(O828))=0</formula>
    </cfRule>
  </conditionalFormatting>
  <conditionalFormatting sqref="O828:P828">
    <cfRule type="containsBlanks" dxfId="386" priority="387">
      <formula>LEN(TRIM(O828))=0</formula>
    </cfRule>
  </conditionalFormatting>
  <conditionalFormatting sqref="J828">
    <cfRule type="containsBlanks" dxfId="385" priority="386">
      <formula>LEN(TRIM(J828))=0</formula>
    </cfRule>
  </conditionalFormatting>
  <conditionalFormatting sqref="J828">
    <cfRule type="containsBlanks" dxfId="384" priority="385">
      <formula>LEN(TRIM(J828))=0</formula>
    </cfRule>
  </conditionalFormatting>
  <conditionalFormatting sqref="L828">
    <cfRule type="containsBlanks" dxfId="383" priority="384">
      <formula>LEN(TRIM(L828))=0</formula>
    </cfRule>
  </conditionalFormatting>
  <conditionalFormatting sqref="L828">
    <cfRule type="containsBlanks" dxfId="382" priority="383">
      <formula>LEN(TRIM(L828))=0</formula>
    </cfRule>
  </conditionalFormatting>
  <conditionalFormatting sqref="N828">
    <cfRule type="containsBlanks" dxfId="381" priority="382">
      <formula>LEN(TRIM(N828))=0</formula>
    </cfRule>
  </conditionalFormatting>
  <conditionalFormatting sqref="N828">
    <cfRule type="containsBlanks" dxfId="380" priority="381">
      <formula>LEN(TRIM(N828))=0</formula>
    </cfRule>
  </conditionalFormatting>
  <conditionalFormatting sqref="E48 J48 L48 H48">
    <cfRule type="containsBlanks" dxfId="379" priority="380">
      <formula>LEN(TRIM(E48))=0</formula>
    </cfRule>
  </conditionalFormatting>
  <conditionalFormatting sqref="E48 J48 L48 H48">
    <cfRule type="containsBlanks" dxfId="378" priority="379">
      <formula>LEN(TRIM(E48))=0</formula>
    </cfRule>
  </conditionalFormatting>
  <conditionalFormatting sqref="O48:R48">
    <cfRule type="containsBlanks" dxfId="377" priority="376">
      <formula>LEN(TRIM(O48))=0</formula>
    </cfRule>
  </conditionalFormatting>
  <conditionalFormatting sqref="D48">
    <cfRule type="containsBlanks" dxfId="376" priority="378">
      <formula>LEN(TRIM(D48))=0</formula>
    </cfRule>
  </conditionalFormatting>
  <conditionalFormatting sqref="G48">
    <cfRule type="containsBlanks" dxfId="375" priority="377">
      <formula>LEN(TRIM(G48))=0</formula>
    </cfRule>
  </conditionalFormatting>
  <conditionalFormatting sqref="O48:R48">
    <cfRule type="containsBlanks" dxfId="374" priority="375">
      <formula>LEN(TRIM(O48))=0</formula>
    </cfRule>
  </conditionalFormatting>
  <conditionalFormatting sqref="N48">
    <cfRule type="containsBlanks" dxfId="373" priority="374">
      <formula>LEN(TRIM(N48))=0</formula>
    </cfRule>
  </conditionalFormatting>
  <conditionalFormatting sqref="N48">
    <cfRule type="containsBlanks" dxfId="372" priority="373">
      <formula>LEN(TRIM(N48))=0</formula>
    </cfRule>
  </conditionalFormatting>
  <conditionalFormatting sqref="E48">
    <cfRule type="containsBlanks" dxfId="371" priority="372">
      <formula>LEN(TRIM(E48))=0</formula>
    </cfRule>
  </conditionalFormatting>
  <conditionalFormatting sqref="E67 J67 L67 H67 J69:J70 L69:L70 L74:L76 L111:L112 L117 L142 L174:L198 L214 L226:L235 L322:L330 L386:L387">
    <cfRule type="containsBlanks" dxfId="370" priority="370">
      <formula>LEN(TRIM(E67))=0</formula>
    </cfRule>
  </conditionalFormatting>
  <conditionalFormatting sqref="D67:D70 L69:L70 N69:P70 L74:L76 N74:P76 L111:L112 N111:P112 L117 N117:P117 L142 N142:P142 L174:L198 N174:P198 L214 N214:P214 L226:L235 N226:P235 L322:L330 N322:P330 L386:L387 N386:P387 D158:E158 D182:E187 D325:E330 D175:E177 D179:E180 D191:E194 D227:E235">
    <cfRule type="containsBlanks" dxfId="369" priority="369">
      <formula>LEN(TRIM(D67))=0</formula>
    </cfRule>
  </conditionalFormatting>
  <conditionalFormatting sqref="E67 J67 L67 H67 J69:J70 L69:L70 L74:L76 L111:L112 L117 L142 L174:L198 L214 L226:L235 L322:L330 L386:L387">
    <cfRule type="containsBlanks" dxfId="368" priority="371">
      <formula>LEN(TRIM(E67))=0</formula>
    </cfRule>
  </conditionalFormatting>
  <conditionalFormatting sqref="O67:R67 O69:P70 P68:R68 O74:P76 O111:P112 O117:P117 O142:P142 O174:P198 O214:P214 O226:P235 O322:P330 O386:P387">
    <cfRule type="containsBlanks" dxfId="367" priority="367">
      <formula>LEN(TRIM(O67))=0</formula>
    </cfRule>
  </conditionalFormatting>
  <conditionalFormatting sqref="G67">
    <cfRule type="containsBlanks" dxfId="366" priority="368">
      <formula>LEN(TRIM(G67))=0</formula>
    </cfRule>
  </conditionalFormatting>
  <conditionalFormatting sqref="O67:R67 O69:P70 P68:R68 O74:P76 O111:P112 O117:P117 O142:P142 O174:P198 O214:P214 O226:P235 O322:P330 O386:P387">
    <cfRule type="containsBlanks" dxfId="365" priority="366">
      <formula>LEN(TRIM(O67))=0</formula>
    </cfRule>
  </conditionalFormatting>
  <conditionalFormatting sqref="N67 N69:N70 N74:N76 N111:N112 N117 N142 N174:N198 N214 N226:N235 N322:N330 N386:N387">
    <cfRule type="containsBlanks" dxfId="364" priority="365">
      <formula>LEN(TRIM(N67))=0</formula>
    </cfRule>
  </conditionalFormatting>
  <conditionalFormatting sqref="N67 N69:N70 N74:N76 N111:N112 N117 N142 N174:N198 N214 N226:N235 N322:N330 N386:N387">
    <cfRule type="containsBlanks" dxfId="363" priority="364">
      <formula>LEN(TRIM(N67))=0</formula>
    </cfRule>
  </conditionalFormatting>
  <conditionalFormatting sqref="E82 J82 L82">
    <cfRule type="containsBlanks" dxfId="362" priority="361">
      <formula>LEN(TRIM(E82))=0</formula>
    </cfRule>
  </conditionalFormatting>
  <conditionalFormatting sqref="D82">
    <cfRule type="containsBlanks" dxfId="361" priority="360">
      <formula>LEN(TRIM(D82))=0</formula>
    </cfRule>
  </conditionalFormatting>
  <conditionalFormatting sqref="E67">
    <cfRule type="containsBlanks" dxfId="360" priority="363">
      <formula>LEN(TRIM(E67))=0</formula>
    </cfRule>
  </conditionalFormatting>
  <conditionalFormatting sqref="E82 J82 L82">
    <cfRule type="containsBlanks" dxfId="359" priority="362">
      <formula>LEN(TRIM(E82))=0</formula>
    </cfRule>
  </conditionalFormatting>
  <conditionalFormatting sqref="O82:P82">
    <cfRule type="containsBlanks" dxfId="358" priority="359">
      <formula>LEN(TRIM(O82))=0</formula>
    </cfRule>
  </conditionalFormatting>
  <conditionalFormatting sqref="O82:P82">
    <cfRule type="containsBlanks" dxfId="357" priority="358">
      <formula>LEN(TRIM(O82))=0</formula>
    </cfRule>
  </conditionalFormatting>
  <conditionalFormatting sqref="N82">
    <cfRule type="containsBlanks" dxfId="356" priority="357">
      <formula>LEN(TRIM(N82))=0</formula>
    </cfRule>
  </conditionalFormatting>
  <conditionalFormatting sqref="N82">
    <cfRule type="containsBlanks" dxfId="355" priority="356">
      <formula>LEN(TRIM(N82))=0</formula>
    </cfRule>
  </conditionalFormatting>
  <conditionalFormatting sqref="E82">
    <cfRule type="containsBlanks" dxfId="354" priority="355">
      <formula>LEN(TRIM(E82))=0</formula>
    </cfRule>
  </conditionalFormatting>
  <conditionalFormatting sqref="E102 J102 L102 H102">
    <cfRule type="containsBlanks" dxfId="353" priority="354">
      <formula>LEN(TRIM(E102))=0</formula>
    </cfRule>
  </conditionalFormatting>
  <conditionalFormatting sqref="E102 J102 L102 H102">
    <cfRule type="containsBlanks" dxfId="352" priority="353">
      <formula>LEN(TRIM(E102))=0</formula>
    </cfRule>
  </conditionalFormatting>
  <conditionalFormatting sqref="O102:R102">
    <cfRule type="containsBlanks" dxfId="351" priority="352">
      <formula>LEN(TRIM(O102))=0</formula>
    </cfRule>
  </conditionalFormatting>
  <conditionalFormatting sqref="O102:R102">
    <cfRule type="containsBlanks" dxfId="350" priority="351">
      <formula>LEN(TRIM(O102))=0</formula>
    </cfRule>
  </conditionalFormatting>
  <conditionalFormatting sqref="N102">
    <cfRule type="containsBlanks" dxfId="349" priority="350">
      <formula>LEN(TRIM(N102))=0</formula>
    </cfRule>
  </conditionalFormatting>
  <conditionalFormatting sqref="N102">
    <cfRule type="containsBlanks" dxfId="348" priority="349">
      <formula>LEN(TRIM(N102))=0</formula>
    </cfRule>
  </conditionalFormatting>
  <conditionalFormatting sqref="E199 J199 L199">
    <cfRule type="containsBlanks" dxfId="347" priority="346">
      <formula>LEN(TRIM(E199))=0</formula>
    </cfRule>
  </conditionalFormatting>
  <conditionalFormatting sqref="D199">
    <cfRule type="containsBlanks" dxfId="346" priority="345">
      <formula>LEN(TRIM(D199))=0</formula>
    </cfRule>
  </conditionalFormatting>
  <conditionalFormatting sqref="E102">
    <cfRule type="containsBlanks" dxfId="345" priority="348">
      <formula>LEN(TRIM(E102))=0</formula>
    </cfRule>
  </conditionalFormatting>
  <conditionalFormatting sqref="E199 J199 L199">
    <cfRule type="containsBlanks" dxfId="344" priority="347">
      <formula>LEN(TRIM(E199))=0</formula>
    </cfRule>
  </conditionalFormatting>
  <conditionalFormatting sqref="O199:P199">
    <cfRule type="containsBlanks" dxfId="343" priority="344">
      <formula>LEN(TRIM(O199))=0</formula>
    </cfRule>
  </conditionalFormatting>
  <conditionalFormatting sqref="O199:P199">
    <cfRule type="containsBlanks" dxfId="342" priority="343">
      <formula>LEN(TRIM(O199))=0</formula>
    </cfRule>
  </conditionalFormatting>
  <conditionalFormatting sqref="N199">
    <cfRule type="containsBlanks" dxfId="341" priority="342">
      <formula>LEN(TRIM(N199))=0</formula>
    </cfRule>
  </conditionalFormatting>
  <conditionalFormatting sqref="N199">
    <cfRule type="containsBlanks" dxfId="340" priority="341">
      <formula>LEN(TRIM(N199))=0</formula>
    </cfRule>
  </conditionalFormatting>
  <conditionalFormatting sqref="E200 J200 L200">
    <cfRule type="containsBlanks" dxfId="339" priority="338">
      <formula>LEN(TRIM(E200))=0</formula>
    </cfRule>
  </conditionalFormatting>
  <conditionalFormatting sqref="D200">
    <cfRule type="containsBlanks" dxfId="338" priority="337">
      <formula>LEN(TRIM(D200))=0</formula>
    </cfRule>
  </conditionalFormatting>
  <conditionalFormatting sqref="E199">
    <cfRule type="containsBlanks" dxfId="337" priority="340">
      <formula>LEN(TRIM(E199))=0</formula>
    </cfRule>
  </conditionalFormatting>
  <conditionalFormatting sqref="E200 J200 L200">
    <cfRule type="containsBlanks" dxfId="336" priority="339">
      <formula>LEN(TRIM(E200))=0</formula>
    </cfRule>
  </conditionalFormatting>
  <conditionalFormatting sqref="O200:P200">
    <cfRule type="containsBlanks" dxfId="335" priority="336">
      <formula>LEN(TRIM(O200))=0</formula>
    </cfRule>
  </conditionalFormatting>
  <conditionalFormatting sqref="O200:P200">
    <cfRule type="containsBlanks" dxfId="334" priority="335">
      <formula>LEN(TRIM(O200))=0</formula>
    </cfRule>
  </conditionalFormatting>
  <conditionalFormatting sqref="N200">
    <cfRule type="containsBlanks" dxfId="333" priority="334">
      <formula>LEN(TRIM(N200))=0</formula>
    </cfRule>
  </conditionalFormatting>
  <conditionalFormatting sqref="N200">
    <cfRule type="containsBlanks" dxfId="332" priority="333">
      <formula>LEN(TRIM(N200))=0</formula>
    </cfRule>
  </conditionalFormatting>
  <conditionalFormatting sqref="J214">
    <cfRule type="containsBlanks" dxfId="331" priority="330">
      <formula>LEN(TRIM(J214))=0</formula>
    </cfRule>
  </conditionalFormatting>
  <conditionalFormatting sqref="E200">
    <cfRule type="containsBlanks" dxfId="330" priority="332">
      <formula>LEN(TRIM(E200))=0</formula>
    </cfRule>
  </conditionalFormatting>
  <conditionalFormatting sqref="J214">
    <cfRule type="containsBlanks" dxfId="329" priority="331">
      <formula>LEN(TRIM(J214))=0</formula>
    </cfRule>
  </conditionalFormatting>
  <conditionalFormatting sqref="Q213:R213">
    <cfRule type="containsBlanks" dxfId="328" priority="328">
      <formula>LEN(TRIM(Q213))=0</formula>
    </cfRule>
  </conditionalFormatting>
  <conditionalFormatting sqref="Q213:R213">
    <cfRule type="containsBlanks" dxfId="327" priority="329">
      <formula>LEN(TRIM(Q213))=0</formula>
    </cfRule>
  </conditionalFormatting>
  <conditionalFormatting sqref="E391:E392 L391:L392 J391:J392">
    <cfRule type="containsBlanks" dxfId="326" priority="327">
      <formula>LEN(TRIM(E391))=0</formula>
    </cfRule>
  </conditionalFormatting>
  <conditionalFormatting sqref="E391:E392 L391:L392 J391:J392">
    <cfRule type="containsBlanks" dxfId="325" priority="326">
      <formula>LEN(TRIM(E391))=0</formula>
    </cfRule>
  </conditionalFormatting>
  <conditionalFormatting sqref="O391:P392">
    <cfRule type="containsBlanks" dxfId="324" priority="324">
      <formula>LEN(TRIM(O391))=0</formula>
    </cfRule>
  </conditionalFormatting>
  <conditionalFormatting sqref="O391:P392">
    <cfRule type="containsBlanks" dxfId="323" priority="325">
      <formula>LEN(TRIM(O391))=0</formula>
    </cfRule>
  </conditionalFormatting>
  <conditionalFormatting sqref="N391:N392">
    <cfRule type="containsBlanks" dxfId="322" priority="323">
      <formula>LEN(TRIM(N391))=0</formula>
    </cfRule>
  </conditionalFormatting>
  <conditionalFormatting sqref="N391:N392">
    <cfRule type="containsBlanks" dxfId="321" priority="322">
      <formula>LEN(TRIM(N391))=0</formula>
    </cfRule>
  </conditionalFormatting>
  <conditionalFormatting sqref="E393:E398 L393:L398 J393:J398">
    <cfRule type="containsBlanks" dxfId="320" priority="320">
      <formula>LEN(TRIM(E393))=0</formula>
    </cfRule>
  </conditionalFormatting>
  <conditionalFormatting sqref="E393:E398 L393:L398 J393:J398">
    <cfRule type="containsBlanks" dxfId="319" priority="319">
      <formula>LEN(TRIM(E393))=0</formula>
    </cfRule>
  </conditionalFormatting>
  <conditionalFormatting sqref="E391:E392">
    <cfRule type="containsBlanks" dxfId="318" priority="321">
      <formula>LEN(TRIM(E391))=0</formula>
    </cfRule>
  </conditionalFormatting>
  <conditionalFormatting sqref="O393:P398">
    <cfRule type="containsBlanks" dxfId="317" priority="317">
      <formula>LEN(TRIM(O393))=0</formula>
    </cfRule>
  </conditionalFormatting>
  <conditionalFormatting sqref="O393:P398">
    <cfRule type="containsBlanks" dxfId="316" priority="318">
      <formula>LEN(TRIM(O393))=0</formula>
    </cfRule>
  </conditionalFormatting>
  <conditionalFormatting sqref="N393:N398">
    <cfRule type="containsBlanks" dxfId="315" priority="316">
      <formula>LEN(TRIM(N393))=0</formula>
    </cfRule>
  </conditionalFormatting>
  <conditionalFormatting sqref="N393:N398">
    <cfRule type="containsBlanks" dxfId="314" priority="315">
      <formula>LEN(TRIM(N393))=0</formula>
    </cfRule>
  </conditionalFormatting>
  <conditionalFormatting sqref="H414:H415 E414:E415 L414:L415 J414:J415 J420 L420 E422:E423 L422:L423 J422:J423 J425:J426 L425:L426 E425:E426">
    <cfRule type="containsBlanks" dxfId="313" priority="313">
      <formula>LEN(TRIM(E414))=0</formula>
    </cfRule>
  </conditionalFormatting>
  <conditionalFormatting sqref="H414:H415 E414:E415 L414:L415 J414:J415 J420 L420 E422:E423 L422:L423 J422:J423 J425:J426 L425:L426 E425:E426">
    <cfRule type="containsBlanks" dxfId="312" priority="312">
      <formula>LEN(TRIM(E414))=0</formula>
    </cfRule>
  </conditionalFormatting>
  <conditionalFormatting sqref="G414:G415">
    <cfRule type="containsBlanks" dxfId="311" priority="311">
      <formula>LEN(TRIM(G414))=0</formula>
    </cfRule>
  </conditionalFormatting>
  <conditionalFormatting sqref="E393:E398">
    <cfRule type="containsBlanks" dxfId="310" priority="314">
      <formula>LEN(TRIM(E393))=0</formula>
    </cfRule>
  </conditionalFormatting>
  <conditionalFormatting sqref="O414:Q415 O420:Q420 O422:P423 O425:P426">
    <cfRule type="containsBlanks" dxfId="309" priority="309">
      <formula>LEN(TRIM(O414))=0</formula>
    </cfRule>
  </conditionalFormatting>
  <conditionalFormatting sqref="O414:Q415 O420:Q420 O422:P423 O425:P426">
    <cfRule type="containsBlanks" dxfId="308" priority="310">
      <formula>LEN(TRIM(O414))=0</formula>
    </cfRule>
  </conditionalFormatting>
  <conditionalFormatting sqref="N414:N415 N420 N422:N423 N425:N426">
    <cfRule type="containsBlanks" dxfId="307" priority="308">
      <formula>LEN(TRIM(N414))=0</formula>
    </cfRule>
  </conditionalFormatting>
  <conditionalFormatting sqref="N414:N415 N420 N422:N423 N425:N426">
    <cfRule type="containsBlanks" dxfId="306" priority="307">
      <formula>LEN(TRIM(N414))=0</formula>
    </cfRule>
  </conditionalFormatting>
  <conditionalFormatting sqref="E414:E415 E422:E423 E425:E426">
    <cfRule type="containsBlanks" dxfId="305" priority="306">
      <formula>LEN(TRIM(E414))=0</formula>
    </cfRule>
  </conditionalFormatting>
  <conditionalFormatting sqref="E439 L439 J439 J441 L441 E441">
    <cfRule type="containsBlanks" dxfId="304" priority="305">
      <formula>LEN(TRIM(E439))=0</formula>
    </cfRule>
  </conditionalFormatting>
  <conditionalFormatting sqref="E439 L439 J439 J441 L441 E441">
    <cfRule type="containsBlanks" dxfId="303" priority="304">
      <formula>LEN(TRIM(E439))=0</formula>
    </cfRule>
  </conditionalFormatting>
  <conditionalFormatting sqref="O439:Q439 O441:Q441">
    <cfRule type="containsBlanks" dxfId="302" priority="303">
      <formula>LEN(TRIM(O439))=0</formula>
    </cfRule>
  </conditionalFormatting>
  <conditionalFormatting sqref="O439:Q439 O441:Q441">
    <cfRule type="containsBlanks" dxfId="301" priority="302">
      <formula>LEN(TRIM(O439))=0</formula>
    </cfRule>
  </conditionalFormatting>
  <conditionalFormatting sqref="N439 N441">
    <cfRule type="containsBlanks" dxfId="300" priority="301">
      <formula>LEN(TRIM(N439))=0</formula>
    </cfRule>
  </conditionalFormatting>
  <conditionalFormatting sqref="N439 N441">
    <cfRule type="containsBlanks" dxfId="299" priority="300">
      <formula>LEN(TRIM(N439))=0</formula>
    </cfRule>
  </conditionalFormatting>
  <conditionalFormatting sqref="H462:H463 E462:E463 L462:L463 J462:J463">
    <cfRule type="containsBlanks" dxfId="298" priority="298">
      <formula>LEN(TRIM(E462))=0</formula>
    </cfRule>
  </conditionalFormatting>
  <conditionalFormatting sqref="H462:H463 E462:E463 L462:L463 J462:J463">
    <cfRule type="containsBlanks" dxfId="297" priority="297">
      <formula>LEN(TRIM(E462))=0</formula>
    </cfRule>
  </conditionalFormatting>
  <conditionalFormatting sqref="G462:G463">
    <cfRule type="containsBlanks" dxfId="296" priority="296">
      <formula>LEN(TRIM(G462))=0</formula>
    </cfRule>
  </conditionalFormatting>
  <conditionalFormatting sqref="E439 E441">
    <cfRule type="containsBlanks" dxfId="295" priority="299">
      <formula>LEN(TRIM(E439))=0</formula>
    </cfRule>
  </conditionalFormatting>
  <conditionalFormatting sqref="O462:R463">
    <cfRule type="containsBlanks" dxfId="294" priority="294">
      <formula>LEN(TRIM(O462))=0</formula>
    </cfRule>
  </conditionalFormatting>
  <conditionalFormatting sqref="O462:R463">
    <cfRule type="containsBlanks" dxfId="293" priority="295">
      <formula>LEN(TRIM(O462))=0</formula>
    </cfRule>
  </conditionalFormatting>
  <conditionalFormatting sqref="N462:N463">
    <cfRule type="containsBlanks" dxfId="292" priority="293">
      <formula>LEN(TRIM(N462))=0</formula>
    </cfRule>
  </conditionalFormatting>
  <conditionalFormatting sqref="N462:N463">
    <cfRule type="containsBlanks" dxfId="291" priority="292">
      <formula>LEN(TRIM(N462))=0</formula>
    </cfRule>
  </conditionalFormatting>
  <conditionalFormatting sqref="L474:L475 E474:E475 J474:J475">
    <cfRule type="containsBlanks" dxfId="290" priority="290">
      <formula>LEN(TRIM(E474))=0</formula>
    </cfRule>
  </conditionalFormatting>
  <conditionalFormatting sqref="L474:L475 E474:E475 J474:J475">
    <cfRule type="containsBlanks" dxfId="289" priority="289">
      <formula>LEN(TRIM(E474))=0</formula>
    </cfRule>
  </conditionalFormatting>
  <conditionalFormatting sqref="D473:D475">
    <cfRule type="containsBlanks" dxfId="288" priority="288">
      <formula>LEN(TRIM(D473))=0</formula>
    </cfRule>
  </conditionalFormatting>
  <conditionalFormatting sqref="E462:E463">
    <cfRule type="containsBlanks" dxfId="287" priority="291">
      <formula>LEN(TRIM(E462))=0</formula>
    </cfRule>
  </conditionalFormatting>
  <conditionalFormatting sqref="O475:P475 P474">
    <cfRule type="containsBlanks" dxfId="286" priority="287">
      <formula>LEN(TRIM(O474))=0</formula>
    </cfRule>
  </conditionalFormatting>
  <conditionalFormatting sqref="O475:P475 P474">
    <cfRule type="containsBlanks" dxfId="285" priority="286">
      <formula>LEN(TRIM(O474))=0</formula>
    </cfRule>
  </conditionalFormatting>
  <conditionalFormatting sqref="N474:N475">
    <cfRule type="containsBlanks" dxfId="284" priority="285">
      <formula>LEN(TRIM(N474))=0</formula>
    </cfRule>
  </conditionalFormatting>
  <conditionalFormatting sqref="N474:N475">
    <cfRule type="containsBlanks" dxfId="283" priority="284">
      <formula>LEN(TRIM(N474))=0</formula>
    </cfRule>
  </conditionalFormatting>
  <conditionalFormatting sqref="J477 L477 E477">
    <cfRule type="containsBlanks" dxfId="282" priority="281">
      <formula>LEN(TRIM(E477))=0</formula>
    </cfRule>
  </conditionalFormatting>
  <conditionalFormatting sqref="D477:D478">
    <cfRule type="containsBlanks" dxfId="281" priority="280">
      <formula>LEN(TRIM(D477))=0</formula>
    </cfRule>
  </conditionalFormatting>
  <conditionalFormatting sqref="E474:E475">
    <cfRule type="containsBlanks" dxfId="280" priority="283">
      <formula>LEN(TRIM(E474))=0</formula>
    </cfRule>
  </conditionalFormatting>
  <conditionalFormatting sqref="J477 L477 E477">
    <cfRule type="containsBlanks" dxfId="279" priority="282">
      <formula>LEN(TRIM(E477))=0</formula>
    </cfRule>
  </conditionalFormatting>
  <conditionalFormatting sqref="O477:P477">
    <cfRule type="containsBlanks" dxfId="278" priority="279">
      <formula>LEN(TRIM(O477))=0</formula>
    </cfRule>
  </conditionalFormatting>
  <conditionalFormatting sqref="O477:P477">
    <cfRule type="containsBlanks" dxfId="277" priority="278">
      <formula>LEN(TRIM(O477))=0</formula>
    </cfRule>
  </conditionalFormatting>
  <conditionalFormatting sqref="N477">
    <cfRule type="containsBlanks" dxfId="276" priority="277">
      <formula>LEN(TRIM(N477))=0</formula>
    </cfRule>
  </conditionalFormatting>
  <conditionalFormatting sqref="N477">
    <cfRule type="containsBlanks" dxfId="275" priority="276">
      <formula>LEN(TRIM(N477))=0</formula>
    </cfRule>
  </conditionalFormatting>
  <conditionalFormatting sqref="J547:J549 L547:L549 H547:H549 E547:E549">
    <cfRule type="containsBlanks" dxfId="274" priority="273">
      <formula>LEN(TRIM(E547))=0</formula>
    </cfRule>
  </conditionalFormatting>
  <conditionalFormatting sqref="D547:D549">
    <cfRule type="containsBlanks" dxfId="273" priority="272">
      <formula>LEN(TRIM(D547))=0</formula>
    </cfRule>
  </conditionalFormatting>
  <conditionalFormatting sqref="E477">
    <cfRule type="containsBlanks" dxfId="272" priority="275">
      <formula>LEN(TRIM(E477))=0</formula>
    </cfRule>
  </conditionalFormatting>
  <conditionalFormatting sqref="J547:J549 L547:L549 H547:H549 E547:E549">
    <cfRule type="containsBlanks" dxfId="271" priority="274">
      <formula>LEN(TRIM(E547))=0</formula>
    </cfRule>
  </conditionalFormatting>
  <conditionalFormatting sqref="O547:R547 O548:P549">
    <cfRule type="containsBlanks" dxfId="270" priority="270">
      <formula>LEN(TRIM(O547))=0</formula>
    </cfRule>
  </conditionalFormatting>
  <conditionalFormatting sqref="G547:G549">
    <cfRule type="containsBlanks" dxfId="269" priority="271">
      <formula>LEN(TRIM(G547))=0</formula>
    </cfRule>
  </conditionalFormatting>
  <conditionalFormatting sqref="O547:R547 O548:P549">
    <cfRule type="containsBlanks" dxfId="268" priority="269">
      <formula>LEN(TRIM(O547))=0</formula>
    </cfRule>
  </conditionalFormatting>
  <conditionalFormatting sqref="N547:N549">
    <cfRule type="containsBlanks" dxfId="267" priority="268">
      <formula>LEN(TRIM(N547))=0</formula>
    </cfRule>
  </conditionalFormatting>
  <conditionalFormatting sqref="N547:N549">
    <cfRule type="containsBlanks" dxfId="266" priority="267">
      <formula>LEN(TRIM(N547))=0</formula>
    </cfRule>
  </conditionalFormatting>
  <conditionalFormatting sqref="E547:E549">
    <cfRule type="containsBlanks" dxfId="265" priority="266">
      <formula>LEN(TRIM(E547))=0</formula>
    </cfRule>
  </conditionalFormatting>
  <conditionalFormatting sqref="J551 L551 H551 E551">
    <cfRule type="containsBlanks" dxfId="264" priority="264">
      <formula>LEN(TRIM(E551))=0</formula>
    </cfRule>
  </conditionalFormatting>
  <conditionalFormatting sqref="J551 L551 H551 E551">
    <cfRule type="containsBlanks" dxfId="263" priority="265">
      <formula>LEN(TRIM(E551))=0</formula>
    </cfRule>
  </conditionalFormatting>
  <conditionalFormatting sqref="G551">
    <cfRule type="containsBlanks" dxfId="262" priority="263">
      <formula>LEN(TRIM(G551))=0</formula>
    </cfRule>
  </conditionalFormatting>
  <conditionalFormatting sqref="O551:P551">
    <cfRule type="containsBlanks" dxfId="261" priority="262">
      <formula>LEN(TRIM(O551))=0</formula>
    </cfRule>
  </conditionalFormatting>
  <conditionalFormatting sqref="O551:P551">
    <cfRule type="containsBlanks" dxfId="260" priority="261">
      <formula>LEN(TRIM(O551))=0</formula>
    </cfRule>
  </conditionalFormatting>
  <conditionalFormatting sqref="N551">
    <cfRule type="containsBlanks" dxfId="259" priority="260">
      <formula>LEN(TRIM(N551))=0</formula>
    </cfRule>
  </conditionalFormatting>
  <conditionalFormatting sqref="N551">
    <cfRule type="containsBlanks" dxfId="258" priority="259">
      <formula>LEN(TRIM(N551))=0</formula>
    </cfRule>
  </conditionalFormatting>
  <conditionalFormatting sqref="E551">
    <cfRule type="containsBlanks" dxfId="257" priority="258">
      <formula>LEN(TRIM(E551))=0</formula>
    </cfRule>
  </conditionalFormatting>
  <conditionalFormatting sqref="J558 L558 E558">
    <cfRule type="containsBlanks" dxfId="256" priority="257">
      <formula>LEN(TRIM(E558))=0</formula>
    </cfRule>
  </conditionalFormatting>
  <conditionalFormatting sqref="J558 L558 E558">
    <cfRule type="containsBlanks" dxfId="255" priority="256">
      <formula>LEN(TRIM(E558))=0</formula>
    </cfRule>
  </conditionalFormatting>
  <conditionalFormatting sqref="O558:P558">
    <cfRule type="containsBlanks" dxfId="254" priority="254">
      <formula>LEN(TRIM(O558))=0</formula>
    </cfRule>
  </conditionalFormatting>
  <conditionalFormatting sqref="D558:D560">
    <cfRule type="containsBlanks" dxfId="253" priority="255">
      <formula>LEN(TRIM(D558))=0</formula>
    </cfRule>
  </conditionalFormatting>
  <conditionalFormatting sqref="O558:P558">
    <cfRule type="containsBlanks" dxfId="252" priority="253">
      <formula>LEN(TRIM(O558))=0</formula>
    </cfRule>
  </conditionalFormatting>
  <conditionalFormatting sqref="N558">
    <cfRule type="containsBlanks" dxfId="251" priority="252">
      <formula>LEN(TRIM(N558))=0</formula>
    </cfRule>
  </conditionalFormatting>
  <conditionalFormatting sqref="N558">
    <cfRule type="containsBlanks" dxfId="250" priority="251">
      <formula>LEN(TRIM(N558))=0</formula>
    </cfRule>
  </conditionalFormatting>
  <conditionalFormatting sqref="E558">
    <cfRule type="containsBlanks" dxfId="249" priority="250">
      <formula>LEN(TRIM(E558))=0</formula>
    </cfRule>
  </conditionalFormatting>
  <conditionalFormatting sqref="J652 L652 H652 E652">
    <cfRule type="containsBlanks" dxfId="248" priority="249">
      <formula>LEN(TRIM(E652))=0</formula>
    </cfRule>
  </conditionalFormatting>
  <conditionalFormatting sqref="D652">
    <cfRule type="containsBlanks" dxfId="247" priority="247">
      <formula>LEN(TRIM(D652))=0</formula>
    </cfRule>
  </conditionalFormatting>
  <conditionalFormatting sqref="J652 L652 H652 E652">
    <cfRule type="containsBlanks" dxfId="246" priority="248">
      <formula>LEN(TRIM(E652))=0</formula>
    </cfRule>
  </conditionalFormatting>
  <conditionalFormatting sqref="O652:R652">
    <cfRule type="containsBlanks" dxfId="245" priority="245">
      <formula>LEN(TRIM(O652))=0</formula>
    </cfRule>
  </conditionalFormatting>
  <conditionalFormatting sqref="G652">
    <cfRule type="containsBlanks" dxfId="244" priority="246">
      <formula>LEN(TRIM(G652))=0</formula>
    </cfRule>
  </conditionalFormatting>
  <conditionalFormatting sqref="O652:R652">
    <cfRule type="containsBlanks" dxfId="243" priority="244">
      <formula>LEN(TRIM(O652))=0</formula>
    </cfRule>
  </conditionalFormatting>
  <conditionalFormatting sqref="N652">
    <cfRule type="containsBlanks" dxfId="242" priority="243">
      <formula>LEN(TRIM(N652))=0</formula>
    </cfRule>
  </conditionalFormatting>
  <conditionalFormatting sqref="N652">
    <cfRule type="containsBlanks" dxfId="241" priority="242">
      <formula>LEN(TRIM(N652))=0</formula>
    </cfRule>
  </conditionalFormatting>
  <conditionalFormatting sqref="J653:J655 L653:L655 H653 E653:E655">
    <cfRule type="containsBlanks" dxfId="240" priority="239">
      <formula>LEN(TRIM(E653))=0</formula>
    </cfRule>
  </conditionalFormatting>
  <conditionalFormatting sqref="D653:D655">
    <cfRule type="containsBlanks" dxfId="239" priority="238">
      <formula>LEN(TRIM(D653))=0</formula>
    </cfRule>
  </conditionalFormatting>
  <conditionalFormatting sqref="E652">
    <cfRule type="containsBlanks" dxfId="238" priority="241">
      <formula>LEN(TRIM(E652))=0</formula>
    </cfRule>
  </conditionalFormatting>
  <conditionalFormatting sqref="J653:J655 L653:L655 H653 E653:E655">
    <cfRule type="containsBlanks" dxfId="237" priority="240">
      <formula>LEN(TRIM(E653))=0</formula>
    </cfRule>
  </conditionalFormatting>
  <conditionalFormatting sqref="O653:R653 O654:P655">
    <cfRule type="containsBlanks" dxfId="236" priority="236">
      <formula>LEN(TRIM(O653))=0</formula>
    </cfRule>
  </conditionalFormatting>
  <conditionalFormatting sqref="G653">
    <cfRule type="containsBlanks" dxfId="235" priority="237">
      <formula>LEN(TRIM(G653))=0</formula>
    </cfRule>
  </conditionalFormatting>
  <conditionalFormatting sqref="O653:R653 O654:P655">
    <cfRule type="containsBlanks" dxfId="234" priority="235">
      <formula>LEN(TRIM(O653))=0</formula>
    </cfRule>
  </conditionalFormatting>
  <conditionalFormatting sqref="N653:N655">
    <cfRule type="containsBlanks" dxfId="233" priority="234">
      <formula>LEN(TRIM(N653))=0</formula>
    </cfRule>
  </conditionalFormatting>
  <conditionalFormatting sqref="N653:N655">
    <cfRule type="containsBlanks" dxfId="232" priority="233">
      <formula>LEN(TRIM(N653))=0</formula>
    </cfRule>
  </conditionalFormatting>
  <conditionalFormatting sqref="L757:L758 J757:J758 H757:H758 E757:E758">
    <cfRule type="containsBlanks" dxfId="231" priority="231">
      <formula>LEN(TRIM(E757))=0</formula>
    </cfRule>
  </conditionalFormatting>
  <conditionalFormatting sqref="L757:L758 J757:J758">
    <cfRule type="containsBlanks" dxfId="230" priority="230">
      <formula>LEN(TRIM(J757))=0</formula>
    </cfRule>
  </conditionalFormatting>
  <conditionalFormatting sqref="E653:E655">
    <cfRule type="containsBlanks" dxfId="229" priority="232">
      <formula>LEN(TRIM(E653))=0</formula>
    </cfRule>
  </conditionalFormatting>
  <conditionalFormatting sqref="O757:R758">
    <cfRule type="containsBlanks" dxfId="228" priority="228">
      <formula>LEN(TRIM(O757))=0</formula>
    </cfRule>
  </conditionalFormatting>
  <conditionalFormatting sqref="O757:R758">
    <cfRule type="containsBlanks" dxfId="227" priority="229">
      <formula>LEN(TRIM(O757))=0</formula>
    </cfRule>
  </conditionalFormatting>
  <conditionalFormatting sqref="N757:N758">
    <cfRule type="containsBlanks" dxfId="226" priority="227">
      <formula>LEN(TRIM(N757))=0</formula>
    </cfRule>
  </conditionalFormatting>
  <conditionalFormatting sqref="N757:N758">
    <cfRule type="containsBlanks" dxfId="225" priority="226">
      <formula>LEN(TRIM(N757))=0</formula>
    </cfRule>
  </conditionalFormatting>
  <conditionalFormatting sqref="O768:R768">
    <cfRule type="containsBlanks" dxfId="224" priority="224">
      <formula>LEN(TRIM(O768))=0</formula>
    </cfRule>
  </conditionalFormatting>
  <conditionalFormatting sqref="N768">
    <cfRule type="containsBlanks" dxfId="223" priority="223">
      <formula>LEN(TRIM(N768))=0</formula>
    </cfRule>
  </conditionalFormatting>
  <conditionalFormatting sqref="J768 L768">
    <cfRule type="containsBlanks" dxfId="222" priority="225">
      <formula>LEN(TRIM(J768))=0</formula>
    </cfRule>
  </conditionalFormatting>
  <conditionalFormatting sqref="O772:R773 O774:P774">
    <cfRule type="containsBlanks" dxfId="221" priority="221">
      <formula>LEN(TRIM(O772))=0</formula>
    </cfRule>
  </conditionalFormatting>
  <conditionalFormatting sqref="N772:N774">
    <cfRule type="containsBlanks" dxfId="220" priority="220">
      <formula>LEN(TRIM(N772))=0</formula>
    </cfRule>
  </conditionalFormatting>
  <conditionalFormatting sqref="J772:J774 L772:L774">
    <cfRule type="containsBlanks" dxfId="219" priority="222">
      <formula>LEN(TRIM(J772))=0</formula>
    </cfRule>
  </conditionalFormatting>
  <conditionalFormatting sqref="E62:E63 O63">
    <cfRule type="containsBlanks" dxfId="218" priority="219">
      <formula>LEN(TRIM(E62))=0</formula>
    </cfRule>
  </conditionalFormatting>
  <conditionalFormatting sqref="E62:E63">
    <cfRule type="containsBlanks" dxfId="217" priority="218">
      <formula>LEN(TRIM(E62))=0</formula>
    </cfRule>
  </conditionalFormatting>
  <conditionalFormatting sqref="O63">
    <cfRule type="containsBlanks" dxfId="216" priority="217">
      <formula>LEN(TRIM(O63))=0</formula>
    </cfRule>
  </conditionalFormatting>
  <conditionalFormatting sqref="O63">
    <cfRule type="containsBlanks" dxfId="215" priority="216">
      <formula>LEN(TRIM(O63))=0</formula>
    </cfRule>
  </conditionalFormatting>
  <conditionalFormatting sqref="H205:H207">
    <cfRule type="containsBlanks" dxfId="214" priority="215">
      <formula>LEN(TRIM(H205))=0</formula>
    </cfRule>
  </conditionalFormatting>
  <conditionalFormatting sqref="H205:H207">
    <cfRule type="containsBlanks" dxfId="213" priority="214">
      <formula>LEN(TRIM(H205))=0</formula>
    </cfRule>
  </conditionalFormatting>
  <conditionalFormatting sqref="E205">
    <cfRule type="containsBlanks" dxfId="212" priority="213">
      <formula>LEN(TRIM(E205))=0</formula>
    </cfRule>
  </conditionalFormatting>
  <conditionalFormatting sqref="E205">
    <cfRule type="containsBlanks" dxfId="211" priority="212">
      <formula>LEN(TRIM(E205))=0</formula>
    </cfRule>
  </conditionalFormatting>
  <conditionalFormatting sqref="O205:P207">
    <cfRule type="containsBlanks" dxfId="210" priority="208">
      <formula>LEN(TRIM(O205))=0</formula>
    </cfRule>
  </conditionalFormatting>
  <conditionalFormatting sqref="D205">
    <cfRule type="containsBlanks" dxfId="209" priority="211">
      <formula>LEN(TRIM(D205))=0</formula>
    </cfRule>
  </conditionalFormatting>
  <conditionalFormatting sqref="G205">
    <cfRule type="containsBlanks" dxfId="208" priority="210">
      <formula>LEN(TRIM(G205))=0</formula>
    </cfRule>
  </conditionalFormatting>
  <conditionalFormatting sqref="O205:P207">
    <cfRule type="containsBlanks" dxfId="207" priority="209">
      <formula>LEN(TRIM(O205))=0</formula>
    </cfRule>
  </conditionalFormatting>
  <conditionalFormatting sqref="J205:J207">
    <cfRule type="containsBlanks" dxfId="206" priority="207">
      <formula>LEN(TRIM(J205))=0</formula>
    </cfRule>
  </conditionalFormatting>
  <conditionalFormatting sqref="J205:J207">
    <cfRule type="containsBlanks" dxfId="205" priority="206">
      <formula>LEN(TRIM(J205))=0</formula>
    </cfRule>
  </conditionalFormatting>
  <conditionalFormatting sqref="L205:L207">
    <cfRule type="containsBlanks" dxfId="204" priority="205">
      <formula>LEN(TRIM(L205))=0</formula>
    </cfRule>
  </conditionalFormatting>
  <conditionalFormatting sqref="L205:L207">
    <cfRule type="containsBlanks" dxfId="203" priority="204">
      <formula>LEN(TRIM(L205))=0</formula>
    </cfRule>
  </conditionalFormatting>
  <conditionalFormatting sqref="N205:N207">
    <cfRule type="containsBlanks" dxfId="202" priority="203">
      <formula>LEN(TRIM(N205))=0</formula>
    </cfRule>
  </conditionalFormatting>
  <conditionalFormatting sqref="N205:N207">
    <cfRule type="containsBlanks" dxfId="201" priority="202">
      <formula>LEN(TRIM(N205))=0</formula>
    </cfRule>
  </conditionalFormatting>
  <conditionalFormatting sqref="J205:J207 G205 L205:L207 N205:P207">
    <cfRule type="containsBlanks" dxfId="200" priority="201">
      <formula>LEN(TRIM(G205))=0</formula>
    </cfRule>
  </conditionalFormatting>
  <conditionalFormatting sqref="O274:O285 D274:E285">
    <cfRule type="containsBlanks" dxfId="199" priority="200">
      <formula>LEN(TRIM(D274))=0</formula>
    </cfRule>
  </conditionalFormatting>
  <conditionalFormatting sqref="E274:E285">
    <cfRule type="containsBlanks" dxfId="198" priority="199">
      <formula>LEN(TRIM(E274))=0</formula>
    </cfRule>
  </conditionalFormatting>
  <conditionalFormatting sqref="D274:D285">
    <cfRule type="containsBlanks" dxfId="197" priority="198">
      <formula>LEN(TRIM(D274))=0</formula>
    </cfRule>
  </conditionalFormatting>
  <conditionalFormatting sqref="O274:O285">
    <cfRule type="containsBlanks" dxfId="196" priority="197">
      <formula>LEN(TRIM(O274))=0</formula>
    </cfRule>
  </conditionalFormatting>
  <conditionalFormatting sqref="O274:O285">
    <cfRule type="containsBlanks" dxfId="195" priority="196">
      <formula>LEN(TRIM(O274))=0</formula>
    </cfRule>
  </conditionalFormatting>
  <conditionalFormatting sqref="H467 E467 L467 J467 J469 L469 E469">
    <cfRule type="containsBlanks" dxfId="194" priority="193">
      <formula>LEN(TRIM(E467))=0</formula>
    </cfRule>
  </conditionalFormatting>
  <conditionalFormatting sqref="H467 E467 L467 J467 J469 L469 E469">
    <cfRule type="containsBlanks" dxfId="193" priority="192">
      <formula>LEN(TRIM(E467))=0</formula>
    </cfRule>
  </conditionalFormatting>
  <conditionalFormatting sqref="O467:P467 P469">
    <cfRule type="containsBlanks" dxfId="192" priority="189">
      <formula>LEN(TRIM(O467))=0</formula>
    </cfRule>
  </conditionalFormatting>
  <conditionalFormatting sqref="E274:E285">
    <cfRule type="containsBlanks" dxfId="191" priority="195">
      <formula>LEN(TRIM(E274))=0</formula>
    </cfRule>
  </conditionalFormatting>
  <conditionalFormatting sqref="J467 L467 N467:P467 N469 L469 J469 P469">
    <cfRule type="containsBlanks" dxfId="190" priority="194">
      <formula>LEN(TRIM(J467))=0</formula>
    </cfRule>
  </conditionalFormatting>
  <conditionalFormatting sqref="G467">
    <cfRule type="containsBlanks" dxfId="189" priority="191">
      <formula>LEN(TRIM(G467))=0</formula>
    </cfRule>
  </conditionalFormatting>
  <conditionalFormatting sqref="O467:P467 P469">
    <cfRule type="containsBlanks" dxfId="188" priority="190">
      <formula>LEN(TRIM(O467))=0</formula>
    </cfRule>
  </conditionalFormatting>
  <conditionalFormatting sqref="N467 N469">
    <cfRule type="containsBlanks" dxfId="187" priority="188">
      <formula>LEN(TRIM(N467))=0</formula>
    </cfRule>
  </conditionalFormatting>
  <conditionalFormatting sqref="N467 N469">
    <cfRule type="containsBlanks" dxfId="186" priority="187">
      <formula>LEN(TRIM(N467))=0</formula>
    </cfRule>
  </conditionalFormatting>
  <conditionalFormatting sqref="J517:J518 L517:L518 N517:P518">
    <cfRule type="containsBlanks" dxfId="185" priority="185">
      <formula>LEN(TRIM(J517))=0</formula>
    </cfRule>
  </conditionalFormatting>
  <conditionalFormatting sqref="E467 E469">
    <cfRule type="containsBlanks" dxfId="184" priority="186">
      <formula>LEN(TRIM(E467))=0</formula>
    </cfRule>
  </conditionalFormatting>
  <conditionalFormatting sqref="D674:D676 O674 O676">
    <cfRule type="containsBlanks" dxfId="183" priority="184">
      <formula>LEN(TRIM(D674))=0</formula>
    </cfRule>
  </conditionalFormatting>
  <conditionalFormatting sqref="O674 O676">
    <cfRule type="containsBlanks" dxfId="182" priority="183">
      <formula>LEN(TRIM(O674))=0</formula>
    </cfRule>
  </conditionalFormatting>
  <conditionalFormatting sqref="D674:D676">
    <cfRule type="containsBlanks" dxfId="181" priority="182">
      <formula>LEN(TRIM(D674))=0</formula>
    </cfRule>
  </conditionalFormatting>
  <conditionalFormatting sqref="O674 O676">
    <cfRule type="containsBlanks" dxfId="180" priority="181">
      <formula>LEN(TRIM(O674))=0</formula>
    </cfRule>
  </conditionalFormatting>
  <conditionalFormatting sqref="E656:E659">
    <cfRule type="containsBlanks" dxfId="179" priority="180">
      <formula>LEN(TRIM(E656))=0</formula>
    </cfRule>
  </conditionalFormatting>
  <conditionalFormatting sqref="E656:E659">
    <cfRule type="containsBlanks" dxfId="178" priority="179">
      <formula>LEN(TRIM(E656))=0</formula>
    </cfRule>
  </conditionalFormatting>
  <conditionalFormatting sqref="D656:D659">
    <cfRule type="containsBlanks" dxfId="177" priority="178">
      <formula>LEN(TRIM(D656))=0</formula>
    </cfRule>
  </conditionalFormatting>
  <conditionalFormatting sqref="E656:E659">
    <cfRule type="containsBlanks" dxfId="176" priority="177">
      <formula>LEN(TRIM(E656))=0</formula>
    </cfRule>
  </conditionalFormatting>
  <conditionalFormatting sqref="E807:E809 E832">
    <cfRule type="containsBlanks" dxfId="175" priority="171">
      <formula>LEN(TRIM(E807))=0</formula>
    </cfRule>
  </conditionalFormatting>
  <conditionalFormatting sqref="D806:E809 O806:O809 D832:E832">
    <cfRule type="containsBlanks" dxfId="174" priority="176">
      <formula>LEN(TRIM(D806))=0</formula>
    </cfRule>
  </conditionalFormatting>
  <conditionalFormatting sqref="E806">
    <cfRule type="containsBlanks" dxfId="173" priority="175">
      <formula>LEN(TRIM(E806))=0</formula>
    </cfRule>
  </conditionalFormatting>
  <conditionalFormatting sqref="D806">
    <cfRule type="containsBlanks" dxfId="172" priority="174">
      <formula>LEN(TRIM(D806))=0</formula>
    </cfRule>
  </conditionalFormatting>
  <conditionalFormatting sqref="O806:O809">
    <cfRule type="containsBlanks" dxfId="171" priority="173">
      <formula>LEN(TRIM(O806))=0</formula>
    </cfRule>
  </conditionalFormatting>
  <conditionalFormatting sqref="O806:O809">
    <cfRule type="containsBlanks" dxfId="170" priority="172">
      <formula>LEN(TRIM(O806))=0</formula>
    </cfRule>
  </conditionalFormatting>
  <conditionalFormatting sqref="E807:E809 E832">
    <cfRule type="containsBlanks" dxfId="169" priority="170">
      <formula>LEN(TRIM(E807))=0</formula>
    </cfRule>
  </conditionalFormatting>
  <conditionalFormatting sqref="D807:D809 D832">
    <cfRule type="containsBlanks" dxfId="168" priority="169">
      <formula>LEN(TRIM(D807))=0</formula>
    </cfRule>
  </conditionalFormatting>
  <conditionalFormatting sqref="O807:O809">
    <cfRule type="containsBlanks" dxfId="167" priority="168">
      <formula>LEN(TRIM(O807))=0</formula>
    </cfRule>
  </conditionalFormatting>
  <conditionalFormatting sqref="O807:O809">
    <cfRule type="containsBlanks" dxfId="166" priority="167">
      <formula>LEN(TRIM(O807))=0</formula>
    </cfRule>
  </conditionalFormatting>
  <conditionalFormatting sqref="D52:D54">
    <cfRule type="containsBlanks" dxfId="165" priority="166">
      <formula>LEN(TRIM(D52))=0</formula>
    </cfRule>
  </conditionalFormatting>
  <conditionalFormatting sqref="D52:D53">
    <cfRule type="containsBlanks" dxfId="164" priority="165">
      <formula>LEN(TRIM(D52))=0</formula>
    </cfRule>
  </conditionalFormatting>
  <conditionalFormatting sqref="D62:D63">
    <cfRule type="containsBlanks" dxfId="163" priority="164">
      <formula>LEN(TRIM(D62))=0</formula>
    </cfRule>
  </conditionalFormatting>
  <conditionalFormatting sqref="D62:D63">
    <cfRule type="containsBlanks" dxfId="162" priority="163">
      <formula>LEN(TRIM(D62))=0</formula>
    </cfRule>
  </conditionalFormatting>
  <conditionalFormatting sqref="D62:D63">
    <cfRule type="containsBlanks" dxfId="161" priority="162">
      <formula>LEN(TRIM(D62))=0</formula>
    </cfRule>
  </conditionalFormatting>
  <conditionalFormatting sqref="E674:E676">
    <cfRule type="containsBlanks" dxfId="160" priority="161">
      <formula>LEN(TRIM(E674))=0</formula>
    </cfRule>
  </conditionalFormatting>
  <conditionalFormatting sqref="E674:E676">
    <cfRule type="containsBlanks" dxfId="159" priority="160">
      <formula>LEN(TRIM(E674))=0</formula>
    </cfRule>
  </conditionalFormatting>
  <conditionalFormatting sqref="E674:E676">
    <cfRule type="containsBlanks" dxfId="158" priority="159">
      <formula>LEN(TRIM(E674))=0</formula>
    </cfRule>
  </conditionalFormatting>
  <conditionalFormatting sqref="G52:G54 G62:G66 G211 G504:G509 G781 G563:G567 G217:G223 G428:G430">
    <cfRule type="containsBlanks" dxfId="157" priority="158">
      <formula>LEN(TRIM(G52))=0</formula>
    </cfRule>
  </conditionalFormatting>
  <conditionalFormatting sqref="E206">
    <cfRule type="containsBlanks" dxfId="156" priority="157">
      <formula>LEN(TRIM(E206))=0</formula>
    </cfRule>
  </conditionalFormatting>
  <conditionalFormatting sqref="E206">
    <cfRule type="containsBlanks" dxfId="155" priority="156">
      <formula>LEN(TRIM(E206))=0</formula>
    </cfRule>
  </conditionalFormatting>
  <conditionalFormatting sqref="D206">
    <cfRule type="containsBlanks" dxfId="154" priority="155">
      <formula>LEN(TRIM(D206))=0</formula>
    </cfRule>
  </conditionalFormatting>
  <conditionalFormatting sqref="G206">
    <cfRule type="containsBlanks" dxfId="153" priority="154">
      <formula>LEN(TRIM(G206))=0</formula>
    </cfRule>
  </conditionalFormatting>
  <conditionalFormatting sqref="G206">
    <cfRule type="containsBlanks" dxfId="152" priority="153">
      <formula>LEN(TRIM(G206))=0</formula>
    </cfRule>
  </conditionalFormatting>
  <conditionalFormatting sqref="E207">
    <cfRule type="containsBlanks" dxfId="151" priority="152">
      <formula>LEN(TRIM(E207))=0</formula>
    </cfRule>
  </conditionalFormatting>
  <conditionalFormatting sqref="E207">
    <cfRule type="containsBlanks" dxfId="150" priority="151">
      <formula>LEN(TRIM(E207))=0</formula>
    </cfRule>
  </conditionalFormatting>
  <conditionalFormatting sqref="D207">
    <cfRule type="containsBlanks" dxfId="149" priority="150">
      <formula>LEN(TRIM(D207))=0</formula>
    </cfRule>
  </conditionalFormatting>
  <conditionalFormatting sqref="G207">
    <cfRule type="containsBlanks" dxfId="148" priority="149">
      <formula>LEN(TRIM(G207))=0</formula>
    </cfRule>
  </conditionalFormatting>
  <conditionalFormatting sqref="G207">
    <cfRule type="containsBlanks" dxfId="147" priority="148">
      <formula>LEN(TRIM(G207))=0</formula>
    </cfRule>
  </conditionalFormatting>
  <conditionalFormatting sqref="Q205:R207">
    <cfRule type="containsBlanks" dxfId="146" priority="147">
      <formula>LEN(TRIM(Q205))=0</formula>
    </cfRule>
  </conditionalFormatting>
  <conditionalFormatting sqref="Q205:R207">
    <cfRule type="containsBlanks" dxfId="145" priority="146">
      <formula>LEN(TRIM(Q205))=0</formula>
    </cfRule>
  </conditionalFormatting>
  <conditionalFormatting sqref="Q205:R207">
    <cfRule type="containsBlanks" dxfId="144" priority="145">
      <formula>LEN(TRIM(Q205))=0</formula>
    </cfRule>
  </conditionalFormatting>
  <conditionalFormatting sqref="O778">
    <cfRule type="containsBlanks" dxfId="143" priority="144">
      <formula>LEN(TRIM(O778))=0</formula>
    </cfRule>
  </conditionalFormatting>
  <conditionalFormatting sqref="E104:E105 O104:O105">
    <cfRule type="containsBlanks" dxfId="142" priority="143">
      <formula>LEN(TRIM(E104))=0</formula>
    </cfRule>
  </conditionalFormatting>
  <conditionalFormatting sqref="E105">
    <cfRule type="containsBlanks" dxfId="141" priority="142">
      <formula>LEN(TRIM(E105))=0</formula>
    </cfRule>
  </conditionalFormatting>
  <conditionalFormatting sqref="O105">
    <cfRule type="containsBlanks" dxfId="140" priority="141">
      <formula>LEN(TRIM(O105))=0</formula>
    </cfRule>
  </conditionalFormatting>
  <conditionalFormatting sqref="O105">
    <cfRule type="containsBlanks" dxfId="139" priority="140">
      <formula>LEN(TRIM(O105))=0</formula>
    </cfRule>
  </conditionalFormatting>
  <conditionalFormatting sqref="O104 E104">
    <cfRule type="containsBlanks" dxfId="138" priority="139">
      <formula>LEN(TRIM(E104))=0</formula>
    </cfRule>
  </conditionalFormatting>
  <conditionalFormatting sqref="O104 E104">
    <cfRule type="containsBlanks" dxfId="137" priority="138">
      <formula>LEN(TRIM(E104))=0</formula>
    </cfRule>
  </conditionalFormatting>
  <conditionalFormatting sqref="D105">
    <cfRule type="containsBlanks" dxfId="136" priority="137">
      <formula>LEN(TRIM(D105))=0</formula>
    </cfRule>
  </conditionalFormatting>
  <conditionalFormatting sqref="D105">
    <cfRule type="containsBlanks" dxfId="135" priority="136">
      <formula>LEN(TRIM(D105))=0</formula>
    </cfRule>
  </conditionalFormatting>
  <conditionalFormatting sqref="D105">
    <cfRule type="containsBlanks" dxfId="134" priority="135">
      <formula>LEN(TRIM(D105))=0</formula>
    </cfRule>
  </conditionalFormatting>
  <conditionalFormatting sqref="D104">
    <cfRule type="containsBlanks" dxfId="133" priority="134">
      <formula>LEN(TRIM(D104))=0</formula>
    </cfRule>
  </conditionalFormatting>
  <conditionalFormatting sqref="D104">
    <cfRule type="containsBlanks" dxfId="132" priority="133">
      <formula>LEN(TRIM(D104))=0</formula>
    </cfRule>
  </conditionalFormatting>
  <conditionalFormatting sqref="D104">
    <cfRule type="containsBlanks" dxfId="131" priority="132">
      <formula>LEN(TRIM(D104))=0</formula>
    </cfRule>
  </conditionalFormatting>
  <conditionalFormatting sqref="E450">
    <cfRule type="containsBlanks" dxfId="130" priority="131">
      <formula>LEN(TRIM(E450))=0</formula>
    </cfRule>
  </conditionalFormatting>
  <conditionalFormatting sqref="E450">
    <cfRule type="containsBlanks" dxfId="129" priority="130">
      <formula>LEN(TRIM(E450))=0</formula>
    </cfRule>
  </conditionalFormatting>
  <conditionalFormatting sqref="D450">
    <cfRule type="containsBlanks" dxfId="128" priority="129">
      <formula>LEN(TRIM(D450))=0</formula>
    </cfRule>
  </conditionalFormatting>
  <conditionalFormatting sqref="O450:P450">
    <cfRule type="containsBlanks" dxfId="127" priority="128">
      <formula>LEN(TRIM(O450))=0</formula>
    </cfRule>
  </conditionalFormatting>
  <conditionalFormatting sqref="O450:P450">
    <cfRule type="containsBlanks" dxfId="126" priority="127">
      <formula>LEN(TRIM(O450))=0</formula>
    </cfRule>
  </conditionalFormatting>
  <conditionalFormatting sqref="J450">
    <cfRule type="containsBlanks" dxfId="125" priority="126">
      <formula>LEN(TRIM(J450))=0</formula>
    </cfRule>
  </conditionalFormatting>
  <conditionalFormatting sqref="J450">
    <cfRule type="containsBlanks" dxfId="124" priority="125">
      <formula>LEN(TRIM(J450))=0</formula>
    </cfRule>
  </conditionalFormatting>
  <conditionalFormatting sqref="L450">
    <cfRule type="containsBlanks" dxfId="123" priority="124">
      <formula>LEN(TRIM(L450))=0</formula>
    </cfRule>
  </conditionalFormatting>
  <conditionalFormatting sqref="L450">
    <cfRule type="containsBlanks" dxfId="122" priority="123">
      <formula>LEN(TRIM(L450))=0</formula>
    </cfRule>
  </conditionalFormatting>
  <conditionalFormatting sqref="N450">
    <cfRule type="containsBlanks" dxfId="121" priority="122">
      <formula>LEN(TRIM(N450))=0</formula>
    </cfRule>
  </conditionalFormatting>
  <conditionalFormatting sqref="N450">
    <cfRule type="containsBlanks" dxfId="120" priority="121">
      <formula>LEN(TRIM(N450))=0</formula>
    </cfRule>
  </conditionalFormatting>
  <conditionalFormatting sqref="G450">
    <cfRule type="containsBlanks" dxfId="119" priority="120">
      <formula>LEN(TRIM(G450))=0</formula>
    </cfRule>
  </conditionalFormatting>
  <conditionalFormatting sqref="O543:P543">
    <cfRule type="containsBlanks" dxfId="118" priority="119">
      <formula>LEN(TRIM(O543))=0</formula>
    </cfRule>
  </conditionalFormatting>
  <conditionalFormatting sqref="N543">
    <cfRule type="containsBlanks" dxfId="117" priority="118">
      <formula>LEN(TRIM(N543))=0</formula>
    </cfRule>
  </conditionalFormatting>
  <conditionalFormatting sqref="T379">
    <cfRule type="containsBlanks" dxfId="116" priority="117">
      <formula>LEN(TRIM(T379))=0</formula>
    </cfRule>
  </conditionalFormatting>
  <conditionalFormatting sqref="T332">
    <cfRule type="containsBlanks" dxfId="115" priority="116">
      <formula>LEN(TRIM(T332))=0</formula>
    </cfRule>
  </conditionalFormatting>
  <conditionalFormatting sqref="T536:T540">
    <cfRule type="containsBlanks" dxfId="114" priority="115">
      <formula>LEN(TRIM(T536))=0</formula>
    </cfRule>
  </conditionalFormatting>
  <conditionalFormatting sqref="T546">
    <cfRule type="containsBlanks" dxfId="113" priority="114">
      <formula>LEN(TRIM(T546))=0</formula>
    </cfRule>
  </conditionalFormatting>
  <conditionalFormatting sqref="T635">
    <cfRule type="containsBlanks" dxfId="112" priority="113">
      <formula>LEN(TRIM(T635))=0</formula>
    </cfRule>
  </conditionalFormatting>
  <conditionalFormatting sqref="T635">
    <cfRule type="containsBlanks" dxfId="111" priority="112">
      <formula>LEN(TRIM(T635))=0</formula>
    </cfRule>
  </conditionalFormatting>
  <conditionalFormatting sqref="T641:T644">
    <cfRule type="containsBlanks" dxfId="110" priority="111">
      <formula>LEN(TRIM(T641))=0</formula>
    </cfRule>
  </conditionalFormatting>
  <conditionalFormatting sqref="T641:T644">
    <cfRule type="containsBlanks" dxfId="109" priority="110">
      <formula>LEN(TRIM(T641))=0</formula>
    </cfRule>
  </conditionalFormatting>
  <conditionalFormatting sqref="T567">
    <cfRule type="containsBlanks" dxfId="108" priority="109">
      <formula>LEN(TRIM(T567))=0</formula>
    </cfRule>
  </conditionalFormatting>
  <conditionalFormatting sqref="T567">
    <cfRule type="containsBlanks" dxfId="107" priority="108">
      <formula>LEN(TRIM(T567))=0</formula>
    </cfRule>
  </conditionalFormatting>
  <conditionalFormatting sqref="T610">
    <cfRule type="containsBlanks" dxfId="106" priority="107">
      <formula>LEN(TRIM(T610))=0</formula>
    </cfRule>
  </conditionalFormatting>
  <conditionalFormatting sqref="T610">
    <cfRule type="containsBlanks" dxfId="105" priority="106">
      <formula>LEN(TRIM(T610))=0</formula>
    </cfRule>
  </conditionalFormatting>
  <conditionalFormatting sqref="T611">
    <cfRule type="containsBlanks" dxfId="104" priority="105">
      <formula>LEN(TRIM(T611))=0</formula>
    </cfRule>
  </conditionalFormatting>
  <conditionalFormatting sqref="T611">
    <cfRule type="containsBlanks" dxfId="103" priority="104">
      <formula>LEN(TRIM(T611))=0</formula>
    </cfRule>
  </conditionalFormatting>
  <conditionalFormatting sqref="T614:T618">
    <cfRule type="containsBlanks" dxfId="102" priority="103">
      <formula>LEN(TRIM(T614))=0</formula>
    </cfRule>
  </conditionalFormatting>
  <conditionalFormatting sqref="T614:T618">
    <cfRule type="containsBlanks" dxfId="101" priority="102">
      <formula>LEN(TRIM(T614))=0</formula>
    </cfRule>
  </conditionalFormatting>
  <conditionalFormatting sqref="T636">
    <cfRule type="containsBlanks" dxfId="100" priority="101">
      <formula>LEN(TRIM(T636))=0</formula>
    </cfRule>
  </conditionalFormatting>
  <conditionalFormatting sqref="T636">
    <cfRule type="containsBlanks" dxfId="99" priority="100">
      <formula>LEN(TRIM(T636))=0</formula>
    </cfRule>
  </conditionalFormatting>
  <conditionalFormatting sqref="T645 T649:T650">
    <cfRule type="containsBlanks" dxfId="98" priority="99">
      <formula>LEN(TRIM(T645))=0</formula>
    </cfRule>
  </conditionalFormatting>
  <conditionalFormatting sqref="T645 T649:T650">
    <cfRule type="containsBlanks" dxfId="97" priority="98">
      <formula>LEN(TRIM(T645))=0</formula>
    </cfRule>
  </conditionalFormatting>
  <conditionalFormatting sqref="T780">
    <cfRule type="containsBlanks" dxfId="96" priority="97">
      <formula>LEN(TRIM(T780))=0</formula>
    </cfRule>
  </conditionalFormatting>
  <conditionalFormatting sqref="T780">
    <cfRule type="containsBlanks" dxfId="95" priority="96">
      <formula>LEN(TRIM(T780))=0</formula>
    </cfRule>
  </conditionalFormatting>
  <conditionalFormatting sqref="T802">
    <cfRule type="containsBlanks" dxfId="94" priority="95">
      <formula>LEN(TRIM(T802))=0</formula>
    </cfRule>
  </conditionalFormatting>
  <conditionalFormatting sqref="T802">
    <cfRule type="containsBlanks" dxfId="93" priority="94">
      <formula>LEN(TRIM(T802))=0</formula>
    </cfRule>
  </conditionalFormatting>
  <conditionalFormatting sqref="T805">
    <cfRule type="containsBlanks" dxfId="92" priority="93">
      <formula>LEN(TRIM(T805))=0</formula>
    </cfRule>
  </conditionalFormatting>
  <conditionalFormatting sqref="T805">
    <cfRule type="containsBlanks" dxfId="91" priority="92">
      <formula>LEN(TRIM(T805))=0</formula>
    </cfRule>
  </conditionalFormatting>
  <conditionalFormatting sqref="T806:T807">
    <cfRule type="containsBlanks" dxfId="90" priority="91">
      <formula>LEN(TRIM(T806))=0</formula>
    </cfRule>
  </conditionalFormatting>
  <conditionalFormatting sqref="T806:T807">
    <cfRule type="containsBlanks" dxfId="89" priority="90">
      <formula>LEN(TRIM(T806))=0</formula>
    </cfRule>
  </conditionalFormatting>
  <conditionalFormatting sqref="T171">
    <cfRule type="containsBlanks" dxfId="88" priority="89">
      <formula>LEN(TRIM(T171))=0</formula>
    </cfRule>
  </conditionalFormatting>
  <conditionalFormatting sqref="T365:T367">
    <cfRule type="containsBlanks" dxfId="87" priority="88">
      <formula>LEN(TRIM(T365))=0</formula>
    </cfRule>
  </conditionalFormatting>
  <conditionalFormatting sqref="T368:T370">
    <cfRule type="containsBlanks" dxfId="86" priority="87">
      <formula>LEN(TRIM(T368))=0</formula>
    </cfRule>
  </conditionalFormatting>
  <conditionalFormatting sqref="T372">
    <cfRule type="containsBlanks" dxfId="85" priority="86">
      <formula>LEN(TRIM(T372))=0</formula>
    </cfRule>
  </conditionalFormatting>
  <conditionalFormatting sqref="O166">
    <cfRule type="containsBlanks" dxfId="84" priority="85">
      <formula>LEN(TRIM(O166))=0</formula>
    </cfRule>
  </conditionalFormatting>
  <conditionalFormatting sqref="T831:T832 T835:T836 T838:T867">
    <cfRule type="containsBlanks" dxfId="83" priority="84">
      <formula>LEN(TRIM(T831))=0</formula>
    </cfRule>
  </conditionalFormatting>
  <conditionalFormatting sqref="T831:T832 T835:T836 T838:T867">
    <cfRule type="containsBlanks" dxfId="82" priority="83">
      <formula>LEN(TRIM(T831))=0</formula>
    </cfRule>
  </conditionalFormatting>
  <conditionalFormatting sqref="T93 T98:T101">
    <cfRule type="containsBlanks" dxfId="81" priority="80">
      <formula>LEN(TRIM(T93))=0</formula>
    </cfRule>
  </conditionalFormatting>
  <conditionalFormatting sqref="T85">
    <cfRule type="containsBlanks" dxfId="80" priority="82">
      <formula>LEN(TRIM(T85))=0</formula>
    </cfRule>
  </conditionalFormatting>
  <conditionalFormatting sqref="T89">
    <cfRule type="containsBlanks" dxfId="79" priority="81">
      <formula>LEN(TRIM(T89))=0</formula>
    </cfRule>
  </conditionalFormatting>
  <conditionalFormatting sqref="T95:T97">
    <cfRule type="containsBlanks" dxfId="78" priority="79">
      <formula>LEN(TRIM(T95))=0</formula>
    </cfRule>
  </conditionalFormatting>
  <conditionalFormatting sqref="T95:T97">
    <cfRule type="containsBlanks" dxfId="77" priority="78">
      <formula>LEN(TRIM(T95))=0</formula>
    </cfRule>
  </conditionalFormatting>
  <conditionalFormatting sqref="T172:T173">
    <cfRule type="containsBlanks" dxfId="76" priority="77">
      <formula>LEN(TRIM(T172))=0</formula>
    </cfRule>
  </conditionalFormatting>
  <conditionalFormatting sqref="T762">
    <cfRule type="containsBlanks" dxfId="75" priority="75">
      <formula>LEN(TRIM(T762))=0</formula>
    </cfRule>
  </conditionalFormatting>
  <conditionalFormatting sqref="T785">
    <cfRule type="containsBlanks" dxfId="74" priority="74">
      <formula>LEN(TRIM(T785))=0</formula>
    </cfRule>
  </conditionalFormatting>
  <conditionalFormatting sqref="T785">
    <cfRule type="containsBlanks" dxfId="73" priority="73">
      <formula>LEN(TRIM(T785))=0</formula>
    </cfRule>
  </conditionalFormatting>
  <conditionalFormatting sqref="T43">
    <cfRule type="containsBlanks" dxfId="72" priority="76">
      <formula>LEN(TRIM(T43))=0</formula>
    </cfRule>
  </conditionalFormatting>
  <conditionalFormatting sqref="T786">
    <cfRule type="containsBlanks" dxfId="71" priority="72">
      <formula>LEN(TRIM(T786))=0</formula>
    </cfRule>
  </conditionalFormatting>
  <conditionalFormatting sqref="T786">
    <cfRule type="containsBlanks" dxfId="70" priority="71">
      <formula>LEN(TRIM(T786))=0</formula>
    </cfRule>
  </conditionalFormatting>
  <conditionalFormatting sqref="T787">
    <cfRule type="containsBlanks" dxfId="69" priority="70">
      <formula>LEN(TRIM(T787))=0</formula>
    </cfRule>
  </conditionalFormatting>
  <conditionalFormatting sqref="T787">
    <cfRule type="containsBlanks" dxfId="68" priority="69">
      <formula>LEN(TRIM(T787))=0</formula>
    </cfRule>
  </conditionalFormatting>
  <conditionalFormatting sqref="T784">
    <cfRule type="containsBlanks" dxfId="67" priority="68">
      <formula>LEN(TRIM(T784))=0</formula>
    </cfRule>
  </conditionalFormatting>
  <conditionalFormatting sqref="A460:C460">
    <cfRule type="containsBlanks" dxfId="66" priority="64">
      <formula>LEN(TRIM(#REF!))=0</formula>
    </cfRule>
  </conditionalFormatting>
  <conditionalFormatting sqref="A643:C645 A456:C458">
    <cfRule type="containsBlanks" dxfId="65" priority="67">
      <formula>LEN(TRIM(A456))=0</formula>
    </cfRule>
  </conditionalFormatting>
  <conditionalFormatting sqref="A461:C462">
    <cfRule type="containsBlanks" dxfId="64" priority="66">
      <formula>LEN(TRIM(A461))=0</formula>
    </cfRule>
  </conditionalFormatting>
  <conditionalFormatting sqref="A459:C459">
    <cfRule type="containsBlanks" dxfId="63" priority="65">
      <formula>LEN(TRIM(#REF!))=0</formula>
    </cfRule>
  </conditionalFormatting>
  <conditionalFormatting sqref="A232:C232">
    <cfRule type="containsBlanks" dxfId="62" priority="63">
      <formula>LEN(TRIM(A232))=0</formula>
    </cfRule>
  </conditionalFormatting>
  <conditionalFormatting sqref="A409:C409">
    <cfRule type="containsBlanks" dxfId="61" priority="62">
      <formula>LEN(TRIM(A409))=0</formula>
    </cfRule>
  </conditionalFormatting>
  <conditionalFormatting sqref="C489:C490">
    <cfRule type="containsBlanks" dxfId="60" priority="59">
      <formula>LEN(TRIM(C489))=0</formula>
    </cfRule>
  </conditionalFormatting>
  <conditionalFormatting sqref="C499">
    <cfRule type="containsBlanks" dxfId="59" priority="56">
      <formula>LEN(TRIM(C499))=0</formula>
    </cfRule>
  </conditionalFormatting>
  <conditionalFormatting sqref="A562:C562">
    <cfRule type="containsBlanks" dxfId="58" priority="55">
      <formula>LEN(TRIM(A562))=0</formula>
    </cfRule>
  </conditionalFormatting>
  <conditionalFormatting sqref="A580:C580">
    <cfRule type="containsBlanks" dxfId="57" priority="54">
      <formula>LEN(TRIM(A580))=0</formula>
    </cfRule>
  </conditionalFormatting>
  <conditionalFormatting sqref="A489:B490">
    <cfRule type="containsBlanks" dxfId="56" priority="61">
      <formula>LEN(TRIM(A489))=0</formula>
    </cfRule>
  </conditionalFormatting>
  <conditionalFormatting sqref="A489:B490">
    <cfRule type="containsBlanks" dxfId="55" priority="60">
      <formula>LEN(TRIM(A489))=0</formula>
    </cfRule>
  </conditionalFormatting>
  <conditionalFormatting sqref="A736:C737">
    <cfRule type="containsBlanks" dxfId="54" priority="53">
      <formula>LEN(TRIM(A736))=0</formula>
    </cfRule>
  </conditionalFormatting>
  <conditionalFormatting sqref="D915:E915 N915:P915 L915 J915 T915">
    <cfRule type="containsBlanks" dxfId="53" priority="51">
      <formula>LEN(TRIM(D915))=0</formula>
    </cfRule>
  </conditionalFormatting>
  <conditionalFormatting sqref="A499:B499">
    <cfRule type="containsBlanks" dxfId="52" priority="58">
      <formula>LEN(TRIM(A499))=0</formula>
    </cfRule>
  </conditionalFormatting>
  <conditionalFormatting sqref="A499:B499">
    <cfRule type="containsBlanks" dxfId="51" priority="57">
      <formula>LEN(TRIM(A499))=0</formula>
    </cfRule>
  </conditionalFormatting>
  <conditionalFormatting sqref="A915:C915">
    <cfRule type="containsBlanks" dxfId="50" priority="52">
      <formula>LEN(TRIM(A915))=0</formula>
    </cfRule>
  </conditionalFormatting>
  <conditionalFormatting sqref="A491:B497">
    <cfRule type="containsBlanks" dxfId="49" priority="50">
      <formula>LEN(TRIM(A491))=0</formula>
    </cfRule>
  </conditionalFormatting>
  <conditionalFormatting sqref="A491:B497">
    <cfRule type="containsBlanks" dxfId="48" priority="49">
      <formula>LEN(TRIM(A491))=0</formula>
    </cfRule>
  </conditionalFormatting>
  <conditionalFormatting sqref="C491:C497">
    <cfRule type="containsBlanks" dxfId="47" priority="48">
      <formula>LEN(TRIM(C491))=0</formula>
    </cfRule>
  </conditionalFormatting>
  <conditionalFormatting sqref="B529:C529">
    <cfRule type="containsBlanks" dxfId="46" priority="47">
      <formula>LEN(TRIM(B529))=0</formula>
    </cfRule>
  </conditionalFormatting>
  <conditionalFormatting sqref="A738:C743">
    <cfRule type="containsBlanks" dxfId="45" priority="46">
      <formula>LEN(TRIM(A738))=0</formula>
    </cfRule>
  </conditionalFormatting>
  <conditionalFormatting sqref="T386:T398">
    <cfRule type="containsBlanks" dxfId="44" priority="45">
      <formula>LEN(TRIM(T386))=0</formula>
    </cfRule>
  </conditionalFormatting>
  <conditionalFormatting sqref="T402:T404">
    <cfRule type="containsBlanks" dxfId="43" priority="44">
      <formula>LEN(TRIM(T402))=0</formula>
    </cfRule>
  </conditionalFormatting>
  <conditionalFormatting sqref="T411:T415">
    <cfRule type="containsBlanks" dxfId="42" priority="43">
      <formula>LEN(TRIM(T411))=0</formula>
    </cfRule>
  </conditionalFormatting>
  <conditionalFormatting sqref="T428">
    <cfRule type="containsBlanks" dxfId="41" priority="42">
      <formula>LEN(TRIM(T428))=0</formula>
    </cfRule>
  </conditionalFormatting>
  <conditionalFormatting sqref="T430">
    <cfRule type="containsBlanks" dxfId="40" priority="41">
      <formula>LEN(TRIM(T430))=0</formula>
    </cfRule>
  </conditionalFormatting>
  <conditionalFormatting sqref="T432:T445 T449">
    <cfRule type="containsBlanks" dxfId="39" priority="40">
      <formula>LEN(TRIM(T432))=0</formula>
    </cfRule>
  </conditionalFormatting>
  <conditionalFormatting sqref="T454:T455">
    <cfRule type="containsBlanks" dxfId="38" priority="39">
      <formula>LEN(TRIM(T454))=0</formula>
    </cfRule>
  </conditionalFormatting>
  <conditionalFormatting sqref="T472:T473 T475 T477:T478 T480:T487">
    <cfRule type="containsBlanks" dxfId="37" priority="38">
      <formula>LEN(TRIM(T472))=0</formula>
    </cfRule>
  </conditionalFormatting>
  <conditionalFormatting sqref="T510:T513">
    <cfRule type="containsBlanks" dxfId="36" priority="37">
      <formula>LEN(TRIM(T510))=0</formula>
    </cfRule>
  </conditionalFormatting>
  <conditionalFormatting sqref="T515">
    <cfRule type="containsBlanks" dxfId="35" priority="36">
      <formula>LEN(TRIM(T515))=0</formula>
    </cfRule>
  </conditionalFormatting>
  <conditionalFormatting sqref="T535">
    <cfRule type="containsBlanks" dxfId="34" priority="35">
      <formula>LEN(TRIM(T535))=0</formula>
    </cfRule>
  </conditionalFormatting>
  <conditionalFormatting sqref="T544">
    <cfRule type="containsBlanks" dxfId="33" priority="34">
      <formula>LEN(TRIM(T544))=0</formula>
    </cfRule>
  </conditionalFormatting>
  <conditionalFormatting sqref="T548:T552">
    <cfRule type="containsBlanks" dxfId="32" priority="33">
      <formula>LEN(TRIM(T548))=0</formula>
    </cfRule>
  </conditionalFormatting>
  <conditionalFormatting sqref="T555:T562">
    <cfRule type="containsBlanks" dxfId="31" priority="32">
      <formula>LEN(TRIM(T555))=0</formula>
    </cfRule>
  </conditionalFormatting>
  <conditionalFormatting sqref="T564:T566">
    <cfRule type="containsBlanks" dxfId="30" priority="31">
      <formula>LEN(TRIM(T564))=0</formula>
    </cfRule>
  </conditionalFormatting>
  <conditionalFormatting sqref="T568:T571 T577 T585 T592:T593 T573:T575">
    <cfRule type="containsBlanks" dxfId="29" priority="30">
      <formula>LEN(TRIM(T568))=0</formula>
    </cfRule>
  </conditionalFormatting>
  <conditionalFormatting sqref="T578 T581:T582 T586:T591 T594">
    <cfRule type="containsBlanks" dxfId="28" priority="29">
      <formula>LEN(TRIM(T578))=0</formula>
    </cfRule>
  </conditionalFormatting>
  <conditionalFormatting sqref="T586:T591 T578 T581:T582 T594">
    <cfRule type="containsBlanks" dxfId="27" priority="28">
      <formula>LEN(TRIM(T578))=0</formula>
    </cfRule>
  </conditionalFormatting>
  <conditionalFormatting sqref="T583:T584">
    <cfRule type="containsBlanks" dxfId="26" priority="27">
      <formula>LEN(TRIM(T583))=0</formula>
    </cfRule>
  </conditionalFormatting>
  <conditionalFormatting sqref="T576">
    <cfRule type="containsBlanks" dxfId="25" priority="26">
      <formula>LEN(TRIM(T576))=0</formula>
    </cfRule>
  </conditionalFormatting>
  <conditionalFormatting sqref="T576">
    <cfRule type="containsBlanks" dxfId="24" priority="25">
      <formula>LEN(TRIM(T576))=0</formula>
    </cfRule>
  </conditionalFormatting>
  <conditionalFormatting sqref="T579:T580">
    <cfRule type="containsBlanks" dxfId="23" priority="24">
      <formula>LEN(TRIM(T579))=0</formula>
    </cfRule>
  </conditionalFormatting>
  <conditionalFormatting sqref="T579:T580">
    <cfRule type="containsBlanks" dxfId="22" priority="23">
      <formula>LEN(TRIM(T579))=0</formula>
    </cfRule>
  </conditionalFormatting>
  <conditionalFormatting sqref="T651">
    <cfRule type="containsBlanks" dxfId="21" priority="22">
      <formula>LEN(TRIM(T651))=0</formula>
    </cfRule>
  </conditionalFormatting>
  <conditionalFormatting sqref="T651">
    <cfRule type="containsBlanks" dxfId="20" priority="21">
      <formula>LEN(TRIM(T651))=0</formula>
    </cfRule>
  </conditionalFormatting>
  <conditionalFormatting sqref="T676:T677 T679:T687 T689:T693">
    <cfRule type="containsBlanks" dxfId="19" priority="20">
      <formula>LEN(TRIM(T676))=0</formula>
    </cfRule>
  </conditionalFormatting>
  <conditionalFormatting sqref="T675">
    <cfRule type="containsBlanks" dxfId="18" priority="19">
      <formula>LEN(TRIM(T675))=0</formula>
    </cfRule>
  </conditionalFormatting>
  <conditionalFormatting sqref="T675">
    <cfRule type="containsBlanks" dxfId="17" priority="18">
      <formula>LEN(TRIM(T675))=0</formula>
    </cfRule>
  </conditionalFormatting>
  <conditionalFormatting sqref="T698 T701:T713">
    <cfRule type="containsBlanks" dxfId="16" priority="17">
      <formula>LEN(TRIM(T698))=0</formula>
    </cfRule>
  </conditionalFormatting>
  <conditionalFormatting sqref="T694:T697">
    <cfRule type="containsBlanks" dxfId="15" priority="16">
      <formula>LEN(TRIM(T694))=0</formula>
    </cfRule>
  </conditionalFormatting>
  <conditionalFormatting sqref="T699:T700">
    <cfRule type="containsBlanks" dxfId="14" priority="15">
      <formula>LEN(TRIM(T699))=0</formula>
    </cfRule>
  </conditionalFormatting>
  <conditionalFormatting sqref="T714:T735">
    <cfRule type="containsBlanks" dxfId="13" priority="14">
      <formula>LEN(TRIM(T714))=0</formula>
    </cfRule>
  </conditionalFormatting>
  <conditionalFormatting sqref="J603">
    <cfRule type="containsBlanks" dxfId="12" priority="13">
      <formula>LEN(TRIM(J603))=0</formula>
    </cfRule>
  </conditionalFormatting>
  <conditionalFormatting sqref="L603">
    <cfRule type="containsBlanks" dxfId="11" priority="12">
      <formula>LEN(TRIM(L603))=0</formula>
    </cfRule>
  </conditionalFormatting>
  <conditionalFormatting sqref="N603">
    <cfRule type="containsBlanks" dxfId="10" priority="11">
      <formula>LEN(TRIM(N603))=0</formula>
    </cfRule>
  </conditionalFormatting>
  <conditionalFormatting sqref="P603">
    <cfRule type="containsBlanks" dxfId="9" priority="10">
      <formula>LEN(TRIM(P603))=0</formula>
    </cfRule>
  </conditionalFormatting>
  <conditionalFormatting sqref="T769">
    <cfRule type="containsBlanks" dxfId="8" priority="9">
      <formula>LEN(TRIM(T769))=0</formula>
    </cfRule>
  </conditionalFormatting>
  <conditionalFormatting sqref="T47">
    <cfRule type="containsBlanks" dxfId="7" priority="8">
      <formula>LEN(TRIM(T47))=0</formula>
    </cfRule>
  </conditionalFormatting>
  <conditionalFormatting sqref="T47">
    <cfRule type="containsBlanks" dxfId="6" priority="7">
      <formula>LEN(TRIM(T47))=0</formula>
    </cfRule>
  </conditionalFormatting>
  <conditionalFormatting sqref="T90">
    <cfRule type="containsBlanks" dxfId="5" priority="6">
      <formula>LEN(TRIM(T90))=0</formula>
    </cfRule>
  </conditionalFormatting>
  <conditionalFormatting sqref="T91">
    <cfRule type="containsBlanks" dxfId="4" priority="5">
      <formula>LEN(TRIM(T91))=0</formula>
    </cfRule>
  </conditionalFormatting>
  <conditionalFormatting sqref="T405">
    <cfRule type="containsBlanks" dxfId="3" priority="4">
      <formula>LEN(TRIM(T405))=0</formula>
    </cfRule>
  </conditionalFormatting>
  <conditionalFormatting sqref="T446:T448">
    <cfRule type="containsBlanks" dxfId="2" priority="3">
      <formula>LEN(TRIM(T446))=0</formula>
    </cfRule>
  </conditionalFormatting>
  <conditionalFormatting sqref="T476">
    <cfRule type="containsBlanks" dxfId="1" priority="2">
      <formula>LEN(TRIM(T476))=0</formula>
    </cfRule>
  </conditionalFormatting>
  <conditionalFormatting sqref="T469">
    <cfRule type="containsBlanks" dxfId="0" priority="1">
      <formula>LEN(TRIM(T469))=0</formula>
    </cfRule>
  </conditionalFormatting>
  <pageMargins left="0.35433070866141736" right="0.19685039370078738" top="0.78740157480314954" bottom="0.78740157480314954" header="0.51181102362204722" footer="0.51181102362204722"/>
  <pageSetup paperSize="9" scale="60" firstPageNumber="4294967295" fitToHeight="0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 Кв ф</vt:lpstr>
      <vt:lpstr>'10 Кв ф'!Область_печати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Якушева Алла Васильевна</dc:creator>
  <cp:lastModifiedBy>Якушева Алла Васильевна</cp:lastModifiedBy>
  <dcterms:created xsi:type="dcterms:W3CDTF">2024-02-14T01:03:13Z</dcterms:created>
  <dcterms:modified xsi:type="dcterms:W3CDTF">2024-02-14T01:46:55Z</dcterms:modified>
</cp:coreProperties>
</file>