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01"/>
  </bookViews>
  <sheets>
    <sheet name="1 Г ф" sheetId="1" r:id="rId1"/>
  </sheets>
  <definedNames>
    <definedName name="_xlnm._FilterDatabase" localSheetId="0" hidden="1">'1 Г ф'!$A$20:$AN$659</definedName>
    <definedName name="Z_312F225E_EFE3_455A_A167_B1F3199E1635_.wvu.FilterData" localSheetId="0" hidden="1">'1 Г ф'!$A$21:$AI$655</definedName>
    <definedName name="Z_312F225E_EFE3_455A_A167_B1F3199E1635_.wvu.PrintArea" localSheetId="0" hidden="1">'1 Г ф'!$A$1:$AC$656</definedName>
    <definedName name="_xlnm.Print_Area" localSheetId="0">'1 Г ф'!$A$1:$AC$655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59" i="1" l="1"/>
  <c r="AB659" i="1" s="1"/>
  <c r="Y659" i="1"/>
  <c r="W659" i="1"/>
  <c r="U659" i="1"/>
  <c r="M659" i="1"/>
  <c r="H659" i="1"/>
  <c r="AA658" i="1"/>
  <c r="AB658" i="1" s="1"/>
  <c r="Y658" i="1"/>
  <c r="Z658" i="1" s="1"/>
  <c r="W658" i="1"/>
  <c r="U658" i="1"/>
  <c r="M658" i="1"/>
  <c r="H658" i="1"/>
  <c r="AA657" i="1"/>
  <c r="Y657" i="1"/>
  <c r="Z657" i="1" s="1"/>
  <c r="W657" i="1"/>
  <c r="U657" i="1"/>
  <c r="M657" i="1"/>
  <c r="H657" i="1"/>
  <c r="AA656" i="1"/>
  <c r="AB656" i="1" s="1"/>
  <c r="Y656" i="1"/>
  <c r="Z656" i="1" s="1"/>
  <c r="W656" i="1"/>
  <c r="U656" i="1"/>
  <c r="M656" i="1"/>
  <c r="R656" i="1" s="1"/>
  <c r="H656" i="1"/>
  <c r="Q655" i="1"/>
  <c r="P655" i="1"/>
  <c r="O655" i="1"/>
  <c r="N655" i="1"/>
  <c r="L655" i="1"/>
  <c r="K655" i="1"/>
  <c r="J655" i="1"/>
  <c r="I655" i="1"/>
  <c r="G655" i="1"/>
  <c r="F655" i="1"/>
  <c r="D655" i="1"/>
  <c r="AA649" i="1"/>
  <c r="Y649" i="1"/>
  <c r="W649" i="1"/>
  <c r="U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D649" i="1"/>
  <c r="AA643" i="1"/>
  <c r="AA642" i="1" s="1"/>
  <c r="Y643" i="1"/>
  <c r="Y642" i="1" s="1"/>
  <c r="W643" i="1"/>
  <c r="W642" i="1" s="1"/>
  <c r="U643" i="1"/>
  <c r="U642" i="1" s="1"/>
  <c r="S643" i="1"/>
  <c r="S642" i="1" s="1"/>
  <c r="R643" i="1"/>
  <c r="R642" i="1" s="1"/>
  <c r="Q643" i="1"/>
  <c r="Q642" i="1" s="1"/>
  <c r="P643" i="1"/>
  <c r="P642" i="1" s="1"/>
  <c r="O643" i="1"/>
  <c r="O642" i="1" s="1"/>
  <c r="N643" i="1"/>
  <c r="N642" i="1" s="1"/>
  <c r="M643" i="1"/>
  <c r="M642" i="1" s="1"/>
  <c r="L643" i="1"/>
  <c r="L642" i="1" s="1"/>
  <c r="K643" i="1"/>
  <c r="K642" i="1" s="1"/>
  <c r="J643" i="1"/>
  <c r="J642" i="1" s="1"/>
  <c r="I643" i="1"/>
  <c r="I642" i="1" s="1"/>
  <c r="H643" i="1"/>
  <c r="H642" i="1" s="1"/>
  <c r="G643" i="1"/>
  <c r="G642" i="1" s="1"/>
  <c r="F643" i="1"/>
  <c r="F642" i="1" s="1"/>
  <c r="M641" i="1"/>
  <c r="AA640" i="1"/>
  <c r="AB640" i="1" s="1"/>
  <c r="Y640" i="1"/>
  <c r="Z640" i="1" s="1"/>
  <c r="W640" i="1"/>
  <c r="U640" i="1"/>
  <c r="M640" i="1"/>
  <c r="R640" i="1" s="1"/>
  <c r="H640" i="1"/>
  <c r="AA639" i="1"/>
  <c r="AB639" i="1" s="1"/>
  <c r="Y639" i="1"/>
  <c r="Z639" i="1" s="1"/>
  <c r="W639" i="1"/>
  <c r="U639" i="1"/>
  <c r="M639" i="1"/>
  <c r="H639" i="1"/>
  <c r="AA638" i="1"/>
  <c r="AB638" i="1" s="1"/>
  <c r="Y638" i="1"/>
  <c r="Z638" i="1" s="1"/>
  <c r="W638" i="1"/>
  <c r="U638" i="1"/>
  <c r="M638" i="1"/>
  <c r="R638" i="1" s="1"/>
  <c r="H638" i="1"/>
  <c r="AA637" i="1"/>
  <c r="AB637" i="1" s="1"/>
  <c r="Y637" i="1"/>
  <c r="W637" i="1"/>
  <c r="U637" i="1"/>
  <c r="M637" i="1"/>
  <c r="R637" i="1" s="1"/>
  <c r="H637" i="1"/>
  <c r="AA636" i="1"/>
  <c r="AB636" i="1" s="1"/>
  <c r="Y636" i="1"/>
  <c r="Z636" i="1" s="1"/>
  <c r="W636" i="1"/>
  <c r="U636" i="1"/>
  <c r="M636" i="1"/>
  <c r="H636" i="1"/>
  <c r="Q635" i="1"/>
  <c r="Q631" i="1" s="1"/>
  <c r="P635" i="1"/>
  <c r="P631" i="1" s="1"/>
  <c r="O635" i="1"/>
  <c r="O631" i="1" s="1"/>
  <c r="N635" i="1"/>
  <c r="N631" i="1" s="1"/>
  <c r="L635" i="1"/>
  <c r="L631" i="1" s="1"/>
  <c r="K635" i="1"/>
  <c r="K631" i="1" s="1"/>
  <c r="J635" i="1"/>
  <c r="J631" i="1" s="1"/>
  <c r="I635" i="1"/>
  <c r="I631" i="1" s="1"/>
  <c r="G635" i="1"/>
  <c r="G631" i="1" s="1"/>
  <c r="F635" i="1"/>
  <c r="F631" i="1" s="1"/>
  <c r="D635" i="1"/>
  <c r="D631" i="1" s="1"/>
  <c r="AA626" i="1"/>
  <c r="Y626" i="1"/>
  <c r="W626" i="1"/>
  <c r="U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D626" i="1"/>
  <c r="M624" i="1"/>
  <c r="M623" i="1" s="1"/>
  <c r="M618" i="1" s="1"/>
  <c r="AA623" i="1"/>
  <c r="Y623" i="1"/>
  <c r="Y618" i="1" s="1"/>
  <c r="W623" i="1"/>
  <c r="W618" i="1" s="1"/>
  <c r="U623" i="1"/>
  <c r="U618" i="1" s="1"/>
  <c r="S623" i="1"/>
  <c r="S618" i="1" s="1"/>
  <c r="R623" i="1"/>
  <c r="R618" i="1" s="1"/>
  <c r="Q623" i="1"/>
  <c r="Q618" i="1" s="1"/>
  <c r="P623" i="1"/>
  <c r="P618" i="1" s="1"/>
  <c r="O623" i="1"/>
  <c r="O618" i="1" s="1"/>
  <c r="N623" i="1"/>
  <c r="N618" i="1" s="1"/>
  <c r="L623" i="1"/>
  <c r="L618" i="1" s="1"/>
  <c r="K623" i="1"/>
  <c r="K618" i="1" s="1"/>
  <c r="J623" i="1"/>
  <c r="J618" i="1" s="1"/>
  <c r="I623" i="1"/>
  <c r="I618" i="1" s="1"/>
  <c r="H623" i="1"/>
  <c r="G623" i="1"/>
  <c r="G618" i="1" s="1"/>
  <c r="F623" i="1"/>
  <c r="F618" i="1" s="1"/>
  <c r="D623" i="1"/>
  <c r="D618" i="1" s="1"/>
  <c r="AA615" i="1"/>
  <c r="Y615" i="1"/>
  <c r="W615" i="1"/>
  <c r="U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D615" i="1"/>
  <c r="AA612" i="1"/>
  <c r="Y612" i="1"/>
  <c r="W612" i="1"/>
  <c r="U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D612" i="1"/>
  <c r="M609" i="1"/>
  <c r="M608" i="1"/>
  <c r="M607" i="1"/>
  <c r="M606" i="1"/>
  <c r="AA605" i="1"/>
  <c r="AB605" i="1" s="1"/>
  <c r="Y605" i="1"/>
  <c r="Z605" i="1" s="1"/>
  <c r="W605" i="1"/>
  <c r="U605" i="1"/>
  <c r="M605" i="1"/>
  <c r="R605" i="1" s="1"/>
  <c r="H605" i="1"/>
  <c r="M604" i="1"/>
  <c r="M603" i="1"/>
  <c r="M602" i="1"/>
  <c r="AA601" i="1"/>
  <c r="AB601" i="1" s="1"/>
  <c r="Y601" i="1"/>
  <c r="Z601" i="1" s="1"/>
  <c r="W601" i="1"/>
  <c r="U601" i="1"/>
  <c r="M601" i="1"/>
  <c r="H601" i="1"/>
  <c r="AA600" i="1"/>
  <c r="Y600" i="1"/>
  <c r="Z600" i="1" s="1"/>
  <c r="W600" i="1"/>
  <c r="U600" i="1"/>
  <c r="M600" i="1"/>
  <c r="H600" i="1"/>
  <c r="AA599" i="1"/>
  <c r="AB599" i="1" s="1"/>
  <c r="Y599" i="1"/>
  <c r="W599" i="1"/>
  <c r="U599" i="1"/>
  <c r="M599" i="1"/>
  <c r="R599" i="1" s="1"/>
  <c r="H599" i="1"/>
  <c r="Q598" i="1"/>
  <c r="P598" i="1"/>
  <c r="O598" i="1"/>
  <c r="N598" i="1"/>
  <c r="L598" i="1"/>
  <c r="K598" i="1"/>
  <c r="J598" i="1"/>
  <c r="I598" i="1"/>
  <c r="G598" i="1"/>
  <c r="F598" i="1"/>
  <c r="D598" i="1"/>
  <c r="AA596" i="1"/>
  <c r="Y596" i="1"/>
  <c r="Z596" i="1" s="1"/>
  <c r="W596" i="1"/>
  <c r="W595" i="1" s="1"/>
  <c r="W591" i="1" s="1"/>
  <c r="U596" i="1"/>
  <c r="U595" i="1" s="1"/>
  <c r="U591" i="1" s="1"/>
  <c r="M596" i="1"/>
  <c r="M595" i="1" s="1"/>
  <c r="M591" i="1" s="1"/>
  <c r="H596" i="1"/>
  <c r="H595" i="1" s="1"/>
  <c r="H591" i="1" s="1"/>
  <c r="Q595" i="1"/>
  <c r="Q591" i="1" s="1"/>
  <c r="P595" i="1"/>
  <c r="P591" i="1" s="1"/>
  <c r="O595" i="1"/>
  <c r="O591" i="1" s="1"/>
  <c r="N595" i="1"/>
  <c r="N591" i="1" s="1"/>
  <c r="L595" i="1"/>
  <c r="L591" i="1" s="1"/>
  <c r="K595" i="1"/>
  <c r="K591" i="1" s="1"/>
  <c r="J595" i="1"/>
  <c r="J591" i="1" s="1"/>
  <c r="I595" i="1"/>
  <c r="I591" i="1" s="1"/>
  <c r="G595" i="1"/>
  <c r="G591" i="1" s="1"/>
  <c r="F595" i="1"/>
  <c r="F591" i="1" s="1"/>
  <c r="D595" i="1"/>
  <c r="D591" i="1" s="1"/>
  <c r="AA585" i="1"/>
  <c r="AA584" i="1" s="1"/>
  <c r="Y585" i="1"/>
  <c r="Y584" i="1" s="1"/>
  <c r="W585" i="1"/>
  <c r="W584" i="1" s="1"/>
  <c r="U585" i="1"/>
  <c r="U584" i="1" s="1"/>
  <c r="S585" i="1"/>
  <c r="S584" i="1" s="1"/>
  <c r="R585" i="1"/>
  <c r="R584" i="1" s="1"/>
  <c r="Q585" i="1"/>
  <c r="Q584" i="1" s="1"/>
  <c r="P585" i="1"/>
  <c r="P584" i="1" s="1"/>
  <c r="O585" i="1"/>
  <c r="O584" i="1" s="1"/>
  <c r="N585" i="1"/>
  <c r="N584" i="1" s="1"/>
  <c r="M585" i="1"/>
  <c r="M584" i="1" s="1"/>
  <c r="L585" i="1"/>
  <c r="K585" i="1"/>
  <c r="K584" i="1" s="1"/>
  <c r="J585" i="1"/>
  <c r="J584" i="1" s="1"/>
  <c r="I585" i="1"/>
  <c r="I584" i="1" s="1"/>
  <c r="H585" i="1"/>
  <c r="H584" i="1" s="1"/>
  <c r="G585" i="1"/>
  <c r="G584" i="1" s="1"/>
  <c r="F585" i="1"/>
  <c r="F584" i="1" s="1"/>
  <c r="L584" i="1"/>
  <c r="D584" i="1"/>
  <c r="M583" i="1"/>
  <c r="M582" i="1"/>
  <c r="M581" i="1"/>
  <c r="AA580" i="1"/>
  <c r="AB580" i="1" s="1"/>
  <c r="Y580" i="1"/>
  <c r="Z580" i="1" s="1"/>
  <c r="W580" i="1"/>
  <c r="U580" i="1"/>
  <c r="M580" i="1"/>
  <c r="H580" i="1"/>
  <c r="AA579" i="1"/>
  <c r="AB579" i="1" s="1"/>
  <c r="Y579" i="1"/>
  <c r="Z579" i="1" s="1"/>
  <c r="W579" i="1"/>
  <c r="U579" i="1"/>
  <c r="M579" i="1"/>
  <c r="R579" i="1" s="1"/>
  <c r="H579" i="1"/>
  <c r="S579" i="1" s="1"/>
  <c r="T579" i="1" s="1"/>
  <c r="M578" i="1"/>
  <c r="AA577" i="1"/>
  <c r="AB577" i="1" s="1"/>
  <c r="Y577" i="1"/>
  <c r="Z577" i="1" s="1"/>
  <c r="W577" i="1"/>
  <c r="U577" i="1"/>
  <c r="M577" i="1"/>
  <c r="R577" i="1" s="1"/>
  <c r="H577" i="1"/>
  <c r="AA576" i="1"/>
  <c r="AB576" i="1" s="1"/>
  <c r="Y576" i="1"/>
  <c r="Z576" i="1" s="1"/>
  <c r="W576" i="1"/>
  <c r="U576" i="1"/>
  <c r="M576" i="1"/>
  <c r="H576" i="1"/>
  <c r="AA575" i="1"/>
  <c r="AB575" i="1" s="1"/>
  <c r="Y575" i="1"/>
  <c r="Z575" i="1" s="1"/>
  <c r="W575" i="1"/>
  <c r="U575" i="1"/>
  <c r="M575" i="1"/>
  <c r="H575" i="1"/>
  <c r="AA574" i="1"/>
  <c r="AB574" i="1" s="1"/>
  <c r="Y574" i="1"/>
  <c r="Z574" i="1" s="1"/>
  <c r="W574" i="1"/>
  <c r="U574" i="1"/>
  <c r="M574" i="1"/>
  <c r="H574" i="1"/>
  <c r="M573" i="1"/>
  <c r="AA572" i="1"/>
  <c r="AB572" i="1" s="1"/>
  <c r="Y572" i="1"/>
  <c r="Z572" i="1" s="1"/>
  <c r="W572" i="1"/>
  <c r="U572" i="1"/>
  <c r="M572" i="1"/>
  <c r="H572" i="1"/>
  <c r="AA571" i="1"/>
  <c r="AB571" i="1" s="1"/>
  <c r="Y571" i="1"/>
  <c r="Z571" i="1" s="1"/>
  <c r="W571" i="1"/>
  <c r="U571" i="1"/>
  <c r="M571" i="1"/>
  <c r="H571" i="1"/>
  <c r="AA570" i="1"/>
  <c r="AB570" i="1" s="1"/>
  <c r="Y570" i="1"/>
  <c r="W570" i="1"/>
  <c r="U570" i="1"/>
  <c r="M570" i="1"/>
  <c r="R570" i="1" s="1"/>
  <c r="H570" i="1"/>
  <c r="AA569" i="1"/>
  <c r="AB569" i="1" s="1"/>
  <c r="Y569" i="1"/>
  <c r="Z569" i="1" s="1"/>
  <c r="W569" i="1"/>
  <c r="U569" i="1"/>
  <c r="M569" i="1"/>
  <c r="H569" i="1"/>
  <c r="AA568" i="1"/>
  <c r="Y568" i="1"/>
  <c r="Z568" i="1" s="1"/>
  <c r="W568" i="1"/>
  <c r="U568" i="1"/>
  <c r="M568" i="1"/>
  <c r="H568" i="1"/>
  <c r="Q567" i="1"/>
  <c r="P567" i="1"/>
  <c r="O567" i="1"/>
  <c r="N567" i="1"/>
  <c r="L567" i="1"/>
  <c r="K567" i="1"/>
  <c r="J567" i="1"/>
  <c r="I567" i="1"/>
  <c r="G567" i="1"/>
  <c r="F567" i="1"/>
  <c r="D567" i="1"/>
  <c r="M565" i="1"/>
  <c r="M564" i="1" s="1"/>
  <c r="AA564" i="1"/>
  <c r="Y564" i="1"/>
  <c r="W564" i="1"/>
  <c r="U564" i="1"/>
  <c r="S564" i="1"/>
  <c r="R564" i="1"/>
  <c r="Q564" i="1"/>
  <c r="P564" i="1"/>
  <c r="O564" i="1"/>
  <c r="N564" i="1"/>
  <c r="L564" i="1"/>
  <c r="K564" i="1"/>
  <c r="J564" i="1"/>
  <c r="I564" i="1"/>
  <c r="H564" i="1"/>
  <c r="G564" i="1"/>
  <c r="F564" i="1"/>
  <c r="D564" i="1"/>
  <c r="M563" i="1"/>
  <c r="AA562" i="1"/>
  <c r="AB562" i="1" s="1"/>
  <c r="Y562" i="1"/>
  <c r="Z562" i="1" s="1"/>
  <c r="W562" i="1"/>
  <c r="U562" i="1"/>
  <c r="M562" i="1"/>
  <c r="R562" i="1" s="1"/>
  <c r="H562" i="1"/>
  <c r="AA561" i="1"/>
  <c r="AB561" i="1" s="1"/>
  <c r="Y561" i="1"/>
  <c r="W561" i="1"/>
  <c r="U561" i="1"/>
  <c r="M561" i="1"/>
  <c r="H561" i="1"/>
  <c r="M560" i="1"/>
  <c r="AA559" i="1"/>
  <c r="AB559" i="1" s="1"/>
  <c r="Y559" i="1"/>
  <c r="W559" i="1"/>
  <c r="U559" i="1"/>
  <c r="M559" i="1"/>
  <c r="R559" i="1" s="1"/>
  <c r="H559" i="1"/>
  <c r="AA558" i="1"/>
  <c r="AB558" i="1" s="1"/>
  <c r="Y558" i="1"/>
  <c r="W558" i="1"/>
  <c r="U558" i="1"/>
  <c r="M558" i="1"/>
  <c r="H558" i="1"/>
  <c r="AA557" i="1"/>
  <c r="AB557" i="1" s="1"/>
  <c r="Y557" i="1"/>
  <c r="Z557" i="1" s="1"/>
  <c r="W557" i="1"/>
  <c r="U557" i="1"/>
  <c r="M557" i="1"/>
  <c r="H557" i="1"/>
  <c r="M556" i="1"/>
  <c r="AA555" i="1"/>
  <c r="Y555" i="1"/>
  <c r="W555" i="1"/>
  <c r="U555" i="1"/>
  <c r="M555" i="1"/>
  <c r="H555" i="1"/>
  <c r="Q554" i="1"/>
  <c r="P554" i="1"/>
  <c r="O554" i="1"/>
  <c r="N554" i="1"/>
  <c r="L554" i="1"/>
  <c r="K554" i="1"/>
  <c r="J554" i="1"/>
  <c r="I554" i="1"/>
  <c r="G554" i="1"/>
  <c r="F554" i="1"/>
  <c r="D554" i="1"/>
  <c r="AA552" i="1"/>
  <c r="Y552" i="1"/>
  <c r="Z552" i="1" s="1"/>
  <c r="W552" i="1"/>
  <c r="U552" i="1"/>
  <c r="M552" i="1"/>
  <c r="R552" i="1" s="1"/>
  <c r="H552" i="1"/>
  <c r="AA551" i="1"/>
  <c r="AB551" i="1" s="1"/>
  <c r="Y551" i="1"/>
  <c r="W551" i="1"/>
  <c r="U551" i="1"/>
  <c r="M551" i="1"/>
  <c r="H551" i="1"/>
  <c r="Q550" i="1"/>
  <c r="P550" i="1"/>
  <c r="O550" i="1"/>
  <c r="N550" i="1"/>
  <c r="L550" i="1"/>
  <c r="K550" i="1"/>
  <c r="J550" i="1"/>
  <c r="I550" i="1"/>
  <c r="G550" i="1"/>
  <c r="F550" i="1"/>
  <c r="D550" i="1"/>
  <c r="AA549" i="1"/>
  <c r="AB549" i="1" s="1"/>
  <c r="Y549" i="1"/>
  <c r="W549" i="1"/>
  <c r="U549" i="1"/>
  <c r="U548" i="1" s="1"/>
  <c r="M549" i="1"/>
  <c r="H549" i="1"/>
  <c r="H548" i="1" s="1"/>
  <c r="W548" i="1"/>
  <c r="Q548" i="1"/>
  <c r="P548" i="1"/>
  <c r="O548" i="1"/>
  <c r="N548" i="1"/>
  <c r="L548" i="1"/>
  <c r="K548" i="1"/>
  <c r="J548" i="1"/>
  <c r="I548" i="1"/>
  <c r="G548" i="1"/>
  <c r="F548" i="1"/>
  <c r="E548" i="1"/>
  <c r="D548" i="1"/>
  <c r="AA546" i="1"/>
  <c r="AB546" i="1" s="1"/>
  <c r="Y546" i="1"/>
  <c r="Z546" i="1" s="1"/>
  <c r="W546" i="1"/>
  <c r="U546" i="1"/>
  <c r="M546" i="1"/>
  <c r="R546" i="1" s="1"/>
  <c r="H546" i="1"/>
  <c r="AA545" i="1"/>
  <c r="Y545" i="1"/>
  <c r="Z545" i="1" s="1"/>
  <c r="W545" i="1"/>
  <c r="U545" i="1"/>
  <c r="M545" i="1"/>
  <c r="H545" i="1"/>
  <c r="Q544" i="1"/>
  <c r="Q543" i="1" s="1"/>
  <c r="P544" i="1"/>
  <c r="O544" i="1"/>
  <c r="N544" i="1"/>
  <c r="L544" i="1"/>
  <c r="K544" i="1"/>
  <c r="J544" i="1"/>
  <c r="I544" i="1"/>
  <c r="G544" i="1"/>
  <c r="G543" i="1" s="1"/>
  <c r="F544" i="1"/>
  <c r="D544" i="1"/>
  <c r="AA536" i="1"/>
  <c r="Y536" i="1"/>
  <c r="W536" i="1"/>
  <c r="U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D536" i="1"/>
  <c r="AA533" i="1"/>
  <c r="Y533" i="1"/>
  <c r="W533" i="1"/>
  <c r="U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AA532" i="1"/>
  <c r="Y532" i="1"/>
  <c r="Y531" i="1" s="1"/>
  <c r="Y529" i="1" s="1"/>
  <c r="W532" i="1"/>
  <c r="U532" i="1"/>
  <c r="U531" i="1" s="1"/>
  <c r="U529" i="1" s="1"/>
  <c r="M532" i="1"/>
  <c r="R532" i="1" s="1"/>
  <c r="R531" i="1" s="1"/>
  <c r="R529" i="1" s="1"/>
  <c r="H532" i="1"/>
  <c r="W531" i="1"/>
  <c r="Q531" i="1"/>
  <c r="Q529" i="1" s="1"/>
  <c r="P531" i="1"/>
  <c r="P529" i="1" s="1"/>
  <c r="O531" i="1"/>
  <c r="O529" i="1" s="1"/>
  <c r="N531" i="1"/>
  <c r="L531" i="1"/>
  <c r="L529" i="1" s="1"/>
  <c r="K531" i="1"/>
  <c r="K529" i="1" s="1"/>
  <c r="J531" i="1"/>
  <c r="J529" i="1" s="1"/>
  <c r="I531" i="1"/>
  <c r="I529" i="1" s="1"/>
  <c r="G531" i="1"/>
  <c r="G529" i="1" s="1"/>
  <c r="F531" i="1"/>
  <c r="F529" i="1" s="1"/>
  <c r="D531" i="1"/>
  <c r="D529" i="1" s="1"/>
  <c r="D528" i="1" s="1"/>
  <c r="W529" i="1"/>
  <c r="N529" i="1"/>
  <c r="M526" i="1"/>
  <c r="M525" i="1"/>
  <c r="AA524" i="1"/>
  <c r="AB524" i="1" s="1"/>
  <c r="Y524" i="1"/>
  <c r="Z524" i="1" s="1"/>
  <c r="W524" i="1"/>
  <c r="U524" i="1"/>
  <c r="M524" i="1"/>
  <c r="H524" i="1"/>
  <c r="M523" i="1"/>
  <c r="M522" i="1"/>
  <c r="AA521" i="1"/>
  <c r="AB521" i="1" s="1"/>
  <c r="Y521" i="1"/>
  <c r="Z521" i="1" s="1"/>
  <c r="W521" i="1"/>
  <c r="U521" i="1"/>
  <c r="M521" i="1"/>
  <c r="H521" i="1"/>
  <c r="AA520" i="1"/>
  <c r="AB520" i="1" s="1"/>
  <c r="Y520" i="1"/>
  <c r="Z520" i="1" s="1"/>
  <c r="W520" i="1"/>
  <c r="U520" i="1"/>
  <c r="M520" i="1"/>
  <c r="H520" i="1"/>
  <c r="AA519" i="1"/>
  <c r="AB519" i="1" s="1"/>
  <c r="Y519" i="1"/>
  <c r="Z519" i="1" s="1"/>
  <c r="W519" i="1"/>
  <c r="U519" i="1"/>
  <c r="M519" i="1"/>
  <c r="H519" i="1"/>
  <c r="AA518" i="1"/>
  <c r="AB518" i="1" s="1"/>
  <c r="Y518" i="1"/>
  <c r="Z518" i="1" s="1"/>
  <c r="W518" i="1"/>
  <c r="U518" i="1"/>
  <c r="M518" i="1"/>
  <c r="R518" i="1" s="1"/>
  <c r="H518" i="1"/>
  <c r="AA517" i="1"/>
  <c r="AB517" i="1" s="1"/>
  <c r="Y517" i="1"/>
  <c r="Z517" i="1" s="1"/>
  <c r="W517" i="1"/>
  <c r="U517" i="1"/>
  <c r="M517" i="1"/>
  <c r="H517" i="1"/>
  <c r="AA516" i="1"/>
  <c r="AB516" i="1" s="1"/>
  <c r="Y516" i="1"/>
  <c r="Z516" i="1" s="1"/>
  <c r="W516" i="1"/>
  <c r="U516" i="1"/>
  <c r="M516" i="1"/>
  <c r="H516" i="1"/>
  <c r="AA515" i="1"/>
  <c r="AB515" i="1" s="1"/>
  <c r="Y515" i="1"/>
  <c r="Z515" i="1" s="1"/>
  <c r="W515" i="1"/>
  <c r="U515" i="1"/>
  <c r="M515" i="1"/>
  <c r="H515" i="1"/>
  <c r="AA514" i="1"/>
  <c r="AB514" i="1" s="1"/>
  <c r="Y514" i="1"/>
  <c r="Z514" i="1" s="1"/>
  <c r="W514" i="1"/>
  <c r="U514" i="1"/>
  <c r="M514" i="1"/>
  <c r="R514" i="1" s="1"/>
  <c r="H514" i="1"/>
  <c r="AA513" i="1"/>
  <c r="AB513" i="1" s="1"/>
  <c r="Y513" i="1"/>
  <c r="Z513" i="1" s="1"/>
  <c r="W513" i="1"/>
  <c r="U513" i="1"/>
  <c r="M513" i="1"/>
  <c r="H513" i="1"/>
  <c r="AA512" i="1"/>
  <c r="AB512" i="1" s="1"/>
  <c r="Y512" i="1"/>
  <c r="Z512" i="1" s="1"/>
  <c r="W512" i="1"/>
  <c r="U512" i="1"/>
  <c r="M512" i="1"/>
  <c r="H512" i="1"/>
  <c r="AA511" i="1"/>
  <c r="AB511" i="1" s="1"/>
  <c r="Y511" i="1"/>
  <c r="Z511" i="1" s="1"/>
  <c r="W511" i="1"/>
  <c r="U511" i="1"/>
  <c r="M511" i="1"/>
  <c r="H511" i="1"/>
  <c r="AA510" i="1"/>
  <c r="AB510" i="1" s="1"/>
  <c r="Y510" i="1"/>
  <c r="Z510" i="1" s="1"/>
  <c r="W510" i="1"/>
  <c r="U510" i="1"/>
  <c r="M510" i="1"/>
  <c r="H510" i="1"/>
  <c r="AA509" i="1"/>
  <c r="AB509" i="1" s="1"/>
  <c r="Y509" i="1"/>
  <c r="Z509" i="1" s="1"/>
  <c r="W509" i="1"/>
  <c r="U509" i="1"/>
  <c r="M509" i="1"/>
  <c r="H509" i="1"/>
  <c r="AA508" i="1"/>
  <c r="AB508" i="1" s="1"/>
  <c r="Y508" i="1"/>
  <c r="Z508" i="1" s="1"/>
  <c r="W508" i="1"/>
  <c r="U508" i="1"/>
  <c r="M508" i="1"/>
  <c r="H508" i="1"/>
  <c r="AA507" i="1"/>
  <c r="AB507" i="1" s="1"/>
  <c r="Y507" i="1"/>
  <c r="Z507" i="1" s="1"/>
  <c r="W507" i="1"/>
  <c r="U507" i="1"/>
  <c r="M507" i="1"/>
  <c r="H507" i="1"/>
  <c r="AA506" i="1"/>
  <c r="AB506" i="1" s="1"/>
  <c r="Y506" i="1"/>
  <c r="Z506" i="1" s="1"/>
  <c r="W506" i="1"/>
  <c r="U506" i="1"/>
  <c r="M506" i="1"/>
  <c r="R506" i="1" s="1"/>
  <c r="H506" i="1"/>
  <c r="AA505" i="1"/>
  <c r="AB505" i="1" s="1"/>
  <c r="Y505" i="1"/>
  <c r="Z505" i="1" s="1"/>
  <c r="W505" i="1"/>
  <c r="U505" i="1"/>
  <c r="M505" i="1"/>
  <c r="H505" i="1"/>
  <c r="AA504" i="1"/>
  <c r="AB504" i="1" s="1"/>
  <c r="Y504" i="1"/>
  <c r="Z504" i="1" s="1"/>
  <c r="W504" i="1"/>
  <c r="U504" i="1"/>
  <c r="M504" i="1"/>
  <c r="H504" i="1"/>
  <c r="AA503" i="1"/>
  <c r="AB503" i="1" s="1"/>
  <c r="Y503" i="1"/>
  <c r="Z503" i="1" s="1"/>
  <c r="W503" i="1"/>
  <c r="U503" i="1"/>
  <c r="M503" i="1"/>
  <c r="H503" i="1"/>
  <c r="AA502" i="1"/>
  <c r="AB502" i="1" s="1"/>
  <c r="Y502" i="1"/>
  <c r="Z502" i="1" s="1"/>
  <c r="W502" i="1"/>
  <c r="U502" i="1"/>
  <c r="M502" i="1"/>
  <c r="R502" i="1" s="1"/>
  <c r="H502" i="1"/>
  <c r="AA501" i="1"/>
  <c r="AB501" i="1" s="1"/>
  <c r="Y501" i="1"/>
  <c r="Z501" i="1" s="1"/>
  <c r="W501" i="1"/>
  <c r="U501" i="1"/>
  <c r="M501" i="1"/>
  <c r="R501" i="1" s="1"/>
  <c r="H501" i="1"/>
  <c r="AA500" i="1"/>
  <c r="AB500" i="1" s="1"/>
  <c r="Y500" i="1"/>
  <c r="Z500" i="1" s="1"/>
  <c r="W500" i="1"/>
  <c r="U500" i="1"/>
  <c r="M500" i="1"/>
  <c r="R500" i="1" s="1"/>
  <c r="H500" i="1"/>
  <c r="AA499" i="1"/>
  <c r="AB499" i="1" s="1"/>
  <c r="Y499" i="1"/>
  <c r="Z499" i="1" s="1"/>
  <c r="W499" i="1"/>
  <c r="U499" i="1"/>
  <c r="M499" i="1"/>
  <c r="H499" i="1"/>
  <c r="AA498" i="1"/>
  <c r="AB498" i="1" s="1"/>
  <c r="Y498" i="1"/>
  <c r="Z498" i="1" s="1"/>
  <c r="W498" i="1"/>
  <c r="U498" i="1"/>
  <c r="M498" i="1"/>
  <c r="R498" i="1" s="1"/>
  <c r="H498" i="1"/>
  <c r="AA497" i="1"/>
  <c r="AB497" i="1" s="1"/>
  <c r="Y497" i="1"/>
  <c r="Z497" i="1" s="1"/>
  <c r="W497" i="1"/>
  <c r="U497" i="1"/>
  <c r="M497" i="1"/>
  <c r="H497" i="1"/>
  <c r="AA496" i="1"/>
  <c r="AB496" i="1" s="1"/>
  <c r="Y496" i="1"/>
  <c r="Z496" i="1" s="1"/>
  <c r="W496" i="1"/>
  <c r="U496" i="1"/>
  <c r="M496" i="1"/>
  <c r="H496" i="1"/>
  <c r="M495" i="1"/>
  <c r="AA494" i="1"/>
  <c r="AB494" i="1" s="1"/>
  <c r="Y494" i="1"/>
  <c r="Z494" i="1" s="1"/>
  <c r="W494" i="1"/>
  <c r="U494" i="1"/>
  <c r="M494" i="1"/>
  <c r="H494" i="1"/>
  <c r="AA493" i="1"/>
  <c r="AB493" i="1" s="1"/>
  <c r="Y493" i="1"/>
  <c r="Z493" i="1" s="1"/>
  <c r="W493" i="1"/>
  <c r="U493" i="1"/>
  <c r="M493" i="1"/>
  <c r="R493" i="1" s="1"/>
  <c r="H493" i="1"/>
  <c r="AA492" i="1"/>
  <c r="AB492" i="1" s="1"/>
  <c r="Y492" i="1"/>
  <c r="Z492" i="1" s="1"/>
  <c r="W492" i="1"/>
  <c r="U492" i="1"/>
  <c r="M492" i="1"/>
  <c r="R492" i="1" s="1"/>
  <c r="H492" i="1"/>
  <c r="AA491" i="1"/>
  <c r="AB491" i="1" s="1"/>
  <c r="Y491" i="1"/>
  <c r="Z491" i="1" s="1"/>
  <c r="W491" i="1"/>
  <c r="U491" i="1"/>
  <c r="M491" i="1"/>
  <c r="H491" i="1"/>
  <c r="AA490" i="1"/>
  <c r="AB490" i="1" s="1"/>
  <c r="Y490" i="1"/>
  <c r="Z490" i="1" s="1"/>
  <c r="W490" i="1"/>
  <c r="U490" i="1"/>
  <c r="M490" i="1"/>
  <c r="R490" i="1" s="1"/>
  <c r="H490" i="1"/>
  <c r="AA489" i="1"/>
  <c r="AB489" i="1" s="1"/>
  <c r="Y489" i="1"/>
  <c r="Z489" i="1" s="1"/>
  <c r="W489" i="1"/>
  <c r="U489" i="1"/>
  <c r="M489" i="1"/>
  <c r="H489" i="1"/>
  <c r="AA488" i="1"/>
  <c r="AB488" i="1" s="1"/>
  <c r="Y488" i="1"/>
  <c r="Z488" i="1" s="1"/>
  <c r="W488" i="1"/>
  <c r="U488" i="1"/>
  <c r="M488" i="1"/>
  <c r="H488" i="1"/>
  <c r="M487" i="1"/>
  <c r="M486" i="1"/>
  <c r="AA485" i="1"/>
  <c r="AB485" i="1" s="1"/>
  <c r="Y485" i="1"/>
  <c r="Z485" i="1" s="1"/>
  <c r="W485" i="1"/>
  <c r="U485" i="1"/>
  <c r="M485" i="1"/>
  <c r="R485" i="1" s="1"/>
  <c r="H485" i="1"/>
  <c r="AA484" i="1"/>
  <c r="AB484" i="1" s="1"/>
  <c r="Y484" i="1"/>
  <c r="Z484" i="1" s="1"/>
  <c r="W484" i="1"/>
  <c r="U484" i="1"/>
  <c r="M484" i="1"/>
  <c r="H484" i="1"/>
  <c r="AA483" i="1"/>
  <c r="AB483" i="1" s="1"/>
  <c r="Y483" i="1"/>
  <c r="Z483" i="1" s="1"/>
  <c r="W483" i="1"/>
  <c r="U483" i="1"/>
  <c r="M483" i="1"/>
  <c r="H483" i="1"/>
  <c r="M482" i="1"/>
  <c r="M481" i="1"/>
  <c r="M480" i="1"/>
  <c r="M479" i="1"/>
  <c r="M478" i="1"/>
  <c r="AA477" i="1"/>
  <c r="AB477" i="1" s="1"/>
  <c r="Y477" i="1"/>
  <c r="Z477" i="1" s="1"/>
  <c r="W477" i="1"/>
  <c r="U477" i="1"/>
  <c r="M477" i="1"/>
  <c r="H477" i="1"/>
  <c r="AA476" i="1"/>
  <c r="AB476" i="1" s="1"/>
  <c r="Y476" i="1"/>
  <c r="Z476" i="1" s="1"/>
  <c r="W476" i="1"/>
  <c r="U476" i="1"/>
  <c r="M476" i="1"/>
  <c r="R476" i="1" s="1"/>
  <c r="H476" i="1"/>
  <c r="AA475" i="1"/>
  <c r="AB475" i="1" s="1"/>
  <c r="Y475" i="1"/>
  <c r="Z475" i="1" s="1"/>
  <c r="W475" i="1"/>
  <c r="U475" i="1"/>
  <c r="M475" i="1"/>
  <c r="H475" i="1"/>
  <c r="AA474" i="1"/>
  <c r="AB474" i="1" s="1"/>
  <c r="Y474" i="1"/>
  <c r="Z474" i="1" s="1"/>
  <c r="W474" i="1"/>
  <c r="U474" i="1"/>
  <c r="M474" i="1"/>
  <c r="H474" i="1"/>
  <c r="AA473" i="1"/>
  <c r="AB473" i="1" s="1"/>
  <c r="Y473" i="1"/>
  <c r="Z473" i="1" s="1"/>
  <c r="W473" i="1"/>
  <c r="U473" i="1"/>
  <c r="M473" i="1"/>
  <c r="H473" i="1"/>
  <c r="AA472" i="1"/>
  <c r="AB472" i="1" s="1"/>
  <c r="Y472" i="1"/>
  <c r="Z472" i="1" s="1"/>
  <c r="W472" i="1"/>
  <c r="U472" i="1"/>
  <c r="M472" i="1"/>
  <c r="R472" i="1" s="1"/>
  <c r="H472" i="1"/>
  <c r="AA471" i="1"/>
  <c r="AB471" i="1" s="1"/>
  <c r="Y471" i="1"/>
  <c r="Z471" i="1" s="1"/>
  <c r="W471" i="1"/>
  <c r="U471" i="1"/>
  <c r="M471" i="1"/>
  <c r="H471" i="1"/>
  <c r="M470" i="1"/>
  <c r="AA469" i="1"/>
  <c r="AB469" i="1" s="1"/>
  <c r="Y469" i="1"/>
  <c r="Z469" i="1" s="1"/>
  <c r="W469" i="1"/>
  <c r="U469" i="1"/>
  <c r="M469" i="1"/>
  <c r="H469" i="1"/>
  <c r="AA468" i="1"/>
  <c r="AB468" i="1" s="1"/>
  <c r="Y468" i="1"/>
  <c r="Z468" i="1" s="1"/>
  <c r="W468" i="1"/>
  <c r="U468" i="1"/>
  <c r="M468" i="1"/>
  <c r="H468" i="1"/>
  <c r="AA467" i="1"/>
  <c r="AB467" i="1" s="1"/>
  <c r="Y467" i="1"/>
  <c r="Z467" i="1" s="1"/>
  <c r="W467" i="1"/>
  <c r="U467" i="1"/>
  <c r="M467" i="1"/>
  <c r="H467" i="1"/>
  <c r="AA466" i="1"/>
  <c r="AB466" i="1" s="1"/>
  <c r="Y466" i="1"/>
  <c r="Z466" i="1" s="1"/>
  <c r="W466" i="1"/>
  <c r="U466" i="1"/>
  <c r="M466" i="1"/>
  <c r="H466" i="1"/>
  <c r="AA465" i="1"/>
  <c r="AB465" i="1" s="1"/>
  <c r="Y465" i="1"/>
  <c r="Z465" i="1" s="1"/>
  <c r="W465" i="1"/>
  <c r="U465" i="1"/>
  <c r="M465" i="1"/>
  <c r="R465" i="1" s="1"/>
  <c r="H465" i="1"/>
  <c r="AA464" i="1"/>
  <c r="AB464" i="1" s="1"/>
  <c r="Y464" i="1"/>
  <c r="Z464" i="1" s="1"/>
  <c r="W464" i="1"/>
  <c r="U464" i="1"/>
  <c r="M464" i="1"/>
  <c r="H464" i="1"/>
  <c r="AA463" i="1"/>
  <c r="AB463" i="1" s="1"/>
  <c r="Y463" i="1"/>
  <c r="Z463" i="1" s="1"/>
  <c r="W463" i="1"/>
  <c r="U463" i="1"/>
  <c r="M463" i="1"/>
  <c r="H463" i="1"/>
  <c r="AA462" i="1"/>
  <c r="AB462" i="1" s="1"/>
  <c r="Y462" i="1"/>
  <c r="Z462" i="1" s="1"/>
  <c r="W462" i="1"/>
  <c r="U462" i="1"/>
  <c r="M462" i="1"/>
  <c r="R462" i="1" s="1"/>
  <c r="H462" i="1"/>
  <c r="AA461" i="1"/>
  <c r="AB461" i="1" s="1"/>
  <c r="Y461" i="1"/>
  <c r="W461" i="1"/>
  <c r="U461" i="1"/>
  <c r="M461" i="1"/>
  <c r="R461" i="1" s="1"/>
  <c r="H461" i="1"/>
  <c r="AA460" i="1"/>
  <c r="AB460" i="1" s="1"/>
  <c r="Y460" i="1"/>
  <c r="Z460" i="1" s="1"/>
  <c r="W460" i="1"/>
  <c r="U460" i="1"/>
  <c r="M460" i="1"/>
  <c r="H460" i="1"/>
  <c r="M459" i="1"/>
  <c r="M458" i="1"/>
  <c r="M457" i="1"/>
  <c r="M456" i="1"/>
  <c r="Q455" i="1"/>
  <c r="P455" i="1"/>
  <c r="O455" i="1"/>
  <c r="N455" i="1"/>
  <c r="L455" i="1"/>
  <c r="K455" i="1"/>
  <c r="J455" i="1"/>
  <c r="I455" i="1"/>
  <c r="G455" i="1"/>
  <c r="F455" i="1"/>
  <c r="D455" i="1"/>
  <c r="AA453" i="1"/>
  <c r="AB453" i="1" s="1"/>
  <c r="Y453" i="1"/>
  <c r="Z453" i="1" s="1"/>
  <c r="W453" i="1"/>
  <c r="W452" i="1" s="1"/>
  <c r="W448" i="1" s="1"/>
  <c r="U453" i="1"/>
  <c r="U452" i="1" s="1"/>
  <c r="U448" i="1" s="1"/>
  <c r="M453" i="1"/>
  <c r="R453" i="1" s="1"/>
  <c r="R452" i="1" s="1"/>
  <c r="R448" i="1" s="1"/>
  <c r="H453" i="1"/>
  <c r="H452" i="1" s="1"/>
  <c r="H448" i="1" s="1"/>
  <c r="Q452" i="1"/>
  <c r="Q448" i="1" s="1"/>
  <c r="P452" i="1"/>
  <c r="P448" i="1" s="1"/>
  <c r="O452" i="1"/>
  <c r="O448" i="1" s="1"/>
  <c r="N452" i="1"/>
  <c r="N448" i="1" s="1"/>
  <c r="L452" i="1"/>
  <c r="K452" i="1"/>
  <c r="K448" i="1" s="1"/>
  <c r="J452" i="1"/>
  <c r="J448" i="1" s="1"/>
  <c r="I452" i="1"/>
  <c r="I448" i="1" s="1"/>
  <c r="G452" i="1"/>
  <c r="G448" i="1" s="1"/>
  <c r="F452" i="1"/>
  <c r="F448" i="1" s="1"/>
  <c r="D452" i="1"/>
  <c r="D448" i="1" s="1"/>
  <c r="G444" i="1"/>
  <c r="G442" i="1" s="1"/>
  <c r="G441" i="1" s="1"/>
  <c r="F444" i="1"/>
  <c r="F442" i="1" s="1"/>
  <c r="F441" i="1" s="1"/>
  <c r="D444" i="1"/>
  <c r="D442" i="1" s="1"/>
  <c r="D441" i="1" s="1"/>
  <c r="AA442" i="1"/>
  <c r="AA441" i="1" s="1"/>
  <c r="Y442" i="1"/>
  <c r="Y441" i="1" s="1"/>
  <c r="W442" i="1"/>
  <c r="W441" i="1" s="1"/>
  <c r="U442" i="1"/>
  <c r="U441" i="1" s="1"/>
  <c r="S442" i="1"/>
  <c r="S441" i="1" s="1"/>
  <c r="R442" i="1"/>
  <c r="R441" i="1" s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L441" i="1" s="1"/>
  <c r="K442" i="1"/>
  <c r="K441" i="1" s="1"/>
  <c r="J442" i="1"/>
  <c r="J441" i="1" s="1"/>
  <c r="I442" i="1"/>
  <c r="H442" i="1"/>
  <c r="H441" i="1" s="1"/>
  <c r="I441" i="1"/>
  <c r="AA440" i="1"/>
  <c r="AB440" i="1" s="1"/>
  <c r="Y440" i="1"/>
  <c r="Z440" i="1" s="1"/>
  <c r="W440" i="1"/>
  <c r="U440" i="1"/>
  <c r="M440" i="1"/>
  <c r="R440" i="1" s="1"/>
  <c r="H440" i="1"/>
  <c r="M439" i="1"/>
  <c r="M438" i="1"/>
  <c r="AA437" i="1"/>
  <c r="AB437" i="1" s="1"/>
  <c r="Y437" i="1"/>
  <c r="Z437" i="1" s="1"/>
  <c r="W437" i="1"/>
  <c r="U437" i="1"/>
  <c r="M437" i="1"/>
  <c r="H437" i="1"/>
  <c r="AA436" i="1"/>
  <c r="AB436" i="1" s="1"/>
  <c r="Y436" i="1"/>
  <c r="Z436" i="1" s="1"/>
  <c r="W436" i="1"/>
  <c r="U436" i="1"/>
  <c r="M436" i="1"/>
  <c r="R436" i="1" s="1"/>
  <c r="H436" i="1"/>
  <c r="AA435" i="1"/>
  <c r="AB435" i="1" s="1"/>
  <c r="Y435" i="1"/>
  <c r="Z435" i="1" s="1"/>
  <c r="W435" i="1"/>
  <c r="U435" i="1"/>
  <c r="M435" i="1"/>
  <c r="R435" i="1" s="1"/>
  <c r="H435" i="1"/>
  <c r="AA434" i="1"/>
  <c r="AB434" i="1" s="1"/>
  <c r="Y434" i="1"/>
  <c r="Z434" i="1" s="1"/>
  <c r="W434" i="1"/>
  <c r="U434" i="1"/>
  <c r="M434" i="1"/>
  <c r="H434" i="1"/>
  <c r="AA433" i="1"/>
  <c r="AB433" i="1" s="1"/>
  <c r="Y433" i="1"/>
  <c r="Z433" i="1" s="1"/>
  <c r="W433" i="1"/>
  <c r="U433" i="1"/>
  <c r="M433" i="1"/>
  <c r="H433" i="1"/>
  <c r="AA432" i="1"/>
  <c r="AB432" i="1" s="1"/>
  <c r="Y432" i="1"/>
  <c r="Z432" i="1" s="1"/>
  <c r="W432" i="1"/>
  <c r="U432" i="1"/>
  <c r="M432" i="1"/>
  <c r="H432" i="1"/>
  <c r="AA431" i="1"/>
  <c r="AB431" i="1" s="1"/>
  <c r="Y431" i="1"/>
  <c r="W431" i="1"/>
  <c r="U431" i="1"/>
  <c r="M431" i="1"/>
  <c r="R431" i="1" s="1"/>
  <c r="H431" i="1"/>
  <c r="AA430" i="1"/>
  <c r="AB430" i="1" s="1"/>
  <c r="Y430" i="1"/>
  <c r="Z430" i="1" s="1"/>
  <c r="W430" i="1"/>
  <c r="U430" i="1"/>
  <c r="M430" i="1"/>
  <c r="H430" i="1"/>
  <c r="AA429" i="1"/>
  <c r="AB429" i="1" s="1"/>
  <c r="Y429" i="1"/>
  <c r="Z429" i="1" s="1"/>
  <c r="W429" i="1"/>
  <c r="U429" i="1"/>
  <c r="M429" i="1"/>
  <c r="H429" i="1"/>
  <c r="AA428" i="1"/>
  <c r="AB428" i="1" s="1"/>
  <c r="Y428" i="1"/>
  <c r="Z428" i="1" s="1"/>
  <c r="W428" i="1"/>
  <c r="U428" i="1"/>
  <c r="M428" i="1"/>
  <c r="R428" i="1" s="1"/>
  <c r="H428" i="1"/>
  <c r="AA427" i="1"/>
  <c r="AB427" i="1" s="1"/>
  <c r="Y427" i="1"/>
  <c r="Z427" i="1" s="1"/>
  <c r="W427" i="1"/>
  <c r="U427" i="1"/>
  <c r="M427" i="1"/>
  <c r="H427" i="1"/>
  <c r="AA426" i="1"/>
  <c r="AB426" i="1" s="1"/>
  <c r="Y426" i="1"/>
  <c r="Z426" i="1" s="1"/>
  <c r="W426" i="1"/>
  <c r="U426" i="1"/>
  <c r="M426" i="1"/>
  <c r="H426" i="1"/>
  <c r="AA425" i="1"/>
  <c r="AB425" i="1" s="1"/>
  <c r="Y425" i="1"/>
  <c r="Z425" i="1" s="1"/>
  <c r="W425" i="1"/>
  <c r="U425" i="1"/>
  <c r="M425" i="1"/>
  <c r="H425" i="1"/>
  <c r="AA424" i="1"/>
  <c r="AB424" i="1" s="1"/>
  <c r="Y424" i="1"/>
  <c r="Z424" i="1" s="1"/>
  <c r="W424" i="1"/>
  <c r="U424" i="1"/>
  <c r="M424" i="1"/>
  <c r="R424" i="1" s="1"/>
  <c r="H424" i="1"/>
  <c r="AA423" i="1"/>
  <c r="AB423" i="1" s="1"/>
  <c r="Y423" i="1"/>
  <c r="Z423" i="1" s="1"/>
  <c r="W423" i="1"/>
  <c r="U423" i="1"/>
  <c r="M423" i="1"/>
  <c r="R423" i="1" s="1"/>
  <c r="H423" i="1"/>
  <c r="AA422" i="1"/>
  <c r="AB422" i="1" s="1"/>
  <c r="Y422" i="1"/>
  <c r="Z422" i="1" s="1"/>
  <c r="W422" i="1"/>
  <c r="U422" i="1"/>
  <c r="M422" i="1"/>
  <c r="H422" i="1"/>
  <c r="AA421" i="1"/>
  <c r="AB421" i="1" s="1"/>
  <c r="Y421" i="1"/>
  <c r="Z421" i="1" s="1"/>
  <c r="W421" i="1"/>
  <c r="U421" i="1"/>
  <c r="M421" i="1"/>
  <c r="H421" i="1"/>
  <c r="AA420" i="1"/>
  <c r="AB420" i="1" s="1"/>
  <c r="Y420" i="1"/>
  <c r="Z420" i="1" s="1"/>
  <c r="W420" i="1"/>
  <c r="U420" i="1"/>
  <c r="M420" i="1"/>
  <c r="R420" i="1" s="1"/>
  <c r="H420" i="1"/>
  <c r="AA419" i="1"/>
  <c r="AB419" i="1" s="1"/>
  <c r="Y419" i="1"/>
  <c r="Z419" i="1" s="1"/>
  <c r="W419" i="1"/>
  <c r="U419" i="1"/>
  <c r="M419" i="1"/>
  <c r="R419" i="1" s="1"/>
  <c r="H419" i="1"/>
  <c r="AA418" i="1"/>
  <c r="AB418" i="1" s="1"/>
  <c r="Y418" i="1"/>
  <c r="Z418" i="1" s="1"/>
  <c r="W418" i="1"/>
  <c r="U418" i="1"/>
  <c r="M418" i="1"/>
  <c r="H418" i="1"/>
  <c r="AA417" i="1"/>
  <c r="AB417" i="1" s="1"/>
  <c r="Y417" i="1"/>
  <c r="Z417" i="1" s="1"/>
  <c r="W417" i="1"/>
  <c r="U417" i="1"/>
  <c r="M417" i="1"/>
  <c r="H417" i="1"/>
  <c r="AA416" i="1"/>
  <c r="AB416" i="1" s="1"/>
  <c r="Y416" i="1"/>
  <c r="Z416" i="1" s="1"/>
  <c r="W416" i="1"/>
  <c r="U416" i="1"/>
  <c r="M416" i="1"/>
  <c r="R416" i="1" s="1"/>
  <c r="H416" i="1"/>
  <c r="AA415" i="1"/>
  <c r="AB415" i="1" s="1"/>
  <c r="Y415" i="1"/>
  <c r="Z415" i="1" s="1"/>
  <c r="W415" i="1"/>
  <c r="U415" i="1"/>
  <c r="M415" i="1"/>
  <c r="R415" i="1" s="1"/>
  <c r="H415" i="1"/>
  <c r="AA414" i="1"/>
  <c r="AB414" i="1" s="1"/>
  <c r="Y414" i="1"/>
  <c r="Z414" i="1" s="1"/>
  <c r="W414" i="1"/>
  <c r="U414" i="1"/>
  <c r="M414" i="1"/>
  <c r="R414" i="1" s="1"/>
  <c r="H414" i="1"/>
  <c r="AA413" i="1"/>
  <c r="Y413" i="1"/>
  <c r="Z413" i="1" s="1"/>
  <c r="W413" i="1"/>
  <c r="U413" i="1"/>
  <c r="M413" i="1"/>
  <c r="H413" i="1"/>
  <c r="Q412" i="1"/>
  <c r="P412" i="1"/>
  <c r="O412" i="1"/>
  <c r="N412" i="1"/>
  <c r="L412" i="1"/>
  <c r="K412" i="1"/>
  <c r="J412" i="1"/>
  <c r="I412" i="1"/>
  <c r="G412" i="1"/>
  <c r="F412" i="1"/>
  <c r="D412" i="1"/>
  <c r="AA411" i="1"/>
  <c r="AB411" i="1" s="1"/>
  <c r="Y411" i="1"/>
  <c r="Z411" i="1" s="1"/>
  <c r="W411" i="1"/>
  <c r="U411" i="1"/>
  <c r="M411" i="1"/>
  <c r="H411" i="1"/>
  <c r="AA410" i="1"/>
  <c r="AB410" i="1" s="1"/>
  <c r="Y410" i="1"/>
  <c r="Z410" i="1" s="1"/>
  <c r="W410" i="1"/>
  <c r="U410" i="1"/>
  <c r="M410" i="1"/>
  <c r="H410" i="1"/>
  <c r="AA409" i="1"/>
  <c r="AB409" i="1" s="1"/>
  <c r="Y409" i="1"/>
  <c r="Z409" i="1" s="1"/>
  <c r="W409" i="1"/>
  <c r="U409" i="1"/>
  <c r="M409" i="1"/>
  <c r="R409" i="1" s="1"/>
  <c r="H409" i="1"/>
  <c r="AA408" i="1"/>
  <c r="AB408" i="1" s="1"/>
  <c r="Y408" i="1"/>
  <c r="W408" i="1"/>
  <c r="U408" i="1"/>
  <c r="M408" i="1"/>
  <c r="H408" i="1"/>
  <c r="AA407" i="1"/>
  <c r="AB407" i="1" s="1"/>
  <c r="Y407" i="1"/>
  <c r="Z407" i="1" s="1"/>
  <c r="W407" i="1"/>
  <c r="U407" i="1"/>
  <c r="M407" i="1"/>
  <c r="H407" i="1"/>
  <c r="AA406" i="1"/>
  <c r="AB406" i="1" s="1"/>
  <c r="Y406" i="1"/>
  <c r="Z406" i="1" s="1"/>
  <c r="W406" i="1"/>
  <c r="U406" i="1"/>
  <c r="M406" i="1"/>
  <c r="H406" i="1"/>
  <c r="AA405" i="1"/>
  <c r="AB405" i="1" s="1"/>
  <c r="Y405" i="1"/>
  <c r="Z405" i="1" s="1"/>
  <c r="W405" i="1"/>
  <c r="U405" i="1"/>
  <c r="M405" i="1"/>
  <c r="H405" i="1"/>
  <c r="AA404" i="1"/>
  <c r="AB404" i="1" s="1"/>
  <c r="Y404" i="1"/>
  <c r="Z404" i="1" s="1"/>
  <c r="W404" i="1"/>
  <c r="U404" i="1"/>
  <c r="M404" i="1"/>
  <c r="H404" i="1"/>
  <c r="AA403" i="1"/>
  <c r="AB403" i="1" s="1"/>
  <c r="Y403" i="1"/>
  <c r="Z403" i="1" s="1"/>
  <c r="W403" i="1"/>
  <c r="U403" i="1"/>
  <c r="M403" i="1"/>
  <c r="H403" i="1"/>
  <c r="AA402" i="1"/>
  <c r="AB402" i="1" s="1"/>
  <c r="Y402" i="1"/>
  <c r="Z402" i="1" s="1"/>
  <c r="W402" i="1"/>
  <c r="U402" i="1"/>
  <c r="M402" i="1"/>
  <c r="H402" i="1"/>
  <c r="AA401" i="1"/>
  <c r="AB401" i="1" s="1"/>
  <c r="Y401" i="1"/>
  <c r="Z401" i="1" s="1"/>
  <c r="W401" i="1"/>
  <c r="U401" i="1"/>
  <c r="M401" i="1"/>
  <c r="H401" i="1"/>
  <c r="M400" i="1"/>
  <c r="M399" i="1"/>
  <c r="M398" i="1"/>
  <c r="M397" i="1"/>
  <c r="AA396" i="1"/>
  <c r="AB396" i="1" s="1"/>
  <c r="Y396" i="1"/>
  <c r="Z396" i="1" s="1"/>
  <c r="W396" i="1"/>
  <c r="U396" i="1"/>
  <c r="M396" i="1"/>
  <c r="R396" i="1" s="1"/>
  <c r="H396" i="1"/>
  <c r="AA395" i="1"/>
  <c r="AB395" i="1" s="1"/>
  <c r="Y395" i="1"/>
  <c r="Z395" i="1" s="1"/>
  <c r="W395" i="1"/>
  <c r="U395" i="1"/>
  <c r="M395" i="1"/>
  <c r="H395" i="1"/>
  <c r="AA394" i="1"/>
  <c r="AB394" i="1" s="1"/>
  <c r="Y394" i="1"/>
  <c r="Z394" i="1" s="1"/>
  <c r="W394" i="1"/>
  <c r="U394" i="1"/>
  <c r="M394" i="1"/>
  <c r="H394" i="1"/>
  <c r="AA393" i="1"/>
  <c r="AB393" i="1" s="1"/>
  <c r="Y393" i="1"/>
  <c r="Z393" i="1" s="1"/>
  <c r="W393" i="1"/>
  <c r="U393" i="1"/>
  <c r="M393" i="1"/>
  <c r="R393" i="1" s="1"/>
  <c r="H393" i="1"/>
  <c r="M392" i="1"/>
  <c r="AA391" i="1"/>
  <c r="AB391" i="1" s="1"/>
  <c r="Y391" i="1"/>
  <c r="Z391" i="1" s="1"/>
  <c r="W391" i="1"/>
  <c r="U391" i="1"/>
  <c r="M391" i="1"/>
  <c r="R391" i="1" s="1"/>
  <c r="H391" i="1"/>
  <c r="M390" i="1"/>
  <c r="AA389" i="1"/>
  <c r="AB389" i="1" s="1"/>
  <c r="Y389" i="1"/>
  <c r="Z389" i="1" s="1"/>
  <c r="W389" i="1"/>
  <c r="U389" i="1"/>
  <c r="M389" i="1"/>
  <c r="R389" i="1" s="1"/>
  <c r="H389" i="1"/>
  <c r="AA388" i="1"/>
  <c r="AB388" i="1" s="1"/>
  <c r="Y388" i="1"/>
  <c r="Z388" i="1" s="1"/>
  <c r="W388" i="1"/>
  <c r="U388" i="1"/>
  <c r="M388" i="1"/>
  <c r="H388" i="1"/>
  <c r="AA387" i="1"/>
  <c r="AB387" i="1" s="1"/>
  <c r="Y387" i="1"/>
  <c r="Z387" i="1" s="1"/>
  <c r="W387" i="1"/>
  <c r="U387" i="1"/>
  <c r="M387" i="1"/>
  <c r="R387" i="1" s="1"/>
  <c r="H387" i="1"/>
  <c r="AA386" i="1"/>
  <c r="Y386" i="1"/>
  <c r="Z386" i="1" s="1"/>
  <c r="W386" i="1"/>
  <c r="U386" i="1"/>
  <c r="M386" i="1"/>
  <c r="H386" i="1"/>
  <c r="AA385" i="1"/>
  <c r="AB385" i="1" s="1"/>
  <c r="Y385" i="1"/>
  <c r="Z385" i="1" s="1"/>
  <c r="W385" i="1"/>
  <c r="U385" i="1"/>
  <c r="M385" i="1"/>
  <c r="R385" i="1" s="1"/>
  <c r="H385" i="1"/>
  <c r="Q384" i="1"/>
  <c r="P384" i="1"/>
  <c r="O384" i="1"/>
  <c r="N384" i="1"/>
  <c r="L384" i="1"/>
  <c r="K384" i="1"/>
  <c r="J384" i="1"/>
  <c r="I384" i="1"/>
  <c r="G384" i="1"/>
  <c r="F384" i="1"/>
  <c r="D384" i="1"/>
  <c r="M383" i="1"/>
  <c r="AA382" i="1"/>
  <c r="AA381" i="1" s="1"/>
  <c r="Y382" i="1"/>
  <c r="Z382" i="1" s="1"/>
  <c r="W382" i="1"/>
  <c r="W381" i="1" s="1"/>
  <c r="U382" i="1"/>
  <c r="U381" i="1" s="1"/>
  <c r="M382" i="1"/>
  <c r="H382" i="1"/>
  <c r="H381" i="1" s="1"/>
  <c r="Q381" i="1"/>
  <c r="P381" i="1"/>
  <c r="O381" i="1"/>
  <c r="N381" i="1"/>
  <c r="L381" i="1"/>
  <c r="K381" i="1"/>
  <c r="J381" i="1"/>
  <c r="I381" i="1"/>
  <c r="G381" i="1"/>
  <c r="F381" i="1"/>
  <c r="E381" i="1"/>
  <c r="D381" i="1"/>
  <c r="AA380" i="1"/>
  <c r="AB380" i="1" s="1"/>
  <c r="Y380" i="1"/>
  <c r="Z380" i="1" s="1"/>
  <c r="W380" i="1"/>
  <c r="U380" i="1"/>
  <c r="M380" i="1"/>
  <c r="H380" i="1"/>
  <c r="AA379" i="1"/>
  <c r="AB379" i="1" s="1"/>
  <c r="Y379" i="1"/>
  <c r="Z379" i="1" s="1"/>
  <c r="W379" i="1"/>
  <c r="U379" i="1"/>
  <c r="M379" i="1"/>
  <c r="H379" i="1"/>
  <c r="AA378" i="1"/>
  <c r="AB378" i="1" s="1"/>
  <c r="Y378" i="1"/>
  <c r="W378" i="1"/>
  <c r="U378" i="1"/>
  <c r="M378" i="1"/>
  <c r="R378" i="1" s="1"/>
  <c r="H378" i="1"/>
  <c r="Q377" i="1"/>
  <c r="P377" i="1"/>
  <c r="O377" i="1"/>
  <c r="N377" i="1"/>
  <c r="L377" i="1"/>
  <c r="K377" i="1"/>
  <c r="J377" i="1"/>
  <c r="I377" i="1"/>
  <c r="G377" i="1"/>
  <c r="F377" i="1"/>
  <c r="D377" i="1"/>
  <c r="AA375" i="1"/>
  <c r="AB375" i="1" s="1"/>
  <c r="Y375" i="1"/>
  <c r="Z375" i="1" s="1"/>
  <c r="W375" i="1"/>
  <c r="U375" i="1"/>
  <c r="M375" i="1"/>
  <c r="H375" i="1"/>
  <c r="AA374" i="1"/>
  <c r="Y374" i="1"/>
  <c r="W374" i="1"/>
  <c r="U374" i="1"/>
  <c r="M374" i="1"/>
  <c r="H374" i="1"/>
  <c r="Q373" i="1"/>
  <c r="P373" i="1"/>
  <c r="O373" i="1"/>
  <c r="N373" i="1"/>
  <c r="L373" i="1"/>
  <c r="K373" i="1"/>
  <c r="J373" i="1"/>
  <c r="I373" i="1"/>
  <c r="G373" i="1"/>
  <c r="F373" i="1"/>
  <c r="D373" i="1"/>
  <c r="AA372" i="1"/>
  <c r="Y372" i="1"/>
  <c r="Z372" i="1" s="1"/>
  <c r="W372" i="1"/>
  <c r="W371" i="1" s="1"/>
  <c r="U372" i="1"/>
  <c r="U371" i="1" s="1"/>
  <c r="M372" i="1"/>
  <c r="H372" i="1"/>
  <c r="H371" i="1" s="1"/>
  <c r="Q371" i="1"/>
  <c r="P371" i="1"/>
  <c r="O371" i="1"/>
  <c r="N371" i="1"/>
  <c r="L371" i="1"/>
  <c r="K371" i="1"/>
  <c r="J371" i="1"/>
  <c r="J368" i="1" s="1"/>
  <c r="I371" i="1"/>
  <c r="G371" i="1"/>
  <c r="F371" i="1"/>
  <c r="D371" i="1"/>
  <c r="M366" i="1"/>
  <c r="M365" i="1"/>
  <c r="M364" i="1"/>
  <c r="M363" i="1"/>
  <c r="AA362" i="1"/>
  <c r="Y362" i="1"/>
  <c r="W362" i="1"/>
  <c r="U362" i="1"/>
  <c r="M362" i="1"/>
  <c r="H362" i="1"/>
  <c r="AA361" i="1"/>
  <c r="AB361" i="1" s="1"/>
  <c r="Y361" i="1"/>
  <c r="W361" i="1"/>
  <c r="W359" i="1" s="1"/>
  <c r="U361" i="1"/>
  <c r="M361" i="1"/>
  <c r="R361" i="1" s="1"/>
  <c r="H361" i="1"/>
  <c r="M360" i="1"/>
  <c r="Q359" i="1"/>
  <c r="P359" i="1"/>
  <c r="O359" i="1"/>
  <c r="N359" i="1"/>
  <c r="L359" i="1"/>
  <c r="K359" i="1"/>
  <c r="J359" i="1"/>
  <c r="I359" i="1"/>
  <c r="G359" i="1"/>
  <c r="F359" i="1"/>
  <c r="D359" i="1"/>
  <c r="AA358" i="1"/>
  <c r="AA357" i="1" s="1"/>
  <c r="Y358" i="1"/>
  <c r="W358" i="1"/>
  <c r="W357" i="1" s="1"/>
  <c r="U358" i="1"/>
  <c r="U357" i="1" s="1"/>
  <c r="M358" i="1"/>
  <c r="M357" i="1" s="1"/>
  <c r="H358" i="1"/>
  <c r="H357" i="1" s="1"/>
  <c r="Q357" i="1"/>
  <c r="P357" i="1"/>
  <c r="O357" i="1"/>
  <c r="N357" i="1"/>
  <c r="L357" i="1"/>
  <c r="K357" i="1"/>
  <c r="J357" i="1"/>
  <c r="I357" i="1"/>
  <c r="G357" i="1"/>
  <c r="F357" i="1"/>
  <c r="D357" i="1"/>
  <c r="M356" i="1"/>
  <c r="M355" i="1"/>
  <c r="M354" i="1"/>
  <c r="M353" i="1"/>
  <c r="AA352" i="1"/>
  <c r="AB352" i="1" s="1"/>
  <c r="Y352" i="1"/>
  <c r="Y351" i="1" s="1"/>
  <c r="W352" i="1"/>
  <c r="W351" i="1" s="1"/>
  <c r="U352" i="1"/>
  <c r="U351" i="1" s="1"/>
  <c r="M352" i="1"/>
  <c r="H352" i="1"/>
  <c r="H351" i="1" s="1"/>
  <c r="Q351" i="1"/>
  <c r="P351" i="1"/>
  <c r="O351" i="1"/>
  <c r="N351" i="1"/>
  <c r="L351" i="1"/>
  <c r="K351" i="1"/>
  <c r="J351" i="1"/>
  <c r="I351" i="1"/>
  <c r="G351" i="1"/>
  <c r="F351" i="1"/>
  <c r="D351" i="1"/>
  <c r="M349" i="1"/>
  <c r="M348" i="1"/>
  <c r="M347" i="1"/>
  <c r="M346" i="1"/>
  <c r="M345" i="1"/>
  <c r="M344" i="1"/>
  <c r="M343" i="1"/>
  <c r="AA342" i="1"/>
  <c r="Y342" i="1"/>
  <c r="W342" i="1"/>
  <c r="U342" i="1"/>
  <c r="S342" i="1"/>
  <c r="R342" i="1"/>
  <c r="Q342" i="1"/>
  <c r="P342" i="1"/>
  <c r="O342" i="1"/>
  <c r="N342" i="1"/>
  <c r="L342" i="1"/>
  <c r="K342" i="1"/>
  <c r="J342" i="1"/>
  <c r="I342" i="1"/>
  <c r="H342" i="1"/>
  <c r="G342" i="1"/>
  <c r="F342" i="1"/>
  <c r="D342" i="1"/>
  <c r="M332" i="1"/>
  <c r="M331" i="1"/>
  <c r="M330" i="1"/>
  <c r="M329" i="1"/>
  <c r="M328" i="1"/>
  <c r="AA327" i="1"/>
  <c r="AB327" i="1" s="1"/>
  <c r="Y327" i="1"/>
  <c r="Z327" i="1" s="1"/>
  <c r="W327" i="1"/>
  <c r="U327" i="1"/>
  <c r="M327" i="1"/>
  <c r="R327" i="1" s="1"/>
  <c r="H327" i="1"/>
  <c r="AA326" i="1"/>
  <c r="AB326" i="1" s="1"/>
  <c r="Y326" i="1"/>
  <c r="Z326" i="1" s="1"/>
  <c r="W326" i="1"/>
  <c r="U326" i="1"/>
  <c r="M326" i="1"/>
  <c r="H326" i="1"/>
  <c r="AA325" i="1"/>
  <c r="Y325" i="1"/>
  <c r="Z325" i="1" s="1"/>
  <c r="W325" i="1"/>
  <c r="U325" i="1"/>
  <c r="M325" i="1"/>
  <c r="H325" i="1"/>
  <c r="AA324" i="1"/>
  <c r="AB324" i="1" s="1"/>
  <c r="Y324" i="1"/>
  <c r="Z324" i="1" s="1"/>
  <c r="W324" i="1"/>
  <c r="U324" i="1"/>
  <c r="M324" i="1"/>
  <c r="H324" i="1"/>
  <c r="AA323" i="1"/>
  <c r="AB323" i="1" s="1"/>
  <c r="Y323" i="1"/>
  <c r="Z323" i="1" s="1"/>
  <c r="W323" i="1"/>
  <c r="U323" i="1"/>
  <c r="M323" i="1"/>
  <c r="R323" i="1" s="1"/>
  <c r="H323" i="1"/>
  <c r="M322" i="1"/>
  <c r="M321" i="1"/>
  <c r="AA320" i="1"/>
  <c r="AB320" i="1" s="1"/>
  <c r="Y320" i="1"/>
  <c r="Z320" i="1" s="1"/>
  <c r="W320" i="1"/>
  <c r="U320" i="1"/>
  <c r="M320" i="1"/>
  <c r="R320" i="1" s="1"/>
  <c r="H320" i="1"/>
  <c r="AA319" i="1"/>
  <c r="AB319" i="1" s="1"/>
  <c r="Y319" i="1"/>
  <c r="W319" i="1"/>
  <c r="U319" i="1"/>
  <c r="M319" i="1"/>
  <c r="R319" i="1" s="1"/>
  <c r="H319" i="1"/>
  <c r="Q318" i="1"/>
  <c r="P318" i="1"/>
  <c r="O318" i="1"/>
  <c r="N318" i="1"/>
  <c r="L318" i="1"/>
  <c r="K318" i="1"/>
  <c r="J318" i="1"/>
  <c r="I318" i="1"/>
  <c r="G318" i="1"/>
  <c r="F318" i="1"/>
  <c r="D318" i="1"/>
  <c r="AA316" i="1"/>
  <c r="Y316" i="1"/>
  <c r="Y315" i="1" s="1"/>
  <c r="Y311" i="1" s="1"/>
  <c r="W316" i="1"/>
  <c r="W315" i="1" s="1"/>
  <c r="W311" i="1" s="1"/>
  <c r="U316" i="1"/>
  <c r="U315" i="1" s="1"/>
  <c r="U311" i="1" s="1"/>
  <c r="M316" i="1"/>
  <c r="H316" i="1"/>
  <c r="Q315" i="1"/>
  <c r="Q311" i="1" s="1"/>
  <c r="P315" i="1"/>
  <c r="P311" i="1" s="1"/>
  <c r="O315" i="1"/>
  <c r="O311" i="1" s="1"/>
  <c r="N315" i="1"/>
  <c r="N311" i="1" s="1"/>
  <c r="L315" i="1"/>
  <c r="L311" i="1" s="1"/>
  <c r="K315" i="1"/>
  <c r="K311" i="1" s="1"/>
  <c r="J315" i="1"/>
  <c r="J311" i="1" s="1"/>
  <c r="I315" i="1"/>
  <c r="I311" i="1" s="1"/>
  <c r="G315" i="1"/>
  <c r="G311" i="1" s="1"/>
  <c r="F315" i="1"/>
  <c r="F311" i="1" s="1"/>
  <c r="D315" i="1"/>
  <c r="D311" i="1" s="1"/>
  <c r="M310" i="1"/>
  <c r="M309" i="1" s="1"/>
  <c r="M307" i="1" s="1"/>
  <c r="AA309" i="1"/>
  <c r="AA307" i="1" s="1"/>
  <c r="Y309" i="1"/>
  <c r="Y307" i="1" s="1"/>
  <c r="W309" i="1"/>
  <c r="W307" i="1" s="1"/>
  <c r="U309" i="1"/>
  <c r="U307" i="1" s="1"/>
  <c r="S309" i="1"/>
  <c r="S307" i="1" s="1"/>
  <c r="R309" i="1"/>
  <c r="R307" i="1" s="1"/>
  <c r="Q309" i="1"/>
  <c r="P309" i="1"/>
  <c r="P307" i="1" s="1"/>
  <c r="O309" i="1"/>
  <c r="O307" i="1" s="1"/>
  <c r="N309" i="1"/>
  <c r="N307" i="1" s="1"/>
  <c r="L309" i="1"/>
  <c r="L307" i="1" s="1"/>
  <c r="K309" i="1"/>
  <c r="K307" i="1" s="1"/>
  <c r="J309" i="1"/>
  <c r="J307" i="1" s="1"/>
  <c r="I309" i="1"/>
  <c r="I307" i="1" s="1"/>
  <c r="H309" i="1"/>
  <c r="H307" i="1" s="1"/>
  <c r="G309" i="1"/>
  <c r="G307" i="1" s="1"/>
  <c r="F309" i="1"/>
  <c r="F307" i="1" s="1"/>
  <c r="D309" i="1"/>
  <c r="D307" i="1" s="1"/>
  <c r="Q307" i="1"/>
  <c r="M306" i="1"/>
  <c r="M305" i="1" s="1"/>
  <c r="M303" i="1" s="1"/>
  <c r="AA305" i="1"/>
  <c r="AA303" i="1" s="1"/>
  <c r="AA302" i="1" s="1"/>
  <c r="Y305" i="1"/>
  <c r="Y303" i="1" s="1"/>
  <c r="W305" i="1"/>
  <c r="U305" i="1"/>
  <c r="U303" i="1" s="1"/>
  <c r="S305" i="1"/>
  <c r="S303" i="1" s="1"/>
  <c r="S302" i="1" s="1"/>
  <c r="R305" i="1"/>
  <c r="R303" i="1" s="1"/>
  <c r="Q305" i="1"/>
  <c r="Q303" i="1" s="1"/>
  <c r="P305" i="1"/>
  <c r="P303" i="1" s="1"/>
  <c r="O305" i="1"/>
  <c r="O303" i="1" s="1"/>
  <c r="O302" i="1" s="1"/>
  <c r="N305" i="1"/>
  <c r="N303" i="1" s="1"/>
  <c r="L305" i="1"/>
  <c r="L303" i="1" s="1"/>
  <c r="K305" i="1"/>
  <c r="K303" i="1" s="1"/>
  <c r="K302" i="1" s="1"/>
  <c r="J305" i="1"/>
  <c r="J303" i="1" s="1"/>
  <c r="I305" i="1"/>
  <c r="I303" i="1" s="1"/>
  <c r="H305" i="1"/>
  <c r="H303" i="1" s="1"/>
  <c r="G305" i="1"/>
  <c r="G303" i="1" s="1"/>
  <c r="G302" i="1" s="1"/>
  <c r="F305" i="1"/>
  <c r="F303" i="1" s="1"/>
  <c r="D305" i="1"/>
  <c r="D303" i="1" s="1"/>
  <c r="W303" i="1"/>
  <c r="M301" i="1"/>
  <c r="M300" i="1"/>
  <c r="M299" i="1"/>
  <c r="M298" i="1"/>
  <c r="AA297" i="1"/>
  <c r="AB297" i="1" s="1"/>
  <c r="Y297" i="1"/>
  <c r="Z297" i="1" s="1"/>
  <c r="W297" i="1"/>
  <c r="U297" i="1"/>
  <c r="M297" i="1"/>
  <c r="H297" i="1"/>
  <c r="AA296" i="1"/>
  <c r="AB296" i="1" s="1"/>
  <c r="Y296" i="1"/>
  <c r="Z296" i="1" s="1"/>
  <c r="W296" i="1"/>
  <c r="U296" i="1"/>
  <c r="M296" i="1"/>
  <c r="H296" i="1"/>
  <c r="M295" i="1"/>
  <c r="M294" i="1"/>
  <c r="AA293" i="1"/>
  <c r="AB293" i="1" s="1"/>
  <c r="Y293" i="1"/>
  <c r="Z293" i="1" s="1"/>
  <c r="W293" i="1"/>
  <c r="U293" i="1"/>
  <c r="M293" i="1"/>
  <c r="H293" i="1"/>
  <c r="AA292" i="1"/>
  <c r="AB292" i="1" s="1"/>
  <c r="Y292" i="1"/>
  <c r="Z292" i="1" s="1"/>
  <c r="W292" i="1"/>
  <c r="U292" i="1"/>
  <c r="M292" i="1"/>
  <c r="H292" i="1"/>
  <c r="M291" i="1"/>
  <c r="AA290" i="1"/>
  <c r="AB290" i="1" s="1"/>
  <c r="Y290" i="1"/>
  <c r="Z290" i="1" s="1"/>
  <c r="W290" i="1"/>
  <c r="U290" i="1"/>
  <c r="M290" i="1"/>
  <c r="H290" i="1"/>
  <c r="AA289" i="1"/>
  <c r="AB289" i="1" s="1"/>
  <c r="Y289" i="1"/>
  <c r="Z289" i="1" s="1"/>
  <c r="W289" i="1"/>
  <c r="U289" i="1"/>
  <c r="M289" i="1"/>
  <c r="R289" i="1" s="1"/>
  <c r="H289" i="1"/>
  <c r="AA288" i="1"/>
  <c r="AB288" i="1" s="1"/>
  <c r="Y288" i="1"/>
  <c r="W288" i="1"/>
  <c r="U288" i="1"/>
  <c r="M288" i="1"/>
  <c r="H288" i="1"/>
  <c r="AA287" i="1"/>
  <c r="Y287" i="1"/>
  <c r="Z287" i="1" s="1"/>
  <c r="W287" i="1"/>
  <c r="U287" i="1"/>
  <c r="M287" i="1"/>
  <c r="H287" i="1"/>
  <c r="Q286" i="1"/>
  <c r="P286" i="1"/>
  <c r="O286" i="1"/>
  <c r="N286" i="1"/>
  <c r="L286" i="1"/>
  <c r="K286" i="1"/>
  <c r="J286" i="1"/>
  <c r="I286" i="1"/>
  <c r="G286" i="1"/>
  <c r="F286" i="1"/>
  <c r="D286" i="1"/>
  <c r="M283" i="1"/>
  <c r="AA282" i="1"/>
  <c r="AB282" i="1" s="1"/>
  <c r="Y282" i="1"/>
  <c r="Z282" i="1" s="1"/>
  <c r="W282" i="1"/>
  <c r="U282" i="1"/>
  <c r="M282" i="1"/>
  <c r="R282" i="1" s="1"/>
  <c r="H282" i="1"/>
  <c r="AA281" i="1"/>
  <c r="AB281" i="1" s="1"/>
  <c r="Y281" i="1"/>
  <c r="W281" i="1"/>
  <c r="W280" i="1" s="1"/>
  <c r="U281" i="1"/>
  <c r="M281" i="1"/>
  <c r="H281" i="1"/>
  <c r="AA280" i="1"/>
  <c r="Q280" i="1"/>
  <c r="P280" i="1"/>
  <c r="O280" i="1"/>
  <c r="N280" i="1"/>
  <c r="L280" i="1"/>
  <c r="K280" i="1"/>
  <c r="J280" i="1"/>
  <c r="I280" i="1"/>
  <c r="G280" i="1"/>
  <c r="F280" i="1"/>
  <c r="D280" i="1"/>
  <c r="AA278" i="1"/>
  <c r="AB278" i="1" s="1"/>
  <c r="Y278" i="1"/>
  <c r="Z278" i="1" s="1"/>
  <c r="W278" i="1"/>
  <c r="U278" i="1"/>
  <c r="M278" i="1"/>
  <c r="R278" i="1" s="1"/>
  <c r="H278" i="1"/>
  <c r="AA277" i="1"/>
  <c r="AB277" i="1" s="1"/>
  <c r="Y277" i="1"/>
  <c r="Z277" i="1" s="1"/>
  <c r="W277" i="1"/>
  <c r="U277" i="1"/>
  <c r="M277" i="1"/>
  <c r="R277" i="1" s="1"/>
  <c r="H277" i="1"/>
  <c r="AA276" i="1"/>
  <c r="AB276" i="1" s="1"/>
  <c r="Y276" i="1"/>
  <c r="Z276" i="1" s="1"/>
  <c r="W276" i="1"/>
  <c r="U276" i="1"/>
  <c r="M276" i="1"/>
  <c r="H276" i="1"/>
  <c r="AA275" i="1"/>
  <c r="AB275" i="1" s="1"/>
  <c r="Y275" i="1"/>
  <c r="Z275" i="1" s="1"/>
  <c r="W275" i="1"/>
  <c r="U275" i="1"/>
  <c r="M275" i="1"/>
  <c r="R275" i="1" s="1"/>
  <c r="H275" i="1"/>
  <c r="AA274" i="1"/>
  <c r="AB274" i="1" s="1"/>
  <c r="Y274" i="1"/>
  <c r="W274" i="1"/>
  <c r="U274" i="1"/>
  <c r="M274" i="1"/>
  <c r="H274" i="1"/>
  <c r="AA273" i="1"/>
  <c r="AB273" i="1" s="1"/>
  <c r="Y273" i="1"/>
  <c r="Z273" i="1" s="1"/>
  <c r="W273" i="1"/>
  <c r="U273" i="1"/>
  <c r="M273" i="1"/>
  <c r="H273" i="1"/>
  <c r="Q272" i="1"/>
  <c r="P272" i="1"/>
  <c r="O272" i="1"/>
  <c r="N272" i="1"/>
  <c r="L272" i="1"/>
  <c r="K272" i="1"/>
  <c r="J272" i="1"/>
  <c r="I272" i="1"/>
  <c r="G272" i="1"/>
  <c r="F272" i="1"/>
  <c r="D272" i="1"/>
  <c r="M271" i="1"/>
  <c r="AA270" i="1"/>
  <c r="AB270" i="1" s="1"/>
  <c r="Y270" i="1"/>
  <c r="W270" i="1"/>
  <c r="W269" i="1" s="1"/>
  <c r="U270" i="1"/>
  <c r="U269" i="1" s="1"/>
  <c r="M270" i="1"/>
  <c r="R270" i="1" s="1"/>
  <c r="R269" i="1" s="1"/>
  <c r="H270" i="1"/>
  <c r="H269" i="1" s="1"/>
  <c r="V269" i="1"/>
  <c r="Q269" i="1"/>
  <c r="P269" i="1"/>
  <c r="O269" i="1"/>
  <c r="N269" i="1"/>
  <c r="L269" i="1"/>
  <c r="K269" i="1"/>
  <c r="J269" i="1"/>
  <c r="I269" i="1"/>
  <c r="G269" i="1"/>
  <c r="F269" i="1"/>
  <c r="E269" i="1"/>
  <c r="D269" i="1"/>
  <c r="AA267" i="1"/>
  <c r="AB267" i="1" s="1"/>
  <c r="Y267" i="1"/>
  <c r="Z267" i="1" s="1"/>
  <c r="W267" i="1"/>
  <c r="U267" i="1"/>
  <c r="M267" i="1"/>
  <c r="H267" i="1"/>
  <c r="AA266" i="1"/>
  <c r="AB266" i="1" s="1"/>
  <c r="Y266" i="1"/>
  <c r="Z266" i="1" s="1"/>
  <c r="W266" i="1"/>
  <c r="U266" i="1"/>
  <c r="M266" i="1"/>
  <c r="H266" i="1"/>
  <c r="AA265" i="1"/>
  <c r="Y265" i="1"/>
  <c r="Z265" i="1" s="1"/>
  <c r="W265" i="1"/>
  <c r="U265" i="1"/>
  <c r="M265" i="1"/>
  <c r="H265" i="1"/>
  <c r="Q264" i="1"/>
  <c r="P264" i="1"/>
  <c r="O264" i="1"/>
  <c r="N264" i="1"/>
  <c r="L264" i="1"/>
  <c r="K264" i="1"/>
  <c r="J264" i="1"/>
  <c r="I264" i="1"/>
  <c r="G264" i="1"/>
  <c r="F264" i="1"/>
  <c r="D264" i="1"/>
  <c r="AA261" i="1"/>
  <c r="AB261" i="1" s="1"/>
  <c r="Y261" i="1"/>
  <c r="W261" i="1"/>
  <c r="U261" i="1"/>
  <c r="M261" i="1"/>
  <c r="H261" i="1"/>
  <c r="AA260" i="1"/>
  <c r="Y260" i="1"/>
  <c r="W260" i="1"/>
  <c r="U260" i="1"/>
  <c r="M260" i="1"/>
  <c r="H260" i="1"/>
  <c r="Q259" i="1"/>
  <c r="P259" i="1"/>
  <c r="O259" i="1"/>
  <c r="N259" i="1"/>
  <c r="L259" i="1"/>
  <c r="K259" i="1"/>
  <c r="J259" i="1"/>
  <c r="I259" i="1"/>
  <c r="G259" i="1"/>
  <c r="F259" i="1"/>
  <c r="D259" i="1"/>
  <c r="M256" i="1"/>
  <c r="M255" i="1"/>
  <c r="AA254" i="1"/>
  <c r="Y254" i="1"/>
  <c r="W254" i="1"/>
  <c r="U254" i="1"/>
  <c r="S254" i="1"/>
  <c r="R254" i="1"/>
  <c r="Q254" i="1"/>
  <c r="P254" i="1"/>
  <c r="O254" i="1"/>
  <c r="N254" i="1"/>
  <c r="L254" i="1"/>
  <c r="K254" i="1"/>
  <c r="J254" i="1"/>
  <c r="I254" i="1"/>
  <c r="H254" i="1"/>
  <c r="G254" i="1"/>
  <c r="F254" i="1"/>
  <c r="F252" i="1" s="1"/>
  <c r="D254" i="1"/>
  <c r="AA249" i="1"/>
  <c r="Y249" i="1"/>
  <c r="W249" i="1"/>
  <c r="U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D249" i="1"/>
  <c r="AA246" i="1"/>
  <c r="Y246" i="1"/>
  <c r="W246" i="1"/>
  <c r="U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D246" i="1"/>
  <c r="M243" i="1"/>
  <c r="M242" i="1"/>
  <c r="AA241" i="1"/>
  <c r="AB241" i="1" s="1"/>
  <c r="Y241" i="1"/>
  <c r="Z241" i="1" s="1"/>
  <c r="W241" i="1"/>
  <c r="U241" i="1"/>
  <c r="M241" i="1"/>
  <c r="H241" i="1"/>
  <c r="AA240" i="1"/>
  <c r="AB240" i="1" s="1"/>
  <c r="Y240" i="1"/>
  <c r="Z240" i="1" s="1"/>
  <c r="W240" i="1"/>
  <c r="U240" i="1"/>
  <c r="M240" i="1"/>
  <c r="H240" i="1"/>
  <c r="AA239" i="1"/>
  <c r="AB239" i="1" s="1"/>
  <c r="Y239" i="1"/>
  <c r="Z239" i="1" s="1"/>
  <c r="W239" i="1"/>
  <c r="U239" i="1"/>
  <c r="M239" i="1"/>
  <c r="H239" i="1"/>
  <c r="AA238" i="1"/>
  <c r="AB238" i="1" s="1"/>
  <c r="Y238" i="1"/>
  <c r="Z238" i="1" s="1"/>
  <c r="W238" i="1"/>
  <c r="U238" i="1"/>
  <c r="M238" i="1"/>
  <c r="H238" i="1"/>
  <c r="AA237" i="1"/>
  <c r="AB237" i="1" s="1"/>
  <c r="Y237" i="1"/>
  <c r="Z237" i="1" s="1"/>
  <c r="W237" i="1"/>
  <c r="U237" i="1"/>
  <c r="M237" i="1"/>
  <c r="R237" i="1" s="1"/>
  <c r="H237" i="1"/>
  <c r="AA236" i="1"/>
  <c r="AB236" i="1" s="1"/>
  <c r="Y236" i="1"/>
  <c r="Z236" i="1" s="1"/>
  <c r="W236" i="1"/>
  <c r="U236" i="1"/>
  <c r="M236" i="1"/>
  <c r="H236" i="1"/>
  <c r="AA235" i="1"/>
  <c r="AB235" i="1" s="1"/>
  <c r="Y235" i="1"/>
  <c r="Z235" i="1" s="1"/>
  <c r="W235" i="1"/>
  <c r="U235" i="1"/>
  <c r="M235" i="1"/>
  <c r="H235" i="1"/>
  <c r="AA234" i="1"/>
  <c r="AB234" i="1" s="1"/>
  <c r="Y234" i="1"/>
  <c r="Z234" i="1" s="1"/>
  <c r="W234" i="1"/>
  <c r="U234" i="1"/>
  <c r="M234" i="1"/>
  <c r="H234" i="1"/>
  <c r="AA233" i="1"/>
  <c r="AB233" i="1" s="1"/>
  <c r="Y233" i="1"/>
  <c r="Z233" i="1" s="1"/>
  <c r="W233" i="1"/>
  <c r="U233" i="1"/>
  <c r="M233" i="1"/>
  <c r="R233" i="1" s="1"/>
  <c r="H233" i="1"/>
  <c r="AA232" i="1"/>
  <c r="AB232" i="1" s="1"/>
  <c r="Y232" i="1"/>
  <c r="Z232" i="1" s="1"/>
  <c r="W232" i="1"/>
  <c r="U232" i="1"/>
  <c r="M232" i="1"/>
  <c r="H232" i="1"/>
  <c r="M231" i="1"/>
  <c r="M230" i="1"/>
  <c r="M229" i="1"/>
  <c r="M228" i="1"/>
  <c r="M227" i="1"/>
  <c r="M226" i="1"/>
  <c r="AA225" i="1"/>
  <c r="AB225" i="1" s="1"/>
  <c r="Y225" i="1"/>
  <c r="Z225" i="1" s="1"/>
  <c r="W225" i="1"/>
  <c r="U225" i="1"/>
  <c r="M225" i="1"/>
  <c r="R225" i="1" s="1"/>
  <c r="H225" i="1"/>
  <c r="M224" i="1"/>
  <c r="M223" i="1"/>
  <c r="M222" i="1"/>
  <c r="AA221" i="1"/>
  <c r="AB221" i="1" s="1"/>
  <c r="Y221" i="1"/>
  <c r="Z221" i="1" s="1"/>
  <c r="W221" i="1"/>
  <c r="U221" i="1"/>
  <c r="M221" i="1"/>
  <c r="H221" i="1"/>
  <c r="M220" i="1"/>
  <c r="M219" i="1"/>
  <c r="M218" i="1"/>
  <c r="AA217" i="1"/>
  <c r="AB217" i="1" s="1"/>
  <c r="Y217" i="1"/>
  <c r="Z217" i="1" s="1"/>
  <c r="W217" i="1"/>
  <c r="U217" i="1"/>
  <c r="M217" i="1"/>
  <c r="R217" i="1" s="1"/>
  <c r="H217" i="1"/>
  <c r="AA216" i="1"/>
  <c r="AB216" i="1" s="1"/>
  <c r="Y216" i="1"/>
  <c r="Z216" i="1" s="1"/>
  <c r="W216" i="1"/>
  <c r="U216" i="1"/>
  <c r="M216" i="1"/>
  <c r="H216" i="1"/>
  <c r="AA215" i="1"/>
  <c r="AB215" i="1" s="1"/>
  <c r="Y215" i="1"/>
  <c r="Z215" i="1" s="1"/>
  <c r="W215" i="1"/>
  <c r="U215" i="1"/>
  <c r="M215" i="1"/>
  <c r="H215" i="1"/>
  <c r="AA214" i="1"/>
  <c r="AB214" i="1" s="1"/>
  <c r="Y214" i="1"/>
  <c r="Z214" i="1" s="1"/>
  <c r="W214" i="1"/>
  <c r="U214" i="1"/>
  <c r="M214" i="1"/>
  <c r="H214" i="1"/>
  <c r="AA213" i="1"/>
  <c r="AB213" i="1" s="1"/>
  <c r="Y213" i="1"/>
  <c r="Z213" i="1" s="1"/>
  <c r="W213" i="1"/>
  <c r="U213" i="1"/>
  <c r="M213" i="1"/>
  <c r="R213" i="1" s="1"/>
  <c r="H213" i="1"/>
  <c r="M212" i="1"/>
  <c r="AA211" i="1"/>
  <c r="AB211" i="1" s="1"/>
  <c r="Y211" i="1"/>
  <c r="Z211" i="1" s="1"/>
  <c r="W211" i="1"/>
  <c r="U211" i="1"/>
  <c r="M211" i="1"/>
  <c r="R211" i="1" s="1"/>
  <c r="H211" i="1"/>
  <c r="AA210" i="1"/>
  <c r="AB210" i="1" s="1"/>
  <c r="Y210" i="1"/>
  <c r="Z210" i="1" s="1"/>
  <c r="W210" i="1"/>
  <c r="U210" i="1"/>
  <c r="M210" i="1"/>
  <c r="H210" i="1"/>
  <c r="AA209" i="1"/>
  <c r="AB209" i="1" s="1"/>
  <c r="Y209" i="1"/>
  <c r="Z209" i="1" s="1"/>
  <c r="W209" i="1"/>
  <c r="U209" i="1"/>
  <c r="M209" i="1"/>
  <c r="H209" i="1"/>
  <c r="AA208" i="1"/>
  <c r="AB208" i="1" s="1"/>
  <c r="Y208" i="1"/>
  <c r="Z208" i="1" s="1"/>
  <c r="W208" i="1"/>
  <c r="U208" i="1"/>
  <c r="M208" i="1"/>
  <c r="H208" i="1"/>
  <c r="AA207" i="1"/>
  <c r="AB207" i="1" s="1"/>
  <c r="Y207" i="1"/>
  <c r="Z207" i="1" s="1"/>
  <c r="W207" i="1"/>
  <c r="U207" i="1"/>
  <c r="M207" i="1"/>
  <c r="R207" i="1" s="1"/>
  <c r="H207" i="1"/>
  <c r="AA206" i="1"/>
  <c r="AB206" i="1" s="1"/>
  <c r="Y206" i="1"/>
  <c r="Z206" i="1" s="1"/>
  <c r="W206" i="1"/>
  <c r="U206" i="1"/>
  <c r="M206" i="1"/>
  <c r="H206" i="1"/>
  <c r="AA205" i="1"/>
  <c r="AB205" i="1" s="1"/>
  <c r="Y205" i="1"/>
  <c r="Z205" i="1" s="1"/>
  <c r="W205" i="1"/>
  <c r="U205" i="1"/>
  <c r="M205" i="1"/>
  <c r="H205" i="1"/>
  <c r="AA204" i="1"/>
  <c r="AB204" i="1" s="1"/>
  <c r="Y204" i="1"/>
  <c r="Z204" i="1" s="1"/>
  <c r="W204" i="1"/>
  <c r="U204" i="1"/>
  <c r="M204" i="1"/>
  <c r="H204" i="1"/>
  <c r="M203" i="1"/>
  <c r="AA202" i="1"/>
  <c r="AB202" i="1" s="1"/>
  <c r="Y202" i="1"/>
  <c r="Z202" i="1" s="1"/>
  <c r="W202" i="1"/>
  <c r="U202" i="1"/>
  <c r="M202" i="1"/>
  <c r="H202" i="1"/>
  <c r="AA201" i="1"/>
  <c r="AB201" i="1" s="1"/>
  <c r="Y201" i="1"/>
  <c r="Z201" i="1" s="1"/>
  <c r="W201" i="1"/>
  <c r="U201" i="1"/>
  <c r="M201" i="1"/>
  <c r="R201" i="1" s="1"/>
  <c r="H201" i="1"/>
  <c r="AA200" i="1"/>
  <c r="AB200" i="1" s="1"/>
  <c r="Y200" i="1"/>
  <c r="Z200" i="1" s="1"/>
  <c r="W200" i="1"/>
  <c r="U200" i="1"/>
  <c r="M200" i="1"/>
  <c r="R200" i="1" s="1"/>
  <c r="H200" i="1"/>
  <c r="AA199" i="1"/>
  <c r="AB199" i="1" s="1"/>
  <c r="Y199" i="1"/>
  <c r="Z199" i="1" s="1"/>
  <c r="W199" i="1"/>
  <c r="U199" i="1"/>
  <c r="M199" i="1"/>
  <c r="H199" i="1"/>
  <c r="AA198" i="1"/>
  <c r="AB198" i="1" s="1"/>
  <c r="Y198" i="1"/>
  <c r="Z198" i="1" s="1"/>
  <c r="W198" i="1"/>
  <c r="U198" i="1"/>
  <c r="M198" i="1"/>
  <c r="H198" i="1"/>
  <c r="AA197" i="1"/>
  <c r="AB197" i="1" s="1"/>
  <c r="Y197" i="1"/>
  <c r="Z197" i="1" s="1"/>
  <c r="W197" i="1"/>
  <c r="U197" i="1"/>
  <c r="M197" i="1"/>
  <c r="R197" i="1" s="1"/>
  <c r="H197" i="1"/>
  <c r="AA196" i="1"/>
  <c r="AB196" i="1" s="1"/>
  <c r="Y196" i="1"/>
  <c r="Z196" i="1" s="1"/>
  <c r="W196" i="1"/>
  <c r="U196" i="1"/>
  <c r="M196" i="1"/>
  <c r="R196" i="1" s="1"/>
  <c r="H196" i="1"/>
  <c r="M195" i="1"/>
  <c r="M194" i="1"/>
  <c r="AA193" i="1"/>
  <c r="AB193" i="1" s="1"/>
  <c r="Y193" i="1"/>
  <c r="Z193" i="1" s="1"/>
  <c r="W193" i="1"/>
  <c r="U193" i="1"/>
  <c r="M193" i="1"/>
  <c r="R193" i="1" s="1"/>
  <c r="H193" i="1"/>
  <c r="AA192" i="1"/>
  <c r="AB192" i="1" s="1"/>
  <c r="Y192" i="1"/>
  <c r="Z192" i="1" s="1"/>
  <c r="W192" i="1"/>
  <c r="U192" i="1"/>
  <c r="M192" i="1"/>
  <c r="R192" i="1" s="1"/>
  <c r="H192" i="1"/>
  <c r="AA191" i="1"/>
  <c r="AB191" i="1" s="1"/>
  <c r="Y191" i="1"/>
  <c r="Z191" i="1" s="1"/>
  <c r="W191" i="1"/>
  <c r="U191" i="1"/>
  <c r="M191" i="1"/>
  <c r="H191" i="1"/>
  <c r="AA190" i="1"/>
  <c r="AB190" i="1" s="1"/>
  <c r="Y190" i="1"/>
  <c r="Z190" i="1" s="1"/>
  <c r="W190" i="1"/>
  <c r="U190" i="1"/>
  <c r="M190" i="1"/>
  <c r="H190" i="1"/>
  <c r="AA189" i="1"/>
  <c r="AB189" i="1" s="1"/>
  <c r="Y189" i="1"/>
  <c r="Z189" i="1" s="1"/>
  <c r="W189" i="1"/>
  <c r="U189" i="1"/>
  <c r="M189" i="1"/>
  <c r="R189" i="1" s="1"/>
  <c r="H189" i="1"/>
  <c r="AA188" i="1"/>
  <c r="AB188" i="1" s="1"/>
  <c r="Y188" i="1"/>
  <c r="Z188" i="1" s="1"/>
  <c r="W188" i="1"/>
  <c r="U188" i="1"/>
  <c r="M188" i="1"/>
  <c r="H188" i="1"/>
  <c r="AA187" i="1"/>
  <c r="AB187" i="1" s="1"/>
  <c r="Y187" i="1"/>
  <c r="Z187" i="1" s="1"/>
  <c r="W187" i="1"/>
  <c r="U187" i="1"/>
  <c r="M187" i="1"/>
  <c r="H187" i="1"/>
  <c r="AA186" i="1"/>
  <c r="AB186" i="1" s="1"/>
  <c r="Y186" i="1"/>
  <c r="Z186" i="1" s="1"/>
  <c r="W186" i="1"/>
  <c r="U186" i="1"/>
  <c r="M186" i="1"/>
  <c r="H186" i="1"/>
  <c r="AA185" i="1"/>
  <c r="AB185" i="1" s="1"/>
  <c r="Y185" i="1"/>
  <c r="Z185" i="1" s="1"/>
  <c r="W185" i="1"/>
  <c r="U185" i="1"/>
  <c r="M185" i="1"/>
  <c r="R185" i="1" s="1"/>
  <c r="H185" i="1"/>
  <c r="AA184" i="1"/>
  <c r="AB184" i="1" s="1"/>
  <c r="Y184" i="1"/>
  <c r="W184" i="1"/>
  <c r="U184" i="1"/>
  <c r="M184" i="1"/>
  <c r="H184" i="1"/>
  <c r="M183" i="1"/>
  <c r="M182" i="1"/>
  <c r="M181" i="1"/>
  <c r="M180" i="1"/>
  <c r="AA179" i="1"/>
  <c r="AB179" i="1" s="1"/>
  <c r="Y179" i="1"/>
  <c r="Z179" i="1" s="1"/>
  <c r="W179" i="1"/>
  <c r="U179" i="1"/>
  <c r="M179" i="1"/>
  <c r="H179" i="1"/>
  <c r="Q178" i="1"/>
  <c r="P178" i="1"/>
  <c r="O178" i="1"/>
  <c r="N178" i="1"/>
  <c r="L178" i="1"/>
  <c r="K178" i="1"/>
  <c r="J178" i="1"/>
  <c r="I178" i="1"/>
  <c r="G178" i="1"/>
  <c r="F178" i="1"/>
  <c r="D178" i="1"/>
  <c r="AA176" i="1"/>
  <c r="AB176" i="1" s="1"/>
  <c r="Y176" i="1"/>
  <c r="Z176" i="1" s="1"/>
  <c r="W176" i="1"/>
  <c r="U176" i="1"/>
  <c r="M176" i="1"/>
  <c r="R176" i="1" s="1"/>
  <c r="H176" i="1"/>
  <c r="AA175" i="1"/>
  <c r="AB175" i="1" s="1"/>
  <c r="Y175" i="1"/>
  <c r="Z175" i="1" s="1"/>
  <c r="W175" i="1"/>
  <c r="U175" i="1"/>
  <c r="M175" i="1"/>
  <c r="R175" i="1" s="1"/>
  <c r="H175" i="1"/>
  <c r="AA174" i="1"/>
  <c r="Y174" i="1"/>
  <c r="Z174" i="1" s="1"/>
  <c r="W174" i="1"/>
  <c r="U174" i="1"/>
  <c r="M174" i="1"/>
  <c r="H174" i="1"/>
  <c r="AA173" i="1"/>
  <c r="AB173" i="1" s="1"/>
  <c r="Y173" i="1"/>
  <c r="Z173" i="1" s="1"/>
  <c r="W173" i="1"/>
  <c r="U173" i="1"/>
  <c r="M173" i="1"/>
  <c r="R173" i="1" s="1"/>
  <c r="H173" i="1"/>
  <c r="AA172" i="1"/>
  <c r="AB172" i="1" s="1"/>
  <c r="Y172" i="1"/>
  <c r="W172" i="1"/>
  <c r="U172" i="1"/>
  <c r="M172" i="1"/>
  <c r="R172" i="1" s="1"/>
  <c r="H172" i="1"/>
  <c r="Q171" i="1"/>
  <c r="P171" i="1"/>
  <c r="O171" i="1"/>
  <c r="N171" i="1"/>
  <c r="L171" i="1"/>
  <c r="K171" i="1"/>
  <c r="J171" i="1"/>
  <c r="I171" i="1"/>
  <c r="G171" i="1"/>
  <c r="F171" i="1"/>
  <c r="D171" i="1"/>
  <c r="AA170" i="1"/>
  <c r="AB170" i="1" s="1"/>
  <c r="Y170" i="1"/>
  <c r="Z170" i="1" s="1"/>
  <c r="W170" i="1"/>
  <c r="U170" i="1"/>
  <c r="M170" i="1"/>
  <c r="R170" i="1" s="1"/>
  <c r="H170" i="1"/>
  <c r="AA169" i="1"/>
  <c r="Y169" i="1"/>
  <c r="W169" i="1"/>
  <c r="U169" i="1"/>
  <c r="M169" i="1"/>
  <c r="H169" i="1"/>
  <c r="Q168" i="1"/>
  <c r="P168" i="1"/>
  <c r="O168" i="1"/>
  <c r="N168" i="1"/>
  <c r="L168" i="1"/>
  <c r="K168" i="1"/>
  <c r="J168" i="1"/>
  <c r="I168" i="1"/>
  <c r="F168" i="1"/>
  <c r="D168" i="1"/>
  <c r="M167" i="1"/>
  <c r="AA166" i="1"/>
  <c r="Y166" i="1"/>
  <c r="W166" i="1"/>
  <c r="W165" i="1" s="1"/>
  <c r="U166" i="1"/>
  <c r="U165" i="1" s="1"/>
  <c r="M166" i="1"/>
  <c r="H166" i="1"/>
  <c r="H165" i="1" s="1"/>
  <c r="Q165" i="1"/>
  <c r="P165" i="1"/>
  <c r="O165" i="1"/>
  <c r="N165" i="1"/>
  <c r="L165" i="1"/>
  <c r="K165" i="1"/>
  <c r="J165" i="1"/>
  <c r="I165" i="1"/>
  <c r="G165" i="1"/>
  <c r="F165" i="1"/>
  <c r="D165" i="1"/>
  <c r="AA157" i="1"/>
  <c r="AA156" i="1" s="1"/>
  <c r="Y157" i="1"/>
  <c r="Y156" i="1" s="1"/>
  <c r="W157" i="1"/>
  <c r="W156" i="1" s="1"/>
  <c r="U157" i="1"/>
  <c r="S157" i="1"/>
  <c r="S156" i="1" s="1"/>
  <c r="R157" i="1"/>
  <c r="R156" i="1" s="1"/>
  <c r="Q157" i="1"/>
  <c r="Q156" i="1" s="1"/>
  <c r="P157" i="1"/>
  <c r="P156" i="1" s="1"/>
  <c r="O157" i="1"/>
  <c r="O156" i="1" s="1"/>
  <c r="N157" i="1"/>
  <c r="N156" i="1" s="1"/>
  <c r="M157" i="1"/>
  <c r="M156" i="1" s="1"/>
  <c r="L157" i="1"/>
  <c r="L156" i="1" s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D157" i="1"/>
  <c r="D156" i="1" s="1"/>
  <c r="U156" i="1"/>
  <c r="AA155" i="1"/>
  <c r="AB155" i="1" s="1"/>
  <c r="Y155" i="1"/>
  <c r="Z155" i="1" s="1"/>
  <c r="W155" i="1"/>
  <c r="U155" i="1"/>
  <c r="M155" i="1"/>
  <c r="R155" i="1" s="1"/>
  <c r="H155" i="1"/>
  <c r="AA154" i="1"/>
  <c r="AB154" i="1" s="1"/>
  <c r="Y154" i="1"/>
  <c r="Z154" i="1" s="1"/>
  <c r="W154" i="1"/>
  <c r="U154" i="1"/>
  <c r="M154" i="1"/>
  <c r="H154" i="1"/>
  <c r="M153" i="1"/>
  <c r="AA152" i="1"/>
  <c r="AB152" i="1" s="1"/>
  <c r="Y152" i="1"/>
  <c r="Z152" i="1" s="1"/>
  <c r="W152" i="1"/>
  <c r="U152" i="1"/>
  <c r="M152" i="1"/>
  <c r="H152" i="1"/>
  <c r="AA151" i="1"/>
  <c r="AB151" i="1" s="1"/>
  <c r="Y151" i="1"/>
  <c r="Z151" i="1" s="1"/>
  <c r="W151" i="1"/>
  <c r="U151" i="1"/>
  <c r="M151" i="1"/>
  <c r="H151" i="1"/>
  <c r="AA150" i="1"/>
  <c r="AB150" i="1" s="1"/>
  <c r="Y150" i="1"/>
  <c r="Z150" i="1" s="1"/>
  <c r="W150" i="1"/>
  <c r="U150" i="1"/>
  <c r="M150" i="1"/>
  <c r="R150" i="1" s="1"/>
  <c r="H150" i="1"/>
  <c r="AA149" i="1"/>
  <c r="AB149" i="1" s="1"/>
  <c r="Y149" i="1"/>
  <c r="Z149" i="1" s="1"/>
  <c r="W149" i="1"/>
  <c r="U149" i="1"/>
  <c r="M149" i="1"/>
  <c r="H149" i="1"/>
  <c r="M148" i="1"/>
  <c r="M147" i="1"/>
  <c r="M146" i="1"/>
  <c r="AA145" i="1"/>
  <c r="AB145" i="1" s="1"/>
  <c r="Y145" i="1"/>
  <c r="Z145" i="1" s="1"/>
  <c r="W145" i="1"/>
  <c r="U145" i="1"/>
  <c r="M145" i="1"/>
  <c r="H145" i="1"/>
  <c r="AA144" i="1"/>
  <c r="AB144" i="1" s="1"/>
  <c r="Y144" i="1"/>
  <c r="Z144" i="1" s="1"/>
  <c r="W144" i="1"/>
  <c r="U144" i="1"/>
  <c r="M144" i="1"/>
  <c r="R144" i="1" s="1"/>
  <c r="H144" i="1"/>
  <c r="AA143" i="1"/>
  <c r="AB143" i="1" s="1"/>
  <c r="Y143" i="1"/>
  <c r="Z143" i="1" s="1"/>
  <c r="W143" i="1"/>
  <c r="U143" i="1"/>
  <c r="M143" i="1"/>
  <c r="H143" i="1"/>
  <c r="AA142" i="1"/>
  <c r="AB142" i="1" s="1"/>
  <c r="Y142" i="1"/>
  <c r="Z142" i="1" s="1"/>
  <c r="W142" i="1"/>
  <c r="U142" i="1"/>
  <c r="M142" i="1"/>
  <c r="H142" i="1"/>
  <c r="M141" i="1"/>
  <c r="M140" i="1"/>
  <c r="AA139" i="1"/>
  <c r="AB139" i="1" s="1"/>
  <c r="Y139" i="1"/>
  <c r="Z139" i="1" s="1"/>
  <c r="W139" i="1"/>
  <c r="U139" i="1"/>
  <c r="M139" i="1"/>
  <c r="R139" i="1" s="1"/>
  <c r="H139" i="1"/>
  <c r="AA138" i="1"/>
  <c r="AB138" i="1" s="1"/>
  <c r="Y138" i="1"/>
  <c r="Z138" i="1" s="1"/>
  <c r="W138" i="1"/>
  <c r="U138" i="1"/>
  <c r="M138" i="1"/>
  <c r="H138" i="1"/>
  <c r="AA137" i="1"/>
  <c r="AB137" i="1" s="1"/>
  <c r="Y137" i="1"/>
  <c r="Z137" i="1" s="1"/>
  <c r="W137" i="1"/>
  <c r="U137" i="1"/>
  <c r="M137" i="1"/>
  <c r="H137" i="1"/>
  <c r="AA136" i="1"/>
  <c r="AB136" i="1" s="1"/>
  <c r="Y136" i="1"/>
  <c r="Z136" i="1" s="1"/>
  <c r="W136" i="1"/>
  <c r="U136" i="1"/>
  <c r="M136" i="1"/>
  <c r="R136" i="1" s="1"/>
  <c r="H136" i="1"/>
  <c r="AA135" i="1"/>
  <c r="AB135" i="1" s="1"/>
  <c r="Y135" i="1"/>
  <c r="Z135" i="1" s="1"/>
  <c r="W135" i="1"/>
  <c r="U135" i="1"/>
  <c r="M135" i="1"/>
  <c r="R135" i="1" s="1"/>
  <c r="H135" i="1"/>
  <c r="AA134" i="1"/>
  <c r="AB134" i="1" s="1"/>
  <c r="Y134" i="1"/>
  <c r="Z134" i="1" s="1"/>
  <c r="W134" i="1"/>
  <c r="U134" i="1"/>
  <c r="M134" i="1"/>
  <c r="H134" i="1"/>
  <c r="AA133" i="1"/>
  <c r="AB133" i="1" s="1"/>
  <c r="Y133" i="1"/>
  <c r="Z133" i="1" s="1"/>
  <c r="W133" i="1"/>
  <c r="U133" i="1"/>
  <c r="M133" i="1"/>
  <c r="H133" i="1"/>
  <c r="AA132" i="1"/>
  <c r="AB132" i="1" s="1"/>
  <c r="Y132" i="1"/>
  <c r="Z132" i="1" s="1"/>
  <c r="W132" i="1"/>
  <c r="U132" i="1"/>
  <c r="M132" i="1"/>
  <c r="R132" i="1" s="1"/>
  <c r="H132" i="1"/>
  <c r="M131" i="1"/>
  <c r="AA130" i="1"/>
  <c r="AB130" i="1" s="1"/>
  <c r="Y130" i="1"/>
  <c r="Z130" i="1" s="1"/>
  <c r="W130" i="1"/>
  <c r="U130" i="1"/>
  <c r="M130" i="1"/>
  <c r="R130" i="1" s="1"/>
  <c r="H130" i="1"/>
  <c r="M129" i="1"/>
  <c r="AA128" i="1"/>
  <c r="AB128" i="1" s="1"/>
  <c r="Y128" i="1"/>
  <c r="Z128" i="1" s="1"/>
  <c r="W128" i="1"/>
  <c r="U128" i="1"/>
  <c r="M128" i="1"/>
  <c r="R128" i="1" s="1"/>
  <c r="H128" i="1"/>
  <c r="AA127" i="1"/>
  <c r="AB127" i="1" s="1"/>
  <c r="Y127" i="1"/>
  <c r="Z127" i="1" s="1"/>
  <c r="W127" i="1"/>
  <c r="U127" i="1"/>
  <c r="M127" i="1"/>
  <c r="H127" i="1"/>
  <c r="AA126" i="1"/>
  <c r="AB126" i="1" s="1"/>
  <c r="Y126" i="1"/>
  <c r="Z126" i="1" s="1"/>
  <c r="W126" i="1"/>
  <c r="U126" i="1"/>
  <c r="M126" i="1"/>
  <c r="H126" i="1"/>
  <c r="AA125" i="1"/>
  <c r="AB125" i="1" s="1"/>
  <c r="Y125" i="1"/>
  <c r="Z125" i="1" s="1"/>
  <c r="W125" i="1"/>
  <c r="U125" i="1"/>
  <c r="M125" i="1"/>
  <c r="H125" i="1"/>
  <c r="AA124" i="1"/>
  <c r="AB124" i="1" s="1"/>
  <c r="Y124" i="1"/>
  <c r="Z124" i="1" s="1"/>
  <c r="W124" i="1"/>
  <c r="U124" i="1"/>
  <c r="M124" i="1"/>
  <c r="R124" i="1" s="1"/>
  <c r="H124" i="1"/>
  <c r="AA123" i="1"/>
  <c r="AB123" i="1" s="1"/>
  <c r="Y123" i="1"/>
  <c r="Z123" i="1" s="1"/>
  <c r="W123" i="1"/>
  <c r="U123" i="1"/>
  <c r="M123" i="1"/>
  <c r="H123" i="1"/>
  <c r="AA122" i="1"/>
  <c r="AB122" i="1" s="1"/>
  <c r="Y122" i="1"/>
  <c r="Z122" i="1" s="1"/>
  <c r="W122" i="1"/>
  <c r="U122" i="1"/>
  <c r="M122" i="1"/>
  <c r="H122" i="1"/>
  <c r="AA121" i="1"/>
  <c r="AB121" i="1" s="1"/>
  <c r="Y121" i="1"/>
  <c r="Z121" i="1" s="1"/>
  <c r="W121" i="1"/>
  <c r="U121" i="1"/>
  <c r="M121" i="1"/>
  <c r="H121" i="1"/>
  <c r="AA120" i="1"/>
  <c r="AB120" i="1" s="1"/>
  <c r="Y120" i="1"/>
  <c r="Z120" i="1" s="1"/>
  <c r="W120" i="1"/>
  <c r="U120" i="1"/>
  <c r="M120" i="1"/>
  <c r="R120" i="1" s="1"/>
  <c r="H120" i="1"/>
  <c r="AA119" i="1"/>
  <c r="AB119" i="1" s="1"/>
  <c r="Y119" i="1"/>
  <c r="Z119" i="1" s="1"/>
  <c r="W119" i="1"/>
  <c r="U119" i="1"/>
  <c r="M119" i="1"/>
  <c r="R119" i="1" s="1"/>
  <c r="H119" i="1"/>
  <c r="AA118" i="1"/>
  <c r="AB118" i="1" s="1"/>
  <c r="Y118" i="1"/>
  <c r="Z118" i="1" s="1"/>
  <c r="W118" i="1"/>
  <c r="U118" i="1"/>
  <c r="M118" i="1"/>
  <c r="H118" i="1"/>
  <c r="AA117" i="1"/>
  <c r="AB117" i="1" s="1"/>
  <c r="Y117" i="1"/>
  <c r="Z117" i="1" s="1"/>
  <c r="W117" i="1"/>
  <c r="U117" i="1"/>
  <c r="M117" i="1"/>
  <c r="H117" i="1"/>
  <c r="AA116" i="1"/>
  <c r="AB116" i="1" s="1"/>
  <c r="Y116" i="1"/>
  <c r="Z116" i="1" s="1"/>
  <c r="W116" i="1"/>
  <c r="U116" i="1"/>
  <c r="M116" i="1"/>
  <c r="R116" i="1" s="1"/>
  <c r="H116" i="1"/>
  <c r="AA115" i="1"/>
  <c r="AB115" i="1" s="1"/>
  <c r="Y115" i="1"/>
  <c r="Z115" i="1" s="1"/>
  <c r="W115" i="1"/>
  <c r="U115" i="1"/>
  <c r="M115" i="1"/>
  <c r="R115" i="1" s="1"/>
  <c r="H115" i="1"/>
  <c r="AA114" i="1"/>
  <c r="AB114" i="1" s="1"/>
  <c r="Y114" i="1"/>
  <c r="Z114" i="1" s="1"/>
  <c r="W114" i="1"/>
  <c r="U114" i="1"/>
  <c r="M114" i="1"/>
  <c r="H114" i="1"/>
  <c r="AA113" i="1"/>
  <c r="AB113" i="1" s="1"/>
  <c r="Y113" i="1"/>
  <c r="Z113" i="1" s="1"/>
  <c r="W113" i="1"/>
  <c r="U113" i="1"/>
  <c r="M113" i="1"/>
  <c r="H113" i="1"/>
  <c r="AA112" i="1"/>
  <c r="AB112" i="1" s="1"/>
  <c r="Y112" i="1"/>
  <c r="Z112" i="1" s="1"/>
  <c r="W112" i="1"/>
  <c r="U112" i="1"/>
  <c r="M112" i="1"/>
  <c r="R112" i="1" s="1"/>
  <c r="H112" i="1"/>
  <c r="AA111" i="1"/>
  <c r="AB111" i="1" s="1"/>
  <c r="Y111" i="1"/>
  <c r="Z111" i="1" s="1"/>
  <c r="W111" i="1"/>
  <c r="U111" i="1"/>
  <c r="M111" i="1"/>
  <c r="H111" i="1"/>
  <c r="AA110" i="1"/>
  <c r="AB110" i="1" s="1"/>
  <c r="Y110" i="1"/>
  <c r="Z110" i="1" s="1"/>
  <c r="W110" i="1"/>
  <c r="U110" i="1"/>
  <c r="M110" i="1"/>
  <c r="H110" i="1"/>
  <c r="AA109" i="1"/>
  <c r="AB109" i="1" s="1"/>
  <c r="Y109" i="1"/>
  <c r="Z109" i="1" s="1"/>
  <c r="W109" i="1"/>
  <c r="U109" i="1"/>
  <c r="M109" i="1"/>
  <c r="H109" i="1"/>
  <c r="AA108" i="1"/>
  <c r="AB108" i="1" s="1"/>
  <c r="Y108" i="1"/>
  <c r="Z108" i="1" s="1"/>
  <c r="W108" i="1"/>
  <c r="U108" i="1"/>
  <c r="M108" i="1"/>
  <c r="R108" i="1" s="1"/>
  <c r="H108" i="1"/>
  <c r="AA107" i="1"/>
  <c r="AB107" i="1" s="1"/>
  <c r="Y107" i="1"/>
  <c r="Z107" i="1" s="1"/>
  <c r="W107" i="1"/>
  <c r="U107" i="1"/>
  <c r="M107" i="1"/>
  <c r="H107" i="1"/>
  <c r="AA106" i="1"/>
  <c r="AB106" i="1" s="1"/>
  <c r="Y106" i="1"/>
  <c r="Z106" i="1" s="1"/>
  <c r="W106" i="1"/>
  <c r="U106" i="1"/>
  <c r="M106" i="1"/>
  <c r="H106" i="1"/>
  <c r="M105" i="1"/>
  <c r="AA104" i="1"/>
  <c r="AB104" i="1" s="1"/>
  <c r="Y104" i="1"/>
  <c r="Z104" i="1" s="1"/>
  <c r="W104" i="1"/>
  <c r="U104" i="1"/>
  <c r="M104" i="1"/>
  <c r="H104" i="1"/>
  <c r="AA103" i="1"/>
  <c r="AB103" i="1" s="1"/>
  <c r="Y103" i="1"/>
  <c r="Z103" i="1" s="1"/>
  <c r="W103" i="1"/>
  <c r="U103" i="1"/>
  <c r="M103" i="1"/>
  <c r="H103" i="1"/>
  <c r="AA102" i="1"/>
  <c r="AB102" i="1" s="1"/>
  <c r="Y102" i="1"/>
  <c r="Z102" i="1" s="1"/>
  <c r="W102" i="1"/>
  <c r="U102" i="1"/>
  <c r="M102" i="1"/>
  <c r="R102" i="1" s="1"/>
  <c r="H102" i="1"/>
  <c r="AA101" i="1"/>
  <c r="AB101" i="1" s="1"/>
  <c r="Y101" i="1"/>
  <c r="Z101" i="1" s="1"/>
  <c r="W101" i="1"/>
  <c r="U101" i="1"/>
  <c r="M101" i="1"/>
  <c r="H101" i="1"/>
  <c r="AA100" i="1"/>
  <c r="AB100" i="1" s="1"/>
  <c r="Y100" i="1"/>
  <c r="Z100" i="1" s="1"/>
  <c r="W100" i="1"/>
  <c r="U100" i="1"/>
  <c r="M100" i="1"/>
  <c r="H100" i="1"/>
  <c r="AA99" i="1"/>
  <c r="Y99" i="1"/>
  <c r="Z99" i="1" s="1"/>
  <c r="W99" i="1"/>
  <c r="U99" i="1"/>
  <c r="M99" i="1"/>
  <c r="H99" i="1"/>
  <c r="AA98" i="1"/>
  <c r="Y98" i="1"/>
  <c r="Z98" i="1" s="1"/>
  <c r="W98" i="1"/>
  <c r="U98" i="1"/>
  <c r="M98" i="1"/>
  <c r="R98" i="1" s="1"/>
  <c r="H98" i="1"/>
  <c r="Q97" i="1"/>
  <c r="P97" i="1"/>
  <c r="O97" i="1"/>
  <c r="N97" i="1"/>
  <c r="L97" i="1"/>
  <c r="K97" i="1"/>
  <c r="J97" i="1"/>
  <c r="I97" i="1"/>
  <c r="G97" i="1"/>
  <c r="F97" i="1"/>
  <c r="D97" i="1"/>
  <c r="AA96" i="1"/>
  <c r="AB96" i="1" s="1"/>
  <c r="Y96" i="1"/>
  <c r="Z96" i="1" s="1"/>
  <c r="W96" i="1"/>
  <c r="U96" i="1"/>
  <c r="M96" i="1"/>
  <c r="H96" i="1"/>
  <c r="AA95" i="1"/>
  <c r="AB95" i="1" s="1"/>
  <c r="Y95" i="1"/>
  <c r="Z95" i="1" s="1"/>
  <c r="W95" i="1"/>
  <c r="U95" i="1"/>
  <c r="M95" i="1"/>
  <c r="R95" i="1" s="1"/>
  <c r="H95" i="1"/>
  <c r="AA94" i="1"/>
  <c r="AB94" i="1" s="1"/>
  <c r="Y94" i="1"/>
  <c r="Z94" i="1" s="1"/>
  <c r="W94" i="1"/>
  <c r="U94" i="1"/>
  <c r="M94" i="1"/>
  <c r="H94" i="1"/>
  <c r="AA93" i="1"/>
  <c r="AB93" i="1" s="1"/>
  <c r="Y93" i="1"/>
  <c r="Z93" i="1" s="1"/>
  <c r="W93" i="1"/>
  <c r="U93" i="1"/>
  <c r="M93" i="1"/>
  <c r="H93" i="1"/>
  <c r="M92" i="1"/>
  <c r="AA91" i="1"/>
  <c r="AB91" i="1" s="1"/>
  <c r="Y91" i="1"/>
  <c r="Z91" i="1" s="1"/>
  <c r="W91" i="1"/>
  <c r="U91" i="1"/>
  <c r="M91" i="1"/>
  <c r="H91" i="1"/>
  <c r="AA90" i="1"/>
  <c r="AB90" i="1" s="1"/>
  <c r="Y90" i="1"/>
  <c r="Z90" i="1" s="1"/>
  <c r="W90" i="1"/>
  <c r="U90" i="1"/>
  <c r="M90" i="1"/>
  <c r="H90" i="1"/>
  <c r="AA89" i="1"/>
  <c r="AB89" i="1" s="1"/>
  <c r="Y89" i="1"/>
  <c r="Z89" i="1" s="1"/>
  <c r="W89" i="1"/>
  <c r="U89" i="1"/>
  <c r="M89" i="1"/>
  <c r="R89" i="1" s="1"/>
  <c r="H89" i="1"/>
  <c r="AA88" i="1"/>
  <c r="AB88" i="1" s="1"/>
  <c r="Y88" i="1"/>
  <c r="Z88" i="1" s="1"/>
  <c r="W88" i="1"/>
  <c r="U88" i="1"/>
  <c r="M88" i="1"/>
  <c r="H88" i="1"/>
  <c r="AA87" i="1"/>
  <c r="AB87" i="1" s="1"/>
  <c r="Y87" i="1"/>
  <c r="Z87" i="1" s="1"/>
  <c r="W87" i="1"/>
  <c r="U87" i="1"/>
  <c r="M87" i="1"/>
  <c r="H87" i="1"/>
  <c r="AA86" i="1"/>
  <c r="AB86" i="1" s="1"/>
  <c r="Y86" i="1"/>
  <c r="Z86" i="1" s="1"/>
  <c r="W86" i="1"/>
  <c r="U86" i="1"/>
  <c r="M86" i="1"/>
  <c r="H86" i="1"/>
  <c r="AA85" i="1"/>
  <c r="AB85" i="1" s="1"/>
  <c r="Y85" i="1"/>
  <c r="Z85" i="1" s="1"/>
  <c r="W85" i="1"/>
  <c r="U85" i="1"/>
  <c r="M85" i="1"/>
  <c r="R85" i="1" s="1"/>
  <c r="H85" i="1"/>
  <c r="AA84" i="1"/>
  <c r="AB84" i="1" s="1"/>
  <c r="Y84" i="1"/>
  <c r="W84" i="1"/>
  <c r="U84" i="1"/>
  <c r="M84" i="1"/>
  <c r="H84" i="1"/>
  <c r="AA83" i="1"/>
  <c r="AB83" i="1" s="1"/>
  <c r="Y83" i="1"/>
  <c r="W83" i="1"/>
  <c r="U83" i="1"/>
  <c r="M83" i="1"/>
  <c r="R83" i="1" s="1"/>
  <c r="H83" i="1"/>
  <c r="Q82" i="1"/>
  <c r="P82" i="1"/>
  <c r="O82" i="1"/>
  <c r="N82" i="1"/>
  <c r="L82" i="1"/>
  <c r="K82" i="1"/>
  <c r="J82" i="1"/>
  <c r="I82" i="1"/>
  <c r="G82" i="1"/>
  <c r="F82" i="1"/>
  <c r="D82" i="1"/>
  <c r="AA80" i="1"/>
  <c r="AB80" i="1" s="1"/>
  <c r="Y80" i="1"/>
  <c r="Z80" i="1" s="1"/>
  <c r="W80" i="1"/>
  <c r="U80" i="1"/>
  <c r="M80" i="1"/>
  <c r="R80" i="1" s="1"/>
  <c r="H80" i="1"/>
  <c r="AA79" i="1"/>
  <c r="AB79" i="1" s="1"/>
  <c r="Y79" i="1"/>
  <c r="Z79" i="1" s="1"/>
  <c r="W79" i="1"/>
  <c r="U79" i="1"/>
  <c r="M79" i="1"/>
  <c r="H79" i="1"/>
  <c r="AA78" i="1"/>
  <c r="AB78" i="1" s="1"/>
  <c r="Y78" i="1"/>
  <c r="Z78" i="1" s="1"/>
  <c r="W78" i="1"/>
  <c r="U78" i="1"/>
  <c r="M78" i="1"/>
  <c r="H78" i="1"/>
  <c r="AA77" i="1"/>
  <c r="AB77" i="1" s="1"/>
  <c r="Y77" i="1"/>
  <c r="Z77" i="1" s="1"/>
  <c r="W77" i="1"/>
  <c r="U77" i="1"/>
  <c r="M77" i="1"/>
  <c r="R77" i="1" s="1"/>
  <c r="H77" i="1"/>
  <c r="AA76" i="1"/>
  <c r="AB76" i="1" s="1"/>
  <c r="Y76" i="1"/>
  <c r="Z76" i="1" s="1"/>
  <c r="W76" i="1"/>
  <c r="U76" i="1"/>
  <c r="M76" i="1"/>
  <c r="R76" i="1" s="1"/>
  <c r="H76" i="1"/>
  <c r="AA75" i="1"/>
  <c r="AB75" i="1" s="1"/>
  <c r="Y75" i="1"/>
  <c r="Z75" i="1" s="1"/>
  <c r="W75" i="1"/>
  <c r="U75" i="1"/>
  <c r="M75" i="1"/>
  <c r="R75" i="1" s="1"/>
  <c r="H75" i="1"/>
  <c r="AA74" i="1"/>
  <c r="AB74" i="1" s="1"/>
  <c r="Y74" i="1"/>
  <c r="Z74" i="1" s="1"/>
  <c r="W74" i="1"/>
  <c r="U74" i="1"/>
  <c r="M74" i="1"/>
  <c r="H74" i="1"/>
  <c r="AA73" i="1"/>
  <c r="AB73" i="1" s="1"/>
  <c r="Y73" i="1"/>
  <c r="Z73" i="1" s="1"/>
  <c r="W73" i="1"/>
  <c r="U73" i="1"/>
  <c r="M73" i="1"/>
  <c r="R73" i="1" s="1"/>
  <c r="H73" i="1"/>
  <c r="AA72" i="1"/>
  <c r="AB72" i="1" s="1"/>
  <c r="Y72" i="1"/>
  <c r="Z72" i="1" s="1"/>
  <c r="W72" i="1"/>
  <c r="U72" i="1"/>
  <c r="M72" i="1"/>
  <c r="R72" i="1" s="1"/>
  <c r="H72" i="1"/>
  <c r="AA71" i="1"/>
  <c r="Y71" i="1"/>
  <c r="Z71" i="1" s="1"/>
  <c r="W71" i="1"/>
  <c r="U71" i="1"/>
  <c r="M71" i="1"/>
  <c r="H71" i="1"/>
  <c r="AA70" i="1"/>
  <c r="AB70" i="1" s="1"/>
  <c r="Y70" i="1"/>
  <c r="Z70" i="1" s="1"/>
  <c r="W70" i="1"/>
  <c r="U70" i="1"/>
  <c r="M70" i="1"/>
  <c r="H70" i="1"/>
  <c r="AA69" i="1"/>
  <c r="AB69" i="1" s="1"/>
  <c r="Y69" i="1"/>
  <c r="Z69" i="1" s="1"/>
  <c r="W69" i="1"/>
  <c r="U69" i="1"/>
  <c r="M69" i="1"/>
  <c r="R69" i="1" s="1"/>
  <c r="H69" i="1"/>
  <c r="AA68" i="1"/>
  <c r="AB68" i="1" s="1"/>
  <c r="Y68" i="1"/>
  <c r="W68" i="1"/>
  <c r="U68" i="1"/>
  <c r="M68" i="1"/>
  <c r="R68" i="1" s="1"/>
  <c r="H68" i="1"/>
  <c r="Q67" i="1"/>
  <c r="P67" i="1"/>
  <c r="O67" i="1"/>
  <c r="N67" i="1"/>
  <c r="L67" i="1"/>
  <c r="K67" i="1"/>
  <c r="J67" i="1"/>
  <c r="I67" i="1"/>
  <c r="G67" i="1"/>
  <c r="F67" i="1"/>
  <c r="D67" i="1"/>
  <c r="M65" i="1"/>
  <c r="AA64" i="1"/>
  <c r="AB64" i="1" s="1"/>
  <c r="Y64" i="1"/>
  <c r="Z64" i="1" s="1"/>
  <c r="W64" i="1"/>
  <c r="U64" i="1"/>
  <c r="M64" i="1"/>
  <c r="H64" i="1"/>
  <c r="AA63" i="1"/>
  <c r="AB63" i="1" s="1"/>
  <c r="Y63" i="1"/>
  <c r="Z63" i="1" s="1"/>
  <c r="W63" i="1"/>
  <c r="U63" i="1"/>
  <c r="M63" i="1"/>
  <c r="R63" i="1" s="1"/>
  <c r="H63" i="1"/>
  <c r="AA62" i="1"/>
  <c r="AB62" i="1" s="1"/>
  <c r="Y62" i="1"/>
  <c r="Z62" i="1" s="1"/>
  <c r="W62" i="1"/>
  <c r="U62" i="1"/>
  <c r="M62" i="1"/>
  <c r="H62" i="1"/>
  <c r="AA61" i="1"/>
  <c r="AB61" i="1" s="1"/>
  <c r="Y61" i="1"/>
  <c r="Z61" i="1" s="1"/>
  <c r="W61" i="1"/>
  <c r="U61" i="1"/>
  <c r="M61" i="1"/>
  <c r="R61" i="1" s="1"/>
  <c r="H61" i="1"/>
  <c r="AA60" i="1"/>
  <c r="AB60" i="1" s="1"/>
  <c r="Y60" i="1"/>
  <c r="W60" i="1"/>
  <c r="U60" i="1"/>
  <c r="M60" i="1"/>
  <c r="R60" i="1" s="1"/>
  <c r="H60" i="1"/>
  <c r="Q59" i="1"/>
  <c r="P59" i="1"/>
  <c r="O59" i="1"/>
  <c r="N59" i="1"/>
  <c r="L59" i="1"/>
  <c r="K59" i="1"/>
  <c r="J59" i="1"/>
  <c r="I59" i="1"/>
  <c r="G59" i="1"/>
  <c r="F59" i="1"/>
  <c r="D59" i="1"/>
  <c r="M58" i="1"/>
  <c r="M57" i="1" s="1"/>
  <c r="AA57" i="1"/>
  <c r="Y57" i="1"/>
  <c r="W57" i="1"/>
  <c r="U57" i="1"/>
  <c r="S57" i="1"/>
  <c r="R57" i="1"/>
  <c r="Q57" i="1"/>
  <c r="P57" i="1"/>
  <c r="O57" i="1"/>
  <c r="N57" i="1"/>
  <c r="L57" i="1"/>
  <c r="K57" i="1"/>
  <c r="J57" i="1"/>
  <c r="I57" i="1"/>
  <c r="H57" i="1"/>
  <c r="G57" i="1"/>
  <c r="F57" i="1"/>
  <c r="D57" i="1"/>
  <c r="AA56" i="1"/>
  <c r="AB56" i="1" s="1"/>
  <c r="Y56" i="1"/>
  <c r="Z56" i="1" s="1"/>
  <c r="W56" i="1"/>
  <c r="U56" i="1"/>
  <c r="M56" i="1"/>
  <c r="H56" i="1"/>
  <c r="M55" i="1"/>
  <c r="AA54" i="1"/>
  <c r="Y54" i="1"/>
  <c r="Z54" i="1" s="1"/>
  <c r="W54" i="1"/>
  <c r="W52" i="1" s="1"/>
  <c r="U54" i="1"/>
  <c r="M54" i="1"/>
  <c r="R54" i="1" s="1"/>
  <c r="H54" i="1"/>
  <c r="M53" i="1"/>
  <c r="Q52" i="1"/>
  <c r="P52" i="1"/>
  <c r="O52" i="1"/>
  <c r="N52" i="1"/>
  <c r="L52" i="1"/>
  <c r="K52" i="1"/>
  <c r="J52" i="1"/>
  <c r="I52" i="1"/>
  <c r="G52" i="1"/>
  <c r="F52" i="1"/>
  <c r="D52" i="1"/>
  <c r="AA51" i="1"/>
  <c r="AB51" i="1" s="1"/>
  <c r="Y51" i="1"/>
  <c r="Z51" i="1" s="1"/>
  <c r="W51" i="1"/>
  <c r="U51" i="1"/>
  <c r="M51" i="1"/>
  <c r="H51" i="1"/>
  <c r="AA50" i="1"/>
  <c r="AB50" i="1" s="1"/>
  <c r="Y50" i="1"/>
  <c r="Z50" i="1" s="1"/>
  <c r="W50" i="1"/>
  <c r="U50" i="1"/>
  <c r="M50" i="1"/>
  <c r="R50" i="1" s="1"/>
  <c r="H50" i="1"/>
  <c r="AA49" i="1"/>
  <c r="AB49" i="1" s="1"/>
  <c r="Y49" i="1"/>
  <c r="W49" i="1"/>
  <c r="U49" i="1"/>
  <c r="M49" i="1"/>
  <c r="H49" i="1"/>
  <c r="Q48" i="1"/>
  <c r="P48" i="1"/>
  <c r="O48" i="1"/>
  <c r="N48" i="1"/>
  <c r="L48" i="1"/>
  <c r="K48" i="1"/>
  <c r="J48" i="1"/>
  <c r="I48" i="1"/>
  <c r="G48" i="1"/>
  <c r="F48" i="1"/>
  <c r="D48" i="1"/>
  <c r="M45" i="1"/>
  <c r="AA44" i="1"/>
  <c r="AB44" i="1" s="1"/>
  <c r="Y44" i="1"/>
  <c r="W44" i="1"/>
  <c r="U44" i="1"/>
  <c r="M44" i="1"/>
  <c r="H44" i="1"/>
  <c r="AA43" i="1"/>
  <c r="AB43" i="1" s="1"/>
  <c r="Y43" i="1"/>
  <c r="Z43" i="1" s="1"/>
  <c r="W43" i="1"/>
  <c r="U43" i="1"/>
  <c r="M43" i="1"/>
  <c r="R43" i="1" s="1"/>
  <c r="H43" i="1"/>
  <c r="Q42" i="1"/>
  <c r="P42" i="1"/>
  <c r="P37" i="1" s="1"/>
  <c r="O42" i="1"/>
  <c r="O37" i="1" s="1"/>
  <c r="N42" i="1"/>
  <c r="N37" i="1" s="1"/>
  <c r="L42" i="1"/>
  <c r="L37" i="1" s="1"/>
  <c r="K42" i="1"/>
  <c r="K37" i="1" s="1"/>
  <c r="J42" i="1"/>
  <c r="J37" i="1" s="1"/>
  <c r="I42" i="1"/>
  <c r="I37" i="1" s="1"/>
  <c r="G42" i="1"/>
  <c r="G37" i="1" s="1"/>
  <c r="F42" i="1"/>
  <c r="F37" i="1" s="1"/>
  <c r="D42" i="1"/>
  <c r="D37" i="1" s="1"/>
  <c r="U37" i="1"/>
  <c r="Q37" i="1"/>
  <c r="AA31" i="1"/>
  <c r="Y31" i="1"/>
  <c r="W31" i="1"/>
  <c r="U31" i="1"/>
  <c r="S31" i="1"/>
  <c r="R31" i="1"/>
  <c r="Q31" i="1"/>
  <c r="P31" i="1"/>
  <c r="O31" i="1"/>
  <c r="N31" i="1"/>
  <c r="M31" i="1"/>
  <c r="L31" i="1"/>
  <c r="K31" i="1"/>
  <c r="J31" i="1"/>
  <c r="J30" i="1" s="1"/>
  <c r="I31" i="1"/>
  <c r="H31" i="1"/>
  <c r="G31" i="1"/>
  <c r="F31" i="1"/>
  <c r="D31" i="1"/>
  <c r="AA27" i="1"/>
  <c r="Y27" i="1"/>
  <c r="W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D27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C20" i="1"/>
  <c r="D20" i="1" s="1"/>
  <c r="E20" i="1" s="1"/>
  <c r="B20" i="1"/>
  <c r="D279" i="1" l="1"/>
  <c r="J279" i="1"/>
  <c r="O279" i="1"/>
  <c r="S490" i="1"/>
  <c r="T490" i="1" s="1"/>
  <c r="S64" i="1"/>
  <c r="T64" i="1" s="1"/>
  <c r="O47" i="1"/>
  <c r="S80" i="1"/>
  <c r="T80" i="1" s="1"/>
  <c r="L279" i="1"/>
  <c r="S205" i="1"/>
  <c r="T205" i="1" s="1"/>
  <c r="W550" i="1"/>
  <c r="S184" i="1"/>
  <c r="T184" i="1" s="1"/>
  <c r="S188" i="1"/>
  <c r="T188" i="1" s="1"/>
  <c r="J28" i="1"/>
  <c r="U168" i="1"/>
  <c r="I28" i="1"/>
  <c r="N28" i="1"/>
  <c r="P341" i="1"/>
  <c r="P334" i="1" s="1"/>
  <c r="O30" i="1"/>
  <c r="D28" i="1"/>
  <c r="AB280" i="1"/>
  <c r="P528" i="1"/>
  <c r="I528" i="1"/>
  <c r="S93" i="1"/>
  <c r="T93" i="1" s="1"/>
  <c r="F263" i="1"/>
  <c r="U280" i="1"/>
  <c r="AA315" i="1"/>
  <c r="AA311" i="1" s="1"/>
  <c r="O341" i="1"/>
  <c r="O334" i="1" s="1"/>
  <c r="M452" i="1"/>
  <c r="M448" i="1" s="1"/>
  <c r="L528" i="1"/>
  <c r="Q66" i="1"/>
  <c r="Q28" i="1"/>
  <c r="S476" i="1"/>
  <c r="T476" i="1" s="1"/>
  <c r="N252" i="1"/>
  <c r="N245" i="1" s="1"/>
  <c r="Z316" i="1"/>
  <c r="S422" i="1"/>
  <c r="T422" i="1" s="1"/>
  <c r="S465" i="1"/>
  <c r="T465" i="1" s="1"/>
  <c r="U30" i="1"/>
  <c r="F28" i="1"/>
  <c r="K28" i="1"/>
  <c r="J252" i="1"/>
  <c r="J245" i="1" s="1"/>
  <c r="H359" i="1"/>
  <c r="H341" i="1" s="1"/>
  <c r="H334" i="1" s="1"/>
  <c r="H373" i="1"/>
  <c r="S575" i="1"/>
  <c r="T575" i="1" s="1"/>
  <c r="U52" i="1"/>
  <c r="S149" i="1"/>
  <c r="T149" i="1" s="1"/>
  <c r="S56" i="1"/>
  <c r="T56" i="1" s="1"/>
  <c r="S100" i="1"/>
  <c r="T100" i="1" s="1"/>
  <c r="S119" i="1"/>
  <c r="T119" i="1" s="1"/>
  <c r="S136" i="1"/>
  <c r="T136" i="1" s="1"/>
  <c r="W168" i="1"/>
  <c r="U171" i="1"/>
  <c r="M254" i="1"/>
  <c r="M252" i="1" s="1"/>
  <c r="M245" i="1" s="1"/>
  <c r="Y357" i="1"/>
  <c r="F368" i="1"/>
  <c r="K368" i="1"/>
  <c r="Y381" i="1"/>
  <c r="AA452" i="1"/>
  <c r="AA448" i="1" s="1"/>
  <c r="S501" i="1"/>
  <c r="T501" i="1" s="1"/>
  <c r="U528" i="1"/>
  <c r="M550" i="1"/>
  <c r="U554" i="1"/>
  <c r="U635" i="1"/>
  <c r="U631" i="1" s="1"/>
  <c r="U655" i="1"/>
  <c r="L30" i="1"/>
  <c r="O66" i="1"/>
  <c r="S84" i="1"/>
  <c r="T84" i="1" s="1"/>
  <c r="S88" i="1"/>
  <c r="T88" i="1" s="1"/>
  <c r="S123" i="1"/>
  <c r="T123" i="1" s="1"/>
  <c r="S130" i="1"/>
  <c r="T130" i="1" s="1"/>
  <c r="S155" i="1"/>
  <c r="T155" i="1" s="1"/>
  <c r="L163" i="1"/>
  <c r="Q163" i="1"/>
  <c r="Q26" i="1" s="1"/>
  <c r="M168" i="1"/>
  <c r="AA168" i="1"/>
  <c r="AB168" i="1" s="1"/>
  <c r="S185" i="1"/>
  <c r="T185" i="1" s="1"/>
  <c r="S239" i="1"/>
  <c r="T239" i="1" s="1"/>
  <c r="H259" i="1"/>
  <c r="H252" i="1" s="1"/>
  <c r="H245" i="1" s="1"/>
  <c r="Y264" i="1"/>
  <c r="Z264" i="1" s="1"/>
  <c r="W264" i="1"/>
  <c r="AB358" i="1"/>
  <c r="K66" i="1"/>
  <c r="H82" i="1"/>
  <c r="S112" i="1"/>
  <c r="T112" i="1" s="1"/>
  <c r="S120" i="1"/>
  <c r="T120" i="1" s="1"/>
  <c r="Y165" i="1"/>
  <c r="S409" i="1"/>
  <c r="T409" i="1" s="1"/>
  <c r="N30" i="1"/>
  <c r="F47" i="1"/>
  <c r="O163" i="1"/>
  <c r="O26" i="1" s="1"/>
  <c r="S201" i="1"/>
  <c r="T201" i="1" s="1"/>
  <c r="G28" i="1"/>
  <c r="S462" i="1"/>
  <c r="T462" i="1" s="1"/>
  <c r="J553" i="1"/>
  <c r="L341" i="1"/>
  <c r="L334" i="1" s="1"/>
  <c r="R64" i="1"/>
  <c r="S94" i="1"/>
  <c r="T94" i="1" s="1"/>
  <c r="S101" i="1"/>
  <c r="T101" i="1" s="1"/>
  <c r="S104" i="1"/>
  <c r="T104" i="1" s="1"/>
  <c r="AA165" i="1"/>
  <c r="J163" i="1"/>
  <c r="J26" i="1" s="1"/>
  <c r="S232" i="1"/>
  <c r="T232" i="1" s="1"/>
  <c r="S233" i="1"/>
  <c r="T233" i="1" s="1"/>
  <c r="S236" i="1"/>
  <c r="T236" i="1" s="1"/>
  <c r="S240" i="1"/>
  <c r="T240" i="1" s="1"/>
  <c r="O252" i="1"/>
  <c r="O245" i="1" s="1"/>
  <c r="J263" i="1"/>
  <c r="O263" i="1"/>
  <c r="I279" i="1"/>
  <c r="S327" i="1"/>
  <c r="T327" i="1" s="1"/>
  <c r="S372" i="1"/>
  <c r="T372" i="1" s="1"/>
  <c r="N368" i="1"/>
  <c r="W377" i="1"/>
  <c r="S415" i="1"/>
  <c r="T415" i="1" s="1"/>
  <c r="S423" i="1"/>
  <c r="T423" i="1" s="1"/>
  <c r="S436" i="1"/>
  <c r="T436" i="1" s="1"/>
  <c r="S461" i="1"/>
  <c r="T461" i="1" s="1"/>
  <c r="S489" i="1"/>
  <c r="T489" i="1" s="1"/>
  <c r="S551" i="1"/>
  <c r="P611" i="1"/>
  <c r="P610" i="1" s="1"/>
  <c r="F30" i="1"/>
  <c r="N47" i="1"/>
  <c r="M59" i="1"/>
  <c r="P66" i="1"/>
  <c r="S87" i="1"/>
  <c r="T87" i="1" s="1"/>
  <c r="S107" i="1"/>
  <c r="T107" i="1" s="1"/>
  <c r="S111" i="1"/>
  <c r="T111" i="1" s="1"/>
  <c r="K163" i="1"/>
  <c r="K26" i="1" s="1"/>
  <c r="S187" i="1"/>
  <c r="T187" i="1" s="1"/>
  <c r="R232" i="1"/>
  <c r="S237" i="1"/>
  <c r="T237" i="1" s="1"/>
  <c r="G252" i="1"/>
  <c r="G245" i="1" s="1"/>
  <c r="K252" i="1"/>
  <c r="K245" i="1" s="1"/>
  <c r="U259" i="1"/>
  <c r="U252" i="1" s="1"/>
  <c r="U245" i="1" s="1"/>
  <c r="N543" i="1"/>
  <c r="S54" i="1"/>
  <c r="T54" i="1" s="1"/>
  <c r="S108" i="1"/>
  <c r="T108" i="1" s="1"/>
  <c r="R111" i="1"/>
  <c r="S135" i="1"/>
  <c r="T135" i="1" s="1"/>
  <c r="I163" i="1"/>
  <c r="S210" i="1"/>
  <c r="T210" i="1" s="1"/>
  <c r="N263" i="1"/>
  <c r="H272" i="1"/>
  <c r="S278" i="1"/>
  <c r="T278" i="1" s="1"/>
  <c r="G279" i="1"/>
  <c r="Q279" i="1"/>
  <c r="P279" i="1"/>
  <c r="G341" i="1"/>
  <c r="G334" i="1" s="1"/>
  <c r="Y371" i="1"/>
  <c r="Z371" i="1" s="1"/>
  <c r="S419" i="1"/>
  <c r="T419" i="1" s="1"/>
  <c r="S435" i="1"/>
  <c r="T435" i="1" s="1"/>
  <c r="S475" i="1"/>
  <c r="T475" i="1" s="1"/>
  <c r="F543" i="1"/>
  <c r="K543" i="1"/>
  <c r="P543" i="1"/>
  <c r="U544" i="1"/>
  <c r="S546" i="1"/>
  <c r="T546" i="1" s="1"/>
  <c r="R551" i="1"/>
  <c r="R550" i="1" s="1"/>
  <c r="S557" i="1"/>
  <c r="T557" i="1" s="1"/>
  <c r="S559" i="1"/>
  <c r="T559" i="1" s="1"/>
  <c r="D553" i="1"/>
  <c r="I553" i="1"/>
  <c r="N553" i="1"/>
  <c r="U598" i="1"/>
  <c r="Y611" i="1"/>
  <c r="P30" i="1"/>
  <c r="W42" i="1"/>
  <c r="W37" i="1" s="1"/>
  <c r="W30" i="1" s="1"/>
  <c r="S44" i="1"/>
  <c r="T44" i="1" s="1"/>
  <c r="J47" i="1"/>
  <c r="S49" i="1"/>
  <c r="T49" i="1" s="1"/>
  <c r="M52" i="1"/>
  <c r="AA52" i="1"/>
  <c r="AB52" i="1" s="1"/>
  <c r="S63" i="1"/>
  <c r="T63" i="1" s="1"/>
  <c r="I66" i="1"/>
  <c r="S68" i="1"/>
  <c r="S72" i="1"/>
  <c r="T72" i="1" s="1"/>
  <c r="S76" i="1"/>
  <c r="T76" i="1" s="1"/>
  <c r="S83" i="1"/>
  <c r="R84" i="1"/>
  <c r="R94" i="1"/>
  <c r="R101" i="1"/>
  <c r="S109" i="1"/>
  <c r="T109" i="1" s="1"/>
  <c r="S115" i="1"/>
  <c r="T115" i="1" s="1"/>
  <c r="R123" i="1"/>
  <c r="S124" i="1"/>
  <c r="T124" i="1" s="1"/>
  <c r="S127" i="1"/>
  <c r="T127" i="1" s="1"/>
  <c r="S132" i="1"/>
  <c r="T132" i="1" s="1"/>
  <c r="S139" i="1"/>
  <c r="T139" i="1" s="1"/>
  <c r="S143" i="1"/>
  <c r="T143" i="1" s="1"/>
  <c r="R149" i="1"/>
  <c r="S150" i="1"/>
  <c r="T150" i="1" s="1"/>
  <c r="I26" i="1"/>
  <c r="N163" i="1"/>
  <c r="N26" i="1" s="1"/>
  <c r="R169" i="1"/>
  <c r="R168" i="1" s="1"/>
  <c r="S170" i="1"/>
  <c r="T170" i="1" s="1"/>
  <c r="S175" i="1"/>
  <c r="T175" i="1" s="1"/>
  <c r="R188" i="1"/>
  <c r="S191" i="1"/>
  <c r="T191" i="1" s="1"/>
  <c r="S196" i="1"/>
  <c r="T196" i="1" s="1"/>
  <c r="S199" i="1"/>
  <c r="T199" i="1" s="1"/>
  <c r="R199" i="1"/>
  <c r="S260" i="1"/>
  <c r="T260" i="1" s="1"/>
  <c r="M259" i="1"/>
  <c r="R260" i="1"/>
  <c r="U455" i="1"/>
  <c r="U454" i="1" s="1"/>
  <c r="U27" i="1" s="1"/>
  <c r="S509" i="1"/>
  <c r="T509" i="1" s="1"/>
  <c r="R509" i="1"/>
  <c r="AB532" i="1"/>
  <c r="AA531" i="1"/>
  <c r="AA529" i="1" s="1"/>
  <c r="AA528" i="1" s="1"/>
  <c r="F553" i="1"/>
  <c r="K553" i="1"/>
  <c r="D30" i="1"/>
  <c r="I30" i="1"/>
  <c r="H42" i="1"/>
  <c r="H37" i="1" s="1"/>
  <c r="H30" i="1" s="1"/>
  <c r="K47" i="1"/>
  <c r="P47" i="1"/>
  <c r="W59" i="1"/>
  <c r="H59" i="1"/>
  <c r="S169" i="1"/>
  <c r="W171" i="1"/>
  <c r="W163" i="1" s="1"/>
  <c r="W26" i="1" s="1"/>
  <c r="R316" i="1"/>
  <c r="R315" i="1" s="1"/>
  <c r="R311" i="1" s="1"/>
  <c r="M315" i="1"/>
  <c r="M311" i="1" s="1"/>
  <c r="S352" i="1"/>
  <c r="T352" i="1" s="1"/>
  <c r="R352" i="1"/>
  <c r="R351" i="1" s="1"/>
  <c r="S471" i="1"/>
  <c r="T471" i="1" s="1"/>
  <c r="S497" i="1"/>
  <c r="T497" i="1" s="1"/>
  <c r="R497" i="1"/>
  <c r="M531" i="1"/>
  <c r="M529" i="1" s="1"/>
  <c r="M528" i="1" s="1"/>
  <c r="Q528" i="1"/>
  <c r="Y359" i="1"/>
  <c r="G47" i="1"/>
  <c r="L47" i="1"/>
  <c r="W48" i="1"/>
  <c r="H48" i="1"/>
  <c r="H52" i="1"/>
  <c r="S60" i="1"/>
  <c r="T60" i="1" s="1"/>
  <c r="U59" i="1"/>
  <c r="F66" i="1"/>
  <c r="S69" i="1"/>
  <c r="T69" i="1" s="1"/>
  <c r="S71" i="1"/>
  <c r="T71" i="1" s="1"/>
  <c r="AA67" i="1"/>
  <c r="AB67" i="1" s="1"/>
  <c r="S75" i="1"/>
  <c r="T75" i="1" s="1"/>
  <c r="S79" i="1"/>
  <c r="T79" i="1" s="1"/>
  <c r="G66" i="1"/>
  <c r="R88" i="1"/>
  <c r="S91" i="1"/>
  <c r="T91" i="1" s="1"/>
  <c r="R104" i="1"/>
  <c r="S117" i="1"/>
  <c r="T117" i="1" s="1"/>
  <c r="S125" i="1"/>
  <c r="T125" i="1" s="1"/>
  <c r="S128" i="1"/>
  <c r="T128" i="1" s="1"/>
  <c r="S144" i="1"/>
  <c r="T144" i="1" s="1"/>
  <c r="P163" i="1"/>
  <c r="P26" i="1" s="1"/>
  <c r="H168" i="1"/>
  <c r="F163" i="1"/>
  <c r="F26" i="1" s="1"/>
  <c r="S172" i="1"/>
  <c r="T172" i="1" s="1"/>
  <c r="S176" i="1"/>
  <c r="T176" i="1" s="1"/>
  <c r="S192" i="1"/>
  <c r="T192" i="1" s="1"/>
  <c r="S261" i="1"/>
  <c r="T261" i="1" s="1"/>
  <c r="R261" i="1"/>
  <c r="S274" i="1"/>
  <c r="T274" i="1" s="1"/>
  <c r="R274" i="1"/>
  <c r="Y373" i="1"/>
  <c r="Z374" i="1"/>
  <c r="S388" i="1"/>
  <c r="T388" i="1" s="1"/>
  <c r="R388" i="1"/>
  <c r="S401" i="1"/>
  <c r="T401" i="1" s="1"/>
  <c r="R401" i="1"/>
  <c r="S206" i="1"/>
  <c r="T206" i="1" s="1"/>
  <c r="S216" i="1"/>
  <c r="T216" i="1" s="1"/>
  <c r="S221" i="1"/>
  <c r="T221" i="1" s="1"/>
  <c r="L252" i="1"/>
  <c r="P252" i="1"/>
  <c r="S273" i="1"/>
  <c r="T273" i="1" s="1"/>
  <c r="F279" i="1"/>
  <c r="K279" i="1"/>
  <c r="S293" i="1"/>
  <c r="T293" i="1" s="1"/>
  <c r="S319" i="1"/>
  <c r="T319" i="1" s="1"/>
  <c r="I368" i="1"/>
  <c r="D376" i="1"/>
  <c r="J376" i="1"/>
  <c r="O376" i="1"/>
  <c r="S379" i="1"/>
  <c r="T379" i="1" s="1"/>
  <c r="S395" i="1"/>
  <c r="T395" i="1" s="1"/>
  <c r="S404" i="1"/>
  <c r="T404" i="1" s="1"/>
  <c r="S427" i="1"/>
  <c r="T427" i="1" s="1"/>
  <c r="S508" i="1"/>
  <c r="T508" i="1" s="1"/>
  <c r="AA548" i="1"/>
  <c r="G553" i="1"/>
  <c r="L553" i="1"/>
  <c r="Q553" i="1"/>
  <c r="S569" i="1"/>
  <c r="T569" i="1" s="1"/>
  <c r="W611" i="1"/>
  <c r="S200" i="1"/>
  <c r="T200" i="1" s="1"/>
  <c r="R206" i="1"/>
  <c r="S211" i="1"/>
  <c r="T211" i="1" s="1"/>
  <c r="S225" i="1"/>
  <c r="T225" i="1" s="1"/>
  <c r="S270" i="1"/>
  <c r="T270" i="1" s="1"/>
  <c r="H286" i="1"/>
  <c r="R293" i="1"/>
  <c r="P302" i="1"/>
  <c r="U302" i="1"/>
  <c r="U25" i="1" s="1"/>
  <c r="O28" i="1"/>
  <c r="U318" i="1"/>
  <c r="AA351" i="1"/>
  <c r="D368" i="1"/>
  <c r="R379" i="1"/>
  <c r="S382" i="1"/>
  <c r="T382" i="1" s="1"/>
  <c r="L376" i="1"/>
  <c r="S396" i="1"/>
  <c r="T396" i="1" s="1"/>
  <c r="R404" i="1"/>
  <c r="R471" i="1"/>
  <c r="S485" i="1"/>
  <c r="T485" i="1" s="1"/>
  <c r="R508" i="1"/>
  <c r="H544" i="1"/>
  <c r="U550" i="1"/>
  <c r="Y554" i="1"/>
  <c r="H655" i="1"/>
  <c r="S217" i="1"/>
  <c r="T217" i="1" s="1"/>
  <c r="R240" i="1"/>
  <c r="U264" i="1"/>
  <c r="AA269" i="1"/>
  <c r="AB269" i="1" s="1"/>
  <c r="M269" i="1"/>
  <c r="S289" i="1"/>
  <c r="T289" i="1" s="1"/>
  <c r="L302" i="1"/>
  <c r="L25" i="1" s="1"/>
  <c r="S320" i="1"/>
  <c r="T320" i="1" s="1"/>
  <c r="S323" i="1"/>
  <c r="T323" i="1" s="1"/>
  <c r="S361" i="1"/>
  <c r="T361" i="1" s="1"/>
  <c r="S378" i="1"/>
  <c r="U377" i="1"/>
  <c r="S385" i="1"/>
  <c r="T385" i="1" s="1"/>
  <c r="S393" i="1"/>
  <c r="T393" i="1" s="1"/>
  <c r="S424" i="1"/>
  <c r="T424" i="1" s="1"/>
  <c r="S431" i="1"/>
  <c r="T431" i="1" s="1"/>
  <c r="Y452" i="1"/>
  <c r="Y448" i="1" s="1"/>
  <c r="Z448" i="1" s="1"/>
  <c r="S493" i="1"/>
  <c r="T493" i="1" s="1"/>
  <c r="S502" i="1"/>
  <c r="T502" i="1" s="1"/>
  <c r="S506" i="1"/>
  <c r="T506" i="1" s="1"/>
  <c r="S514" i="1"/>
  <c r="T514" i="1" s="1"/>
  <c r="W528" i="1"/>
  <c r="J543" i="1"/>
  <c r="O543" i="1"/>
  <c r="S570" i="1"/>
  <c r="T570" i="1" s="1"/>
  <c r="R575" i="1"/>
  <c r="AB325" i="1"/>
  <c r="AA318" i="1"/>
  <c r="AB318" i="1" s="1"/>
  <c r="S405" i="1"/>
  <c r="T405" i="1" s="1"/>
  <c r="R405" i="1"/>
  <c r="Q30" i="1"/>
  <c r="R44" i="1"/>
  <c r="R42" i="1" s="1"/>
  <c r="R37" i="1" s="1"/>
  <c r="R30" i="1" s="1"/>
  <c r="M48" i="1"/>
  <c r="R49" i="1"/>
  <c r="U48" i="1"/>
  <c r="Y52" i="1"/>
  <c r="Z52" i="1" s="1"/>
  <c r="AB54" i="1"/>
  <c r="R56" i="1"/>
  <c r="R52" i="1" s="1"/>
  <c r="AB71" i="1"/>
  <c r="S77" i="1"/>
  <c r="T77" i="1" s="1"/>
  <c r="L66" i="1"/>
  <c r="S89" i="1"/>
  <c r="T89" i="1" s="1"/>
  <c r="R91" i="1"/>
  <c r="S98" i="1"/>
  <c r="T98" i="1" s="1"/>
  <c r="R100" i="1"/>
  <c r="R107" i="1"/>
  <c r="S116" i="1"/>
  <c r="T116" i="1" s="1"/>
  <c r="R127" i="1"/>
  <c r="S137" i="1"/>
  <c r="T137" i="1" s="1"/>
  <c r="R143" i="1"/>
  <c r="G168" i="1"/>
  <c r="G163" i="1" s="1"/>
  <c r="G26" i="1" s="1"/>
  <c r="AB169" i="1"/>
  <c r="S179" i="1"/>
  <c r="T179" i="1" s="1"/>
  <c r="R184" i="1"/>
  <c r="R187" i="1"/>
  <c r="S189" i="1"/>
  <c r="T189" i="1" s="1"/>
  <c r="S193" i="1"/>
  <c r="T193" i="1" s="1"/>
  <c r="S207" i="1"/>
  <c r="T207" i="1" s="1"/>
  <c r="R210" i="1"/>
  <c r="S213" i="1"/>
  <c r="T213" i="1" s="1"/>
  <c r="R216" i="1"/>
  <c r="S235" i="1"/>
  <c r="T235" i="1" s="1"/>
  <c r="R236" i="1"/>
  <c r="R239" i="1"/>
  <c r="H302" i="1"/>
  <c r="H25" i="1" s="1"/>
  <c r="R324" i="1"/>
  <c r="S324" i="1"/>
  <c r="T324" i="1" s="1"/>
  <c r="G368" i="1"/>
  <c r="W384" i="1"/>
  <c r="S411" i="1"/>
  <c r="T411" i="1" s="1"/>
  <c r="R411" i="1"/>
  <c r="R432" i="1"/>
  <c r="S432" i="1"/>
  <c r="T432" i="1" s="1"/>
  <c r="AB596" i="1"/>
  <c r="AA595" i="1"/>
  <c r="AA591" i="1" s="1"/>
  <c r="AB591" i="1" s="1"/>
  <c r="S407" i="1"/>
  <c r="T407" i="1" s="1"/>
  <c r="R407" i="1"/>
  <c r="M67" i="1"/>
  <c r="U67" i="1"/>
  <c r="W67" i="1"/>
  <c r="S85" i="1"/>
  <c r="T85" i="1" s="1"/>
  <c r="S95" i="1"/>
  <c r="T95" i="1" s="1"/>
  <c r="P25" i="1"/>
  <c r="U178" i="1"/>
  <c r="L245" i="1"/>
  <c r="AA259" i="1"/>
  <c r="AB260" i="1"/>
  <c r="S267" i="1"/>
  <c r="T267" i="1" s="1"/>
  <c r="R267" i="1"/>
  <c r="U272" i="1"/>
  <c r="AB372" i="1"/>
  <c r="AA371" i="1"/>
  <c r="AB371" i="1" s="1"/>
  <c r="Z373" i="1"/>
  <c r="S408" i="1"/>
  <c r="T408" i="1" s="1"/>
  <c r="R408" i="1"/>
  <c r="L448" i="1"/>
  <c r="L26" i="1" s="1"/>
  <c r="S281" i="1"/>
  <c r="R281" i="1"/>
  <c r="R280" i="1" s="1"/>
  <c r="G376" i="1"/>
  <c r="D66" i="1"/>
  <c r="J66" i="1"/>
  <c r="S73" i="1"/>
  <c r="T73" i="1" s="1"/>
  <c r="U82" i="1"/>
  <c r="W97" i="1"/>
  <c r="S102" i="1"/>
  <c r="T102" i="1" s="1"/>
  <c r="H171" i="1"/>
  <c r="M171" i="1"/>
  <c r="S197" i="1"/>
  <c r="T197" i="1" s="1"/>
  <c r="R241" i="1"/>
  <c r="S241" i="1"/>
  <c r="T241" i="1" s="1"/>
  <c r="S288" i="1"/>
  <c r="T288" i="1" s="1"/>
  <c r="R288" i="1"/>
  <c r="Q302" i="1"/>
  <c r="Q25" i="1" s="1"/>
  <c r="G25" i="1"/>
  <c r="R510" i="1"/>
  <c r="S510" i="1"/>
  <c r="T510" i="1" s="1"/>
  <c r="S516" i="1"/>
  <c r="T516" i="1" s="1"/>
  <c r="R516" i="1"/>
  <c r="S524" i="1"/>
  <c r="T524" i="1" s="1"/>
  <c r="R524" i="1"/>
  <c r="P245" i="1"/>
  <c r="F245" i="1"/>
  <c r="H264" i="1"/>
  <c r="S266" i="1"/>
  <c r="T266" i="1" s="1"/>
  <c r="D263" i="1"/>
  <c r="I263" i="1"/>
  <c r="M272" i="1"/>
  <c r="Q263" i="1"/>
  <c r="S287" i="1"/>
  <c r="T287" i="1" s="1"/>
  <c r="Z315" i="1"/>
  <c r="M318" i="1"/>
  <c r="Q368" i="1"/>
  <c r="U373" i="1"/>
  <c r="U368" i="1" s="1"/>
  <c r="W373" i="1"/>
  <c r="W368" i="1" s="1"/>
  <c r="F376" i="1"/>
  <c r="S391" i="1"/>
  <c r="T391" i="1" s="1"/>
  <c r="S414" i="1"/>
  <c r="T414" i="1" s="1"/>
  <c r="S428" i="1"/>
  <c r="T428" i="1" s="1"/>
  <c r="S469" i="1"/>
  <c r="T469" i="1" s="1"/>
  <c r="S505" i="1"/>
  <c r="T505" i="1" s="1"/>
  <c r="R505" i="1"/>
  <c r="S561" i="1"/>
  <c r="T561" i="1" s="1"/>
  <c r="R561" i="1"/>
  <c r="P28" i="1"/>
  <c r="S658" i="1"/>
  <c r="T658" i="1" s="1"/>
  <c r="R658" i="1"/>
  <c r="W259" i="1"/>
  <c r="W252" i="1" s="1"/>
  <c r="W245" i="1" s="1"/>
  <c r="S275" i="1"/>
  <c r="T275" i="1" s="1"/>
  <c r="S277" i="1"/>
  <c r="T277" i="1" s="1"/>
  <c r="S282" i="1"/>
  <c r="T282" i="1" s="1"/>
  <c r="R287" i="1"/>
  <c r="M342" i="1"/>
  <c r="O368" i="1"/>
  <c r="S513" i="1"/>
  <c r="T513" i="1" s="1"/>
  <c r="R513" i="1"/>
  <c r="S517" i="1"/>
  <c r="T517" i="1" s="1"/>
  <c r="R517" i="1"/>
  <c r="AB552" i="1"/>
  <c r="AA550" i="1"/>
  <c r="AB550" i="1" s="1"/>
  <c r="S636" i="1"/>
  <c r="T636" i="1" s="1"/>
  <c r="R636" i="1"/>
  <c r="W655" i="1"/>
  <c r="N279" i="1"/>
  <c r="H280" i="1"/>
  <c r="M280" i="1"/>
  <c r="K25" i="1"/>
  <c r="D302" i="1"/>
  <c r="D25" i="1" s="1"/>
  <c r="W302" i="1"/>
  <c r="W25" i="1" s="1"/>
  <c r="M351" i="1"/>
  <c r="K341" i="1"/>
  <c r="K334" i="1" s="1"/>
  <c r="U359" i="1"/>
  <c r="U341" i="1" s="1"/>
  <c r="U334" i="1" s="1"/>
  <c r="H368" i="1"/>
  <c r="N376" i="1"/>
  <c r="M381" i="1"/>
  <c r="R382" i="1"/>
  <c r="R381" i="1" s="1"/>
  <c r="K376" i="1"/>
  <c r="S387" i="1"/>
  <c r="T387" i="1" s="1"/>
  <c r="S389" i="1"/>
  <c r="T389" i="1" s="1"/>
  <c r="P376" i="1"/>
  <c r="U412" i="1"/>
  <c r="S416" i="1"/>
  <c r="T416" i="1" s="1"/>
  <c r="S420" i="1"/>
  <c r="T420" i="1" s="1"/>
  <c r="R422" i="1"/>
  <c r="R427" i="1"/>
  <c r="S430" i="1"/>
  <c r="T430" i="1" s="1"/>
  <c r="R430" i="1"/>
  <c r="S466" i="1"/>
  <c r="T466" i="1" s="1"/>
  <c r="R466" i="1"/>
  <c r="S468" i="1"/>
  <c r="T468" i="1" s="1"/>
  <c r="R468" i="1"/>
  <c r="S494" i="1"/>
  <c r="T494" i="1" s="1"/>
  <c r="R494" i="1"/>
  <c r="S521" i="1"/>
  <c r="T521" i="1" s="1"/>
  <c r="K528" i="1"/>
  <c r="O528" i="1"/>
  <c r="Z549" i="1"/>
  <c r="Y548" i="1"/>
  <c r="Z548" i="1" s="1"/>
  <c r="R576" i="1"/>
  <c r="S576" i="1"/>
  <c r="T576" i="1" s="1"/>
  <c r="S601" i="1"/>
  <c r="T601" i="1" s="1"/>
  <c r="R601" i="1"/>
  <c r="S659" i="1"/>
  <c r="T659" i="1" s="1"/>
  <c r="S488" i="1"/>
  <c r="T488" i="1" s="1"/>
  <c r="Y528" i="1"/>
  <c r="G528" i="1"/>
  <c r="G527" i="1" s="1"/>
  <c r="S571" i="1"/>
  <c r="T571" i="1" s="1"/>
  <c r="G611" i="1"/>
  <c r="G610" i="1" s="1"/>
  <c r="K611" i="1"/>
  <c r="K610" i="1" s="1"/>
  <c r="O611" i="1"/>
  <c r="O610" i="1" s="1"/>
  <c r="S611" i="1"/>
  <c r="U611" i="1"/>
  <c r="L28" i="1"/>
  <c r="O25" i="1"/>
  <c r="S25" i="1"/>
  <c r="AA25" i="1"/>
  <c r="S460" i="1"/>
  <c r="T460" i="1" s="1"/>
  <c r="R469" i="1"/>
  <c r="R475" i="1"/>
  <c r="S484" i="1"/>
  <c r="T484" i="1" s="1"/>
  <c r="R488" i="1"/>
  <c r="R489" i="1"/>
  <c r="S492" i="1"/>
  <c r="T492" i="1" s="1"/>
  <c r="S500" i="1"/>
  <c r="T500" i="1" s="1"/>
  <c r="S518" i="1"/>
  <c r="T518" i="1" s="1"/>
  <c r="R521" i="1"/>
  <c r="J528" i="1"/>
  <c r="J527" i="1" s="1"/>
  <c r="L543" i="1"/>
  <c r="S562" i="1"/>
  <c r="T562" i="1" s="1"/>
  <c r="R569" i="1"/>
  <c r="S596" i="1"/>
  <c r="T596" i="1" s="1"/>
  <c r="Y598" i="1"/>
  <c r="N611" i="1"/>
  <c r="N610" i="1" s="1"/>
  <c r="R611" i="1"/>
  <c r="AA635" i="1"/>
  <c r="AA631" i="1" s="1"/>
  <c r="AB631" i="1" s="1"/>
  <c r="S637" i="1"/>
  <c r="T637" i="1" s="1"/>
  <c r="R659" i="1"/>
  <c r="S440" i="1"/>
  <c r="T440" i="1" s="1"/>
  <c r="S453" i="1"/>
  <c r="S472" i="1"/>
  <c r="T472" i="1" s="1"/>
  <c r="R484" i="1"/>
  <c r="S498" i="1"/>
  <c r="T498" i="1" s="1"/>
  <c r="I543" i="1"/>
  <c r="I527" i="1" s="1"/>
  <c r="O553" i="1"/>
  <c r="H554" i="1"/>
  <c r="Y595" i="1"/>
  <c r="R596" i="1"/>
  <c r="R595" i="1" s="1"/>
  <c r="R591" i="1" s="1"/>
  <c r="S599" i="1"/>
  <c r="T599" i="1" s="1"/>
  <c r="S605" i="1"/>
  <c r="T605" i="1" s="1"/>
  <c r="D611" i="1"/>
  <c r="D610" i="1" s="1"/>
  <c r="I611" i="1"/>
  <c r="I610" i="1" s="1"/>
  <c r="M611" i="1"/>
  <c r="F611" i="1"/>
  <c r="F610" i="1" s="1"/>
  <c r="J611" i="1"/>
  <c r="J610" i="1" s="1"/>
  <c r="W635" i="1"/>
  <c r="W631" i="1" s="1"/>
  <c r="W610" i="1" s="1"/>
  <c r="S640" i="1"/>
  <c r="T640" i="1" s="1"/>
  <c r="S656" i="1"/>
  <c r="T656" i="1" s="1"/>
  <c r="Z68" i="1"/>
  <c r="Y67" i="1"/>
  <c r="Y82" i="1"/>
  <c r="Z82" i="1" s="1"/>
  <c r="Z84" i="1"/>
  <c r="S297" i="1"/>
  <c r="T297" i="1" s="1"/>
  <c r="R297" i="1"/>
  <c r="AA42" i="1"/>
  <c r="I47" i="1"/>
  <c r="Q47" i="1"/>
  <c r="AA48" i="1"/>
  <c r="Z49" i="1"/>
  <c r="Y48" i="1"/>
  <c r="AA59" i="1"/>
  <c r="AB59" i="1" s="1"/>
  <c r="Z60" i="1"/>
  <c r="Y59" i="1"/>
  <c r="Z59" i="1" s="1"/>
  <c r="N66" i="1"/>
  <c r="T68" i="1"/>
  <c r="S70" i="1"/>
  <c r="T70" i="1" s="1"/>
  <c r="R70" i="1"/>
  <c r="S78" i="1"/>
  <c r="T78" i="1" s="1"/>
  <c r="R78" i="1"/>
  <c r="M82" i="1"/>
  <c r="AA82" i="1"/>
  <c r="AB82" i="1" s="1"/>
  <c r="S86" i="1"/>
  <c r="T86" i="1" s="1"/>
  <c r="R86" i="1"/>
  <c r="R93" i="1"/>
  <c r="H97" i="1"/>
  <c r="U97" i="1"/>
  <c r="AA97" i="1"/>
  <c r="AB97" i="1" s="1"/>
  <c r="AB99" i="1"/>
  <c r="S103" i="1"/>
  <c r="T103" i="1" s="1"/>
  <c r="R103" i="1"/>
  <c r="S106" i="1"/>
  <c r="T106" i="1" s="1"/>
  <c r="R106" i="1"/>
  <c r="S113" i="1"/>
  <c r="T113" i="1" s="1"/>
  <c r="R114" i="1"/>
  <c r="S114" i="1"/>
  <c r="T114" i="1" s="1"/>
  <c r="S121" i="1"/>
  <c r="T121" i="1" s="1"/>
  <c r="R122" i="1"/>
  <c r="S122" i="1"/>
  <c r="T122" i="1" s="1"/>
  <c r="S133" i="1"/>
  <c r="T133" i="1" s="1"/>
  <c r="R134" i="1"/>
  <c r="S134" i="1"/>
  <c r="T134" i="1" s="1"/>
  <c r="S166" i="1"/>
  <c r="R166" i="1"/>
  <c r="R165" i="1" s="1"/>
  <c r="M165" i="1"/>
  <c r="W178" i="1"/>
  <c r="S208" i="1"/>
  <c r="T208" i="1" s="1"/>
  <c r="R208" i="1"/>
  <c r="S214" i="1"/>
  <c r="T214" i="1" s="1"/>
  <c r="R214" i="1"/>
  <c r="Y269" i="1"/>
  <c r="Z269" i="1" s="1"/>
  <c r="Z270" i="1"/>
  <c r="AA272" i="1"/>
  <c r="AB272" i="1" s="1"/>
  <c r="T281" i="1"/>
  <c r="Y286" i="1"/>
  <c r="Z286" i="1" s="1"/>
  <c r="Z288" i="1"/>
  <c r="S296" i="1"/>
  <c r="T296" i="1" s="1"/>
  <c r="R296" i="1"/>
  <c r="M286" i="1"/>
  <c r="M279" i="1" s="1"/>
  <c r="Z408" i="1"/>
  <c r="Y384" i="1"/>
  <c r="Z384" i="1" s="1"/>
  <c r="H618" i="1"/>
  <c r="H611" i="1" s="1"/>
  <c r="Y635" i="1"/>
  <c r="Z637" i="1"/>
  <c r="Y42" i="1"/>
  <c r="S142" i="1"/>
  <c r="T142" i="1" s="1"/>
  <c r="R142" i="1"/>
  <c r="S209" i="1"/>
  <c r="T209" i="1" s="1"/>
  <c r="R209" i="1"/>
  <c r="S215" i="1"/>
  <c r="T215" i="1" s="1"/>
  <c r="R215" i="1"/>
  <c r="Z281" i="1"/>
  <c r="Y280" i="1"/>
  <c r="D47" i="1"/>
  <c r="S50" i="1"/>
  <c r="T50" i="1" s="1"/>
  <c r="S51" i="1"/>
  <c r="T51" i="1" s="1"/>
  <c r="R51" i="1"/>
  <c r="S61" i="1"/>
  <c r="T61" i="1" s="1"/>
  <c r="S62" i="1"/>
  <c r="T62" i="1" s="1"/>
  <c r="R62" i="1"/>
  <c r="R59" i="1" s="1"/>
  <c r="R71" i="1"/>
  <c r="R79" i="1"/>
  <c r="W82" i="1"/>
  <c r="R87" i="1"/>
  <c r="S96" i="1"/>
  <c r="T96" i="1" s="1"/>
  <c r="R96" i="1"/>
  <c r="S145" i="1"/>
  <c r="T145" i="1" s="1"/>
  <c r="S151" i="1"/>
  <c r="T151" i="1" s="1"/>
  <c r="R152" i="1"/>
  <c r="S152" i="1"/>
  <c r="T152" i="1" s="1"/>
  <c r="R154" i="1"/>
  <c r="S154" i="1"/>
  <c r="T154" i="1" s="1"/>
  <c r="AA286" i="1"/>
  <c r="AB287" i="1"/>
  <c r="H455" i="1"/>
  <c r="O29" i="1"/>
  <c r="G30" i="1"/>
  <c r="K30" i="1"/>
  <c r="S43" i="1"/>
  <c r="M42" i="1"/>
  <c r="M37" i="1" s="1"/>
  <c r="M30" i="1" s="1"/>
  <c r="H67" i="1"/>
  <c r="S74" i="1"/>
  <c r="T74" i="1" s="1"/>
  <c r="R74" i="1"/>
  <c r="T83" i="1"/>
  <c r="S90" i="1"/>
  <c r="T90" i="1" s="1"/>
  <c r="R90" i="1"/>
  <c r="Y97" i="1"/>
  <c r="Z97" i="1" s="1"/>
  <c r="S99" i="1"/>
  <c r="T99" i="1" s="1"/>
  <c r="M97" i="1"/>
  <c r="R99" i="1"/>
  <c r="R110" i="1"/>
  <c r="S110" i="1"/>
  <c r="T110" i="1" s="1"/>
  <c r="S118" i="1"/>
  <c r="T118" i="1" s="1"/>
  <c r="R118" i="1"/>
  <c r="R126" i="1"/>
  <c r="S126" i="1"/>
  <c r="T126" i="1" s="1"/>
  <c r="S138" i="1"/>
  <c r="T138" i="1" s="1"/>
  <c r="R138" i="1"/>
  <c r="T169" i="1"/>
  <c r="S259" i="1"/>
  <c r="Y272" i="1"/>
  <c r="Z272" i="1" s="1"/>
  <c r="Z274" i="1"/>
  <c r="S375" i="1"/>
  <c r="T375" i="1" s="1"/>
  <c r="R375" i="1"/>
  <c r="AB413" i="1"/>
  <c r="AA412" i="1"/>
  <c r="AB412" i="1" s="1"/>
  <c r="S202" i="1"/>
  <c r="T202" i="1" s="1"/>
  <c r="R202" i="1"/>
  <c r="S234" i="1"/>
  <c r="T234" i="1" s="1"/>
  <c r="R234" i="1"/>
  <c r="U286" i="1"/>
  <c r="U279" i="1" s="1"/>
  <c r="Z319" i="1"/>
  <c r="Y318" i="1"/>
  <c r="Z318" i="1" s="1"/>
  <c r="S545" i="1"/>
  <c r="M544" i="1"/>
  <c r="Q611" i="1"/>
  <c r="Q610" i="1" s="1"/>
  <c r="S639" i="1"/>
  <c r="T639" i="1" s="1"/>
  <c r="R639" i="1"/>
  <c r="M635" i="1"/>
  <c r="M631" i="1" s="1"/>
  <c r="S265" i="1"/>
  <c r="R265" i="1"/>
  <c r="M264" i="1"/>
  <c r="M263" i="1" s="1"/>
  <c r="W272" i="1"/>
  <c r="H315" i="1"/>
  <c r="H311" i="1" s="1"/>
  <c r="S316" i="1"/>
  <c r="S326" i="1"/>
  <c r="T326" i="1" s="1"/>
  <c r="R326" i="1"/>
  <c r="AB362" i="1"/>
  <c r="AA359" i="1"/>
  <c r="AB359" i="1" s="1"/>
  <c r="S374" i="1"/>
  <c r="R374" i="1"/>
  <c r="M373" i="1"/>
  <c r="S394" i="1"/>
  <c r="T394" i="1" s="1"/>
  <c r="R394" i="1"/>
  <c r="S403" i="1"/>
  <c r="T403" i="1" s="1"/>
  <c r="R403" i="1"/>
  <c r="H412" i="1"/>
  <c r="S473" i="1"/>
  <c r="T473" i="1" s="1"/>
  <c r="R473" i="1"/>
  <c r="S532" i="1"/>
  <c r="H531" i="1"/>
  <c r="H529" i="1" s="1"/>
  <c r="H528" i="1" s="1"/>
  <c r="R109" i="1"/>
  <c r="R113" i="1"/>
  <c r="R117" i="1"/>
  <c r="R121" i="1"/>
  <c r="R125" i="1"/>
  <c r="R133" i="1"/>
  <c r="R137" i="1"/>
  <c r="R145" i="1"/>
  <c r="R151" i="1"/>
  <c r="AA171" i="1"/>
  <c r="AB171" i="1" s="1"/>
  <c r="Z172" i="1"/>
  <c r="Y171" i="1"/>
  <c r="Z171" i="1" s="1"/>
  <c r="H178" i="1"/>
  <c r="R179" i="1"/>
  <c r="Y178" i="1"/>
  <c r="Z184" i="1"/>
  <c r="R191" i="1"/>
  <c r="S204" i="1"/>
  <c r="T204" i="1" s="1"/>
  <c r="R204" i="1"/>
  <c r="R221" i="1"/>
  <c r="R235" i="1"/>
  <c r="G263" i="1"/>
  <c r="K263" i="1"/>
  <c r="P263" i="1"/>
  <c r="R266" i="1"/>
  <c r="S325" i="1"/>
  <c r="T325" i="1" s="1"/>
  <c r="R325" i="1"/>
  <c r="R372" i="1"/>
  <c r="R371" i="1" s="1"/>
  <c r="H377" i="1"/>
  <c r="S380" i="1"/>
  <c r="T380" i="1" s="1"/>
  <c r="R380" i="1"/>
  <c r="M377" i="1"/>
  <c r="U384" i="1"/>
  <c r="AA384" i="1"/>
  <c r="AB384" i="1" s="1"/>
  <c r="AB386" i="1"/>
  <c r="R395" i="1"/>
  <c r="S402" i="1"/>
  <c r="T402" i="1" s="1"/>
  <c r="R402" i="1"/>
  <c r="S426" i="1"/>
  <c r="T426" i="1" s="1"/>
  <c r="R426" i="1"/>
  <c r="Z431" i="1"/>
  <c r="Y412" i="1"/>
  <c r="Z412" i="1" s="1"/>
  <c r="M455" i="1"/>
  <c r="S464" i="1"/>
  <c r="T464" i="1" s="1"/>
  <c r="R464" i="1"/>
  <c r="R545" i="1"/>
  <c r="R544" i="1" s="1"/>
  <c r="AB545" i="1"/>
  <c r="AA544" i="1"/>
  <c r="S190" i="1"/>
  <c r="T190" i="1" s="1"/>
  <c r="R190" i="1"/>
  <c r="S358" i="1"/>
  <c r="R358" i="1"/>
  <c r="R357" i="1" s="1"/>
  <c r="S418" i="1"/>
  <c r="T418" i="1" s="1"/>
  <c r="R418" i="1"/>
  <c r="S433" i="1"/>
  <c r="T433" i="1" s="1"/>
  <c r="R433" i="1"/>
  <c r="D163" i="1"/>
  <c r="D26" i="1" s="1"/>
  <c r="Y168" i="1"/>
  <c r="S173" i="1"/>
  <c r="T173" i="1" s="1"/>
  <c r="S174" i="1"/>
  <c r="T174" i="1" s="1"/>
  <c r="R174" i="1"/>
  <c r="R171" i="1" s="1"/>
  <c r="M178" i="1"/>
  <c r="AA178" i="1"/>
  <c r="S186" i="1"/>
  <c r="T186" i="1" s="1"/>
  <c r="R186" i="1"/>
  <c r="S198" i="1"/>
  <c r="T198" i="1" s="1"/>
  <c r="R198" i="1"/>
  <c r="R205" i="1"/>
  <c r="S238" i="1"/>
  <c r="T238" i="1" s="1"/>
  <c r="R238" i="1"/>
  <c r="D252" i="1"/>
  <c r="D245" i="1" s="1"/>
  <c r="I252" i="1"/>
  <c r="I245" i="1" s="1"/>
  <c r="Q252" i="1"/>
  <c r="Q245" i="1" s="1"/>
  <c r="Y259" i="1"/>
  <c r="Y252" i="1" s="1"/>
  <c r="Y245" i="1" s="1"/>
  <c r="L263" i="1"/>
  <c r="AB265" i="1"/>
  <c r="AA264" i="1"/>
  <c r="R273" i="1"/>
  <c r="S276" i="1"/>
  <c r="T276" i="1" s="1"/>
  <c r="R276" i="1"/>
  <c r="S290" i="1"/>
  <c r="T290" i="1" s="1"/>
  <c r="R290" i="1"/>
  <c r="W318" i="1"/>
  <c r="M371" i="1"/>
  <c r="AB382" i="1"/>
  <c r="S425" i="1"/>
  <c r="T425" i="1" s="1"/>
  <c r="R425" i="1"/>
  <c r="R460" i="1"/>
  <c r="S463" i="1"/>
  <c r="T463" i="1" s="1"/>
  <c r="R463" i="1"/>
  <c r="S511" i="1"/>
  <c r="T511" i="1" s="1"/>
  <c r="R511" i="1"/>
  <c r="W286" i="1"/>
  <c r="W279" i="1" s="1"/>
  <c r="S292" i="1"/>
  <c r="T292" i="1" s="1"/>
  <c r="R292" i="1"/>
  <c r="M302" i="1"/>
  <c r="M25" i="1" s="1"/>
  <c r="D341" i="1"/>
  <c r="D334" i="1" s="1"/>
  <c r="I341" i="1"/>
  <c r="I334" i="1" s="1"/>
  <c r="Q341" i="1"/>
  <c r="Q334" i="1" s="1"/>
  <c r="W341" i="1"/>
  <c r="W334" i="1" s="1"/>
  <c r="M359" i="1"/>
  <c r="P368" i="1"/>
  <c r="I376" i="1"/>
  <c r="Q376" i="1"/>
  <c r="AA377" i="1"/>
  <c r="Z378" i="1"/>
  <c r="Y377" i="1"/>
  <c r="S381" i="1"/>
  <c r="S406" i="1"/>
  <c r="T406" i="1" s="1"/>
  <c r="R406" i="1"/>
  <c r="S417" i="1"/>
  <c r="T417" i="1" s="1"/>
  <c r="R417" i="1"/>
  <c r="S504" i="1"/>
  <c r="T504" i="1" s="1"/>
  <c r="R504" i="1"/>
  <c r="I302" i="1"/>
  <c r="I25" i="1" s="1"/>
  <c r="F302" i="1"/>
  <c r="F25" i="1" s="1"/>
  <c r="J302" i="1"/>
  <c r="J25" i="1" s="1"/>
  <c r="N302" i="1"/>
  <c r="N25" i="1" s="1"/>
  <c r="R302" i="1"/>
  <c r="R25" i="1" s="1"/>
  <c r="Y302" i="1"/>
  <c r="Y25" i="1" s="1"/>
  <c r="Z311" i="1"/>
  <c r="H318" i="1"/>
  <c r="F341" i="1"/>
  <c r="F334" i="1" s="1"/>
  <c r="J341" i="1"/>
  <c r="J334" i="1" s="1"/>
  <c r="J333" i="1" s="1"/>
  <c r="N341" i="1"/>
  <c r="N334" i="1" s="1"/>
  <c r="S362" i="1"/>
  <c r="R362" i="1"/>
  <c r="R359" i="1" s="1"/>
  <c r="R341" i="1" s="1"/>
  <c r="R334" i="1" s="1"/>
  <c r="L368" i="1"/>
  <c r="AB374" i="1"/>
  <c r="AA373" i="1"/>
  <c r="T378" i="1"/>
  <c r="H384" i="1"/>
  <c r="S386" i="1"/>
  <c r="T386" i="1" s="1"/>
  <c r="M384" i="1"/>
  <c r="R386" i="1"/>
  <c r="S434" i="1"/>
  <c r="T434" i="1" s="1"/>
  <c r="R434" i="1"/>
  <c r="S474" i="1"/>
  <c r="T474" i="1" s="1"/>
  <c r="R474" i="1"/>
  <c r="S491" i="1"/>
  <c r="T491" i="1" s="1"/>
  <c r="R491" i="1"/>
  <c r="S512" i="1"/>
  <c r="T512" i="1" s="1"/>
  <c r="R512" i="1"/>
  <c r="Y567" i="1"/>
  <c r="Z567" i="1" s="1"/>
  <c r="Z570" i="1"/>
  <c r="S572" i="1"/>
  <c r="T572" i="1" s="1"/>
  <c r="R572" i="1"/>
  <c r="S577" i="1"/>
  <c r="T577" i="1" s="1"/>
  <c r="H567" i="1"/>
  <c r="W412" i="1"/>
  <c r="AA455" i="1"/>
  <c r="AB455" i="1" s="1"/>
  <c r="Y455" i="1"/>
  <c r="Z455" i="1" s="1"/>
  <c r="Z461" i="1"/>
  <c r="S467" i="1"/>
  <c r="T467" i="1" s="1"/>
  <c r="R467" i="1"/>
  <c r="S477" i="1"/>
  <c r="T477" i="1" s="1"/>
  <c r="R477" i="1"/>
  <c r="S496" i="1"/>
  <c r="T496" i="1" s="1"/>
  <c r="R496" i="1"/>
  <c r="S503" i="1"/>
  <c r="T503" i="1" s="1"/>
  <c r="R503" i="1"/>
  <c r="S520" i="1"/>
  <c r="T520" i="1" s="1"/>
  <c r="R520" i="1"/>
  <c r="F528" i="1"/>
  <c r="R528" i="1"/>
  <c r="S549" i="1"/>
  <c r="R549" i="1"/>
  <c r="R548" i="1" s="1"/>
  <c r="M548" i="1"/>
  <c r="Z551" i="1"/>
  <c r="Y550" i="1"/>
  <c r="Z550" i="1" s="1"/>
  <c r="S410" i="1"/>
  <c r="T410" i="1" s="1"/>
  <c r="R410" i="1"/>
  <c r="S413" i="1"/>
  <c r="R413" i="1"/>
  <c r="M412" i="1"/>
  <c r="S421" i="1"/>
  <c r="T421" i="1" s="1"/>
  <c r="R421" i="1"/>
  <c r="S429" i="1"/>
  <c r="T429" i="1" s="1"/>
  <c r="R429" i="1"/>
  <c r="S437" i="1"/>
  <c r="T437" i="1" s="1"/>
  <c r="R437" i="1"/>
  <c r="W455" i="1"/>
  <c r="S483" i="1"/>
  <c r="T483" i="1" s="1"/>
  <c r="R483" i="1"/>
  <c r="S519" i="1"/>
  <c r="T519" i="1" s="1"/>
  <c r="R519" i="1"/>
  <c r="W567" i="1"/>
  <c r="S574" i="1"/>
  <c r="T574" i="1" s="1"/>
  <c r="R574" i="1"/>
  <c r="D543" i="1"/>
  <c r="AB548" i="1"/>
  <c r="S558" i="1"/>
  <c r="T558" i="1" s="1"/>
  <c r="R558" i="1"/>
  <c r="S499" i="1"/>
  <c r="T499" i="1" s="1"/>
  <c r="R499" i="1"/>
  <c r="S507" i="1"/>
  <c r="T507" i="1" s="1"/>
  <c r="R507" i="1"/>
  <c r="S515" i="1"/>
  <c r="T515" i="1" s="1"/>
  <c r="R515" i="1"/>
  <c r="N528" i="1"/>
  <c r="N527" i="1" s="1"/>
  <c r="W544" i="1"/>
  <c r="W543" i="1" s="1"/>
  <c r="H550" i="1"/>
  <c r="S552" i="1"/>
  <c r="T552" i="1" s="1"/>
  <c r="Z554" i="1"/>
  <c r="S600" i="1"/>
  <c r="T600" i="1" s="1"/>
  <c r="R600" i="1"/>
  <c r="R598" i="1" s="1"/>
  <c r="M598" i="1"/>
  <c r="AA598" i="1"/>
  <c r="AB600" i="1"/>
  <c r="L611" i="1"/>
  <c r="L610" i="1" s="1"/>
  <c r="T551" i="1"/>
  <c r="P553" i="1"/>
  <c r="W554" i="1"/>
  <c r="S568" i="1"/>
  <c r="R568" i="1"/>
  <c r="M567" i="1"/>
  <c r="AB568" i="1"/>
  <c r="AA567" i="1"/>
  <c r="AB567" i="1" s="1"/>
  <c r="S638" i="1"/>
  <c r="T638" i="1" s="1"/>
  <c r="H635" i="1"/>
  <c r="H631" i="1" s="1"/>
  <c r="S657" i="1"/>
  <c r="T657" i="1" s="1"/>
  <c r="R657" i="1"/>
  <c r="M655" i="1"/>
  <c r="AA655" i="1"/>
  <c r="AB657" i="1"/>
  <c r="Y655" i="1"/>
  <c r="Z659" i="1"/>
  <c r="Y544" i="1"/>
  <c r="S555" i="1"/>
  <c r="U567" i="1"/>
  <c r="S580" i="1"/>
  <c r="T580" i="1" s="1"/>
  <c r="R580" i="1"/>
  <c r="H598" i="1"/>
  <c r="W598" i="1"/>
  <c r="AA618" i="1"/>
  <c r="M554" i="1"/>
  <c r="AA554" i="1"/>
  <c r="R555" i="1"/>
  <c r="R557" i="1"/>
  <c r="R571" i="1"/>
  <c r="U163" i="1" l="1"/>
  <c r="U26" i="1" s="1"/>
  <c r="R259" i="1"/>
  <c r="R252" i="1" s="1"/>
  <c r="R245" i="1" s="1"/>
  <c r="F333" i="1"/>
  <c r="D527" i="1"/>
  <c r="Q29" i="1"/>
  <c r="O333" i="1"/>
  <c r="U47" i="1"/>
  <c r="H163" i="1"/>
  <c r="H26" i="1" s="1"/>
  <c r="Y368" i="1"/>
  <c r="Z368" i="1" s="1"/>
  <c r="AB448" i="1"/>
  <c r="G24" i="1"/>
  <c r="AB452" i="1"/>
  <c r="AB528" i="1"/>
  <c r="P22" i="1"/>
  <c r="S377" i="1"/>
  <c r="F29" i="1"/>
  <c r="H47" i="1"/>
  <c r="G333" i="1"/>
  <c r="N29" i="1"/>
  <c r="L29" i="1"/>
  <c r="W66" i="1"/>
  <c r="Z452" i="1"/>
  <c r="W376" i="1"/>
  <c r="U553" i="1"/>
  <c r="H553" i="1"/>
  <c r="AA341" i="1"/>
  <c r="AB341" i="1" s="1"/>
  <c r="M163" i="1"/>
  <c r="M26" i="1" s="1"/>
  <c r="O24" i="1"/>
  <c r="L527" i="1"/>
  <c r="J24" i="1"/>
  <c r="M47" i="1"/>
  <c r="R655" i="1"/>
  <c r="N333" i="1"/>
  <c r="G244" i="1"/>
  <c r="R373" i="1"/>
  <c r="W263" i="1"/>
  <c r="AB635" i="1"/>
  <c r="S269" i="1"/>
  <c r="T269" i="1" s="1"/>
  <c r="S52" i="1"/>
  <c r="T52" i="1" s="1"/>
  <c r="I23" i="1"/>
  <c r="F24" i="1"/>
  <c r="U263" i="1"/>
  <c r="U244" i="1" s="1"/>
  <c r="L24" i="1"/>
  <c r="U543" i="1"/>
  <c r="U527" i="1" s="1"/>
  <c r="F23" i="1"/>
  <c r="U22" i="1"/>
  <c r="J23" i="1"/>
  <c r="U610" i="1"/>
  <c r="F527" i="1"/>
  <c r="D244" i="1"/>
  <c r="S168" i="1"/>
  <c r="T168" i="1" s="1"/>
  <c r="K527" i="1"/>
  <c r="K333" i="1"/>
  <c r="W47" i="1"/>
  <c r="R377" i="1"/>
  <c r="K244" i="1"/>
  <c r="S371" i="1"/>
  <c r="T371" i="1" s="1"/>
  <c r="J29" i="1"/>
  <c r="D24" i="1"/>
  <c r="N23" i="1"/>
  <c r="AB595" i="1"/>
  <c r="Q24" i="1"/>
  <c r="D333" i="1"/>
  <c r="L244" i="1"/>
  <c r="U376" i="1"/>
  <c r="S351" i="1"/>
  <c r="K24" i="1"/>
  <c r="H279" i="1"/>
  <c r="H263" i="1"/>
  <c r="U28" i="1"/>
  <c r="W553" i="1"/>
  <c r="H543" i="1"/>
  <c r="M341" i="1"/>
  <c r="M334" i="1" s="1"/>
  <c r="P527" i="1"/>
  <c r="L333" i="1"/>
  <c r="I24" i="1"/>
  <c r="R318" i="1"/>
  <c r="H66" i="1"/>
  <c r="S550" i="1"/>
  <c r="R286" i="1"/>
  <c r="R279" i="1" s="1"/>
  <c r="R82" i="1"/>
  <c r="Q527" i="1"/>
  <c r="S598" i="1"/>
  <c r="S82" i="1"/>
  <c r="T82" i="1" s="1"/>
  <c r="Y341" i="1"/>
  <c r="F244" i="1"/>
  <c r="O527" i="1"/>
  <c r="P24" i="1"/>
  <c r="R384" i="1"/>
  <c r="M66" i="1"/>
  <c r="M29" i="1" s="1"/>
  <c r="P29" i="1"/>
  <c r="T453" i="1"/>
  <c r="S452" i="1"/>
  <c r="O22" i="1"/>
  <c r="S635" i="1"/>
  <c r="T635" i="1" s="1"/>
  <c r="P333" i="1"/>
  <c r="S171" i="1"/>
  <c r="T171" i="1" s="1"/>
  <c r="R543" i="1"/>
  <c r="M376" i="1"/>
  <c r="M610" i="1"/>
  <c r="AA163" i="1"/>
  <c r="AA26" i="1" s="1"/>
  <c r="AB26" i="1" s="1"/>
  <c r="R48" i="1"/>
  <c r="R47" i="1" s="1"/>
  <c r="S280" i="1"/>
  <c r="U66" i="1"/>
  <c r="Z595" i="1"/>
  <c r="Y591" i="1"/>
  <c r="Z591" i="1" s="1"/>
  <c r="O23" i="1"/>
  <c r="R554" i="1"/>
  <c r="S595" i="1"/>
  <c r="T595" i="1" s="1"/>
  <c r="M244" i="1"/>
  <c r="Y263" i="1"/>
  <c r="Z263" i="1" s="1"/>
  <c r="R264" i="1"/>
  <c r="R635" i="1"/>
  <c r="R631" i="1" s="1"/>
  <c r="R67" i="1"/>
  <c r="N24" i="1"/>
  <c r="Q23" i="1"/>
  <c r="O244" i="1"/>
  <c r="AA252" i="1"/>
  <c r="AB259" i="1"/>
  <c r="R567" i="1"/>
  <c r="AA611" i="1"/>
  <c r="AA610" i="1" s="1"/>
  <c r="AB610" i="1" s="1"/>
  <c r="I333" i="1"/>
  <c r="S272" i="1"/>
  <c r="T272" i="1" s="1"/>
  <c r="P244" i="1"/>
  <c r="I244" i="1"/>
  <c r="I22" i="1"/>
  <c r="W244" i="1"/>
  <c r="W24" i="1"/>
  <c r="Q244" i="1"/>
  <c r="Q22" i="1"/>
  <c r="S412" i="1"/>
  <c r="T412" i="1" s="1"/>
  <c r="T413" i="1"/>
  <c r="S315" i="1"/>
  <c r="T316" i="1"/>
  <c r="W28" i="1"/>
  <c r="S286" i="1"/>
  <c r="T286" i="1" s="1"/>
  <c r="Z377" i="1"/>
  <c r="Y376" i="1"/>
  <c r="U333" i="1"/>
  <c r="S455" i="1"/>
  <c r="T455" i="1" s="1"/>
  <c r="Z178" i="1"/>
  <c r="Y28" i="1"/>
  <c r="Z28" i="1" s="1"/>
  <c r="T265" i="1"/>
  <c r="S264" i="1"/>
  <c r="T259" i="1"/>
  <c r="S252" i="1"/>
  <c r="AB163" i="1"/>
  <c r="L23" i="1"/>
  <c r="S59" i="1"/>
  <c r="T59" i="1" s="1"/>
  <c r="D23" i="1"/>
  <c r="N22" i="1"/>
  <c r="N21" i="1" s="1"/>
  <c r="J22" i="1"/>
  <c r="AA47" i="1"/>
  <c r="AB48" i="1"/>
  <c r="P23" i="1"/>
  <c r="P21" i="1" s="1"/>
  <c r="Z67" i="1"/>
  <c r="Y66" i="1"/>
  <c r="L22" i="1"/>
  <c r="M28" i="1"/>
  <c r="T374" i="1"/>
  <c r="S373" i="1"/>
  <c r="AB286" i="1"/>
  <c r="AA279" i="1"/>
  <c r="AB279" i="1" s="1"/>
  <c r="Y37" i="1"/>
  <c r="Z42" i="1"/>
  <c r="Z635" i="1"/>
  <c r="Y631" i="1"/>
  <c r="AB554" i="1"/>
  <c r="AA553" i="1"/>
  <c r="AB553" i="1" s="1"/>
  <c r="S554" i="1"/>
  <c r="W527" i="1"/>
  <c r="M553" i="1"/>
  <c r="Y543" i="1"/>
  <c r="Z544" i="1"/>
  <c r="T568" i="1"/>
  <c r="S567" i="1"/>
  <c r="T567" i="1" s="1"/>
  <c r="T550" i="1"/>
  <c r="Y553" i="1"/>
  <c r="Z553" i="1" s="1"/>
  <c r="AB373" i="1"/>
  <c r="AA368" i="1"/>
  <c r="AB368" i="1" s="1"/>
  <c r="W333" i="1"/>
  <c r="R455" i="1"/>
  <c r="R272" i="1"/>
  <c r="Z168" i="1"/>
  <c r="Y163" i="1"/>
  <c r="T358" i="1"/>
  <c r="S357" i="1"/>
  <c r="AA543" i="1"/>
  <c r="AB544" i="1"/>
  <c r="S384" i="1"/>
  <c r="T384" i="1" s="1"/>
  <c r="S318" i="1"/>
  <c r="T318" i="1" s="1"/>
  <c r="R178" i="1"/>
  <c r="T532" i="1"/>
  <c r="S531" i="1"/>
  <c r="S529" i="1" s="1"/>
  <c r="S528" i="1" s="1"/>
  <c r="M368" i="1"/>
  <c r="M333" i="1" s="1"/>
  <c r="S178" i="1"/>
  <c r="M543" i="1"/>
  <c r="R97" i="1"/>
  <c r="M22" i="1"/>
  <c r="K22" i="1"/>
  <c r="K29" i="1"/>
  <c r="K23" i="1"/>
  <c r="Y279" i="1"/>
  <c r="Z279" i="1" s="1"/>
  <c r="Z280" i="1"/>
  <c r="J244" i="1"/>
  <c r="R163" i="1"/>
  <c r="R26" i="1" s="1"/>
  <c r="AB42" i="1"/>
  <c r="AA37" i="1"/>
  <c r="D22" i="1"/>
  <c r="G23" i="1"/>
  <c r="R22" i="1"/>
  <c r="T377" i="1"/>
  <c r="S359" i="1"/>
  <c r="T359" i="1" s="1"/>
  <c r="T362" i="1"/>
  <c r="H610" i="1"/>
  <c r="S97" i="1"/>
  <c r="T97" i="1" s="1"/>
  <c r="H22" i="1"/>
  <c r="S655" i="1"/>
  <c r="R412" i="1"/>
  <c r="R376" i="1" s="1"/>
  <c r="T549" i="1"/>
  <c r="S548" i="1"/>
  <c r="T548" i="1" s="1"/>
  <c r="AA376" i="1"/>
  <c r="AB376" i="1" s="1"/>
  <c r="AB377" i="1"/>
  <c r="Q333" i="1"/>
  <c r="AB264" i="1"/>
  <c r="AA263" i="1"/>
  <c r="AB263" i="1" s="1"/>
  <c r="AB178" i="1"/>
  <c r="AA28" i="1"/>
  <c r="AB28" i="1" s="1"/>
  <c r="H376" i="1"/>
  <c r="H333" i="1" s="1"/>
  <c r="H28" i="1"/>
  <c r="R368" i="1"/>
  <c r="T545" i="1"/>
  <c r="S544" i="1"/>
  <c r="T43" i="1"/>
  <c r="S42" i="1"/>
  <c r="G29" i="1"/>
  <c r="G22" i="1"/>
  <c r="G21" i="1" s="1"/>
  <c r="S48" i="1"/>
  <c r="W22" i="1"/>
  <c r="F22" i="1"/>
  <c r="S165" i="1"/>
  <c r="S67" i="1"/>
  <c r="Z48" i="1"/>
  <c r="Y47" i="1"/>
  <c r="D29" i="1"/>
  <c r="N244" i="1"/>
  <c r="AA66" i="1"/>
  <c r="I29" i="1"/>
  <c r="U24" i="1" l="1"/>
  <c r="R66" i="1"/>
  <c r="U29" i="1"/>
  <c r="F21" i="1"/>
  <c r="W29" i="1"/>
  <c r="AA334" i="1"/>
  <c r="D21" i="1"/>
  <c r="H23" i="1"/>
  <c r="H244" i="1"/>
  <c r="I21" i="1"/>
  <c r="H527" i="1"/>
  <c r="R610" i="1"/>
  <c r="H29" i="1"/>
  <c r="S631" i="1"/>
  <c r="J21" i="1"/>
  <c r="Q21" i="1"/>
  <c r="R263" i="1"/>
  <c r="R244" i="1" s="1"/>
  <c r="W23" i="1"/>
  <c r="W21" i="1" s="1"/>
  <c r="U23" i="1"/>
  <c r="U21" i="1" s="1"/>
  <c r="M527" i="1"/>
  <c r="S591" i="1"/>
  <c r="T591" i="1" s="1"/>
  <c r="M23" i="1"/>
  <c r="M24" i="1"/>
  <c r="M21" i="1" s="1"/>
  <c r="L21" i="1"/>
  <c r="S376" i="1"/>
  <c r="T376" i="1" s="1"/>
  <c r="R28" i="1"/>
  <c r="S279" i="1"/>
  <c r="T279" i="1" s="1"/>
  <c r="Y334" i="1"/>
  <c r="Y333" i="1" s="1"/>
  <c r="Z333" i="1" s="1"/>
  <c r="R333" i="1"/>
  <c r="O21" i="1"/>
  <c r="T280" i="1"/>
  <c r="R553" i="1"/>
  <c r="R527" i="1" s="1"/>
  <c r="T452" i="1"/>
  <c r="S448" i="1"/>
  <c r="T448" i="1" s="1"/>
  <c r="AA245" i="1"/>
  <c r="AB245" i="1" s="1"/>
  <c r="AB252" i="1"/>
  <c r="R29" i="1"/>
  <c r="T631" i="1"/>
  <c r="S610" i="1"/>
  <c r="T610" i="1" s="1"/>
  <c r="AB543" i="1"/>
  <c r="AA527" i="1"/>
  <c r="AB527" i="1" s="1"/>
  <c r="Z37" i="1"/>
  <c r="Y30" i="1"/>
  <c r="T373" i="1"/>
  <c r="S368" i="1"/>
  <c r="T368" i="1" s="1"/>
  <c r="Y24" i="1"/>
  <c r="Z24" i="1" s="1"/>
  <c r="Z66" i="1"/>
  <c r="AB47" i="1"/>
  <c r="AA23" i="1"/>
  <c r="AB23" i="1" s="1"/>
  <c r="T252" i="1"/>
  <c r="S245" i="1"/>
  <c r="Z376" i="1"/>
  <c r="H24" i="1"/>
  <c r="T67" i="1"/>
  <c r="S66" i="1"/>
  <c r="AB66" i="1"/>
  <c r="AA24" i="1"/>
  <c r="AB24" i="1" s="1"/>
  <c r="Y23" i="1"/>
  <c r="Z23" i="1" s="1"/>
  <c r="Z47" i="1"/>
  <c r="S163" i="1"/>
  <c r="T544" i="1"/>
  <c r="S543" i="1"/>
  <c r="T543" i="1" s="1"/>
  <c r="AA30" i="1"/>
  <c r="AB37" i="1"/>
  <c r="K21" i="1"/>
  <c r="T528" i="1"/>
  <c r="S341" i="1"/>
  <c r="Z631" i="1"/>
  <c r="Y610" i="1"/>
  <c r="Z610" i="1" s="1"/>
  <c r="T48" i="1"/>
  <c r="S47" i="1"/>
  <c r="S553" i="1"/>
  <c r="T553" i="1" s="1"/>
  <c r="T554" i="1"/>
  <c r="S263" i="1"/>
  <c r="T263" i="1" s="1"/>
  <c r="T264" i="1"/>
  <c r="AA244" i="1"/>
  <c r="AB244" i="1" s="1"/>
  <c r="T315" i="1"/>
  <c r="S311" i="1"/>
  <c r="T311" i="1" s="1"/>
  <c r="S37" i="1"/>
  <c r="T42" i="1"/>
  <c r="AA333" i="1"/>
  <c r="AB333" i="1" s="1"/>
  <c r="AB334" i="1"/>
  <c r="S28" i="1"/>
  <c r="T28" i="1" s="1"/>
  <c r="T178" i="1"/>
  <c r="Z163" i="1"/>
  <c r="Y26" i="1"/>
  <c r="Z26" i="1" s="1"/>
  <c r="Z543" i="1"/>
  <c r="Y527" i="1"/>
  <c r="Z527" i="1" s="1"/>
  <c r="Y244" i="1"/>
  <c r="Z244" i="1" s="1"/>
  <c r="H21" i="1" l="1"/>
  <c r="R23" i="1"/>
  <c r="R24" i="1"/>
  <c r="R21" i="1" s="1"/>
  <c r="S527" i="1"/>
  <c r="T527" i="1" s="1"/>
  <c r="T163" i="1"/>
  <c r="S26" i="1"/>
  <c r="T26" i="1" s="1"/>
  <c r="T66" i="1"/>
  <c r="S24" i="1"/>
  <c r="T24" i="1" s="1"/>
  <c r="S23" i="1"/>
  <c r="T23" i="1" s="1"/>
  <c r="T47" i="1"/>
  <c r="T245" i="1"/>
  <c r="S244" i="1"/>
  <c r="T244" i="1" s="1"/>
  <c r="Z30" i="1"/>
  <c r="Y29" i="1"/>
  <c r="Z29" i="1" s="1"/>
  <c r="Y22" i="1"/>
  <c r="S334" i="1"/>
  <c r="T341" i="1"/>
  <c r="T37" i="1"/>
  <c r="S30" i="1"/>
  <c r="AA29" i="1"/>
  <c r="AB29" i="1" s="1"/>
  <c r="AA22" i="1"/>
  <c r="AB30" i="1"/>
  <c r="T30" i="1" l="1"/>
  <c r="S22" i="1"/>
  <c r="S29" i="1"/>
  <c r="T29" i="1" s="1"/>
  <c r="Y21" i="1"/>
  <c r="Z22" i="1"/>
  <c r="AB22" i="1"/>
  <c r="AA21" i="1"/>
  <c r="T334" i="1"/>
  <c r="S333" i="1"/>
  <c r="T333" i="1" s="1"/>
  <c r="Z21" i="1" l="1"/>
  <c r="AB21" i="1"/>
  <c r="S21" i="1"/>
  <c r="T22" i="1"/>
  <c r="T21" i="1" l="1"/>
</calcChain>
</file>

<file path=xl/sharedStrings.xml><?xml version="1.0" encoding="utf-8"?>
<sst xmlns="http://schemas.openxmlformats.org/spreadsheetml/2006/main" count="5482" uniqueCount="1369">
  <si>
    <t>Приложение  № 1</t>
  </si>
  <si>
    <t>к приказу Минэнерго России</t>
  </si>
  <si>
    <t>от «___» ___ 2017 г. №______</t>
  </si>
  <si>
    <t>Форма 1. Отчет об исполнении плана финансирования капитальных вложений по инвестиционным проектам</t>
  </si>
  <si>
    <t>за 2022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</si>
  <si>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</si>
  <si>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</si>
  <si>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</si>
  <si>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</si>
  <si>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</si>
  <si>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</si>
  <si>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</si>
  <si>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</si>
  <si>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</si>
  <si>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</si>
  <si>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 xml:space="preserve">Фактический объем финансирования на 01.01.2022 года, млн рублей 
(с НДС) </t>
  </si>
  <si>
    <t xml:space="preserve">Остаток финансирования капитальных вложений 
на 01.01.2022 года в прогнозных ценах соответствующих лет,  млн рублей (с НДС) </t>
  </si>
  <si>
    <t>Финансирование капитальных вложений 2022 года, млн рублей (с НДС)</t>
  </si>
  <si>
    <t xml:space="preserve">Остаток финансирования капитальных вложений 
на 01.01.2023 года в прогнозных ценах соответствующих лет,  млн рублей 
(с НДС) </t>
  </si>
  <si>
    <t>Отклонение от плана финансирования 2022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</si>
  <si>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</si>
  <si>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</si>
  <si>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</si>
  <si>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</si>
  <si>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</si>
  <si>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</si>
  <si>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</si>
  <si>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</si>
  <si>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</si>
  <si>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</si>
  <si>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</si>
  <si>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</si>
  <si>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</si>
  <si>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</si>
  <si>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</si>
  <si>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</si>
  <si>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</si>
  <si>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</si>
  <si>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</si>
  <si>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</si>
  <si>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</si>
  <si>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</si>
  <si>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</si>
  <si>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</si>
  <si>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</si>
  <si>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</si>
  <si>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</si>
  <si>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</si>
  <si>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</si>
  <si>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</si>
  <si>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</si>
  <si>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</si>
  <si>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</si>
  <si>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</si>
  <si>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</si>
  <si>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</si>
  <si>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</si>
  <si>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</si>
  <si>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</si>
  <si>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</si>
  <si>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</si>
  <si>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</si>
  <si>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</si>
  <si>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</si>
  <si>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</si>
  <si>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</si>
  <si>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</si>
  <si>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</si>
  <si>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</si>
  <si>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</si>
  <si>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</si>
  <si>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</si>
  <si>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</si>
  <si>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</si>
  <si>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</si>
  <si>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</si>
  <si>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</si>
  <si>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Рост стоимости закупочных материалов в 2023г., Влияние  входящего Сальдо  на начало года.</t>
  </si>
  <si>
    <t>Реконструкция ТМ-32 с увеличением диаметра от ТК 326.00 до ТК 328.26 с Ду 720/820 до 1020х12мм L=3418х2 (СП ХТС)</t>
  </si>
  <si>
    <t>H_505-ХТСКх-39</t>
  </si>
  <si>
    <t>Отставание подрядной организации от графика выполнения ПИР.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</si>
  <si>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</si>
  <si>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</si>
  <si>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 xml:space="preserve">Включен в ИПР на основании заключенного договора на технологическое присоединение.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</si>
  <si>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</si>
  <si>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</si>
  <si>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</si>
  <si>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</si>
  <si>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</si>
  <si>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</si>
  <si>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</si>
  <si>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</si>
  <si>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Экономия по результатам закупочных процедур </t>
  </si>
  <si>
    <t>Реконструкция градирни ст. № 2 Хабаровской ТЭЦ-3</t>
  </si>
  <si>
    <t>H_505-ХГ-104</t>
  </si>
  <si>
    <t>Финансирование фактически сложившейся КЗ на конец 2021 года</t>
  </si>
  <si>
    <t>Реконструкция градирни ст. №3 Хабаровской ТЭЦ-3</t>
  </si>
  <si>
    <t>I_505-ХГ-136</t>
  </si>
  <si>
    <t>Изменение объемов инвестиций по годам реалиазции связано с корректировкой графика производства работ.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</si>
  <si>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</si>
  <si>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</si>
  <si>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</si>
  <si>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</si>
  <si>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Финансирование КЗ 2021 года</t>
  </si>
  <si>
    <t>Реконструкция котла ПТВМ-100 ст№6 КЦ №1 Хабаровской ТЭЦ-2</t>
  </si>
  <si>
    <t>H_505-ХТСКх-41</t>
  </si>
  <si>
    <t>Произведен пересчет сметной части стоимости проекта, уточнены коэффициенты при производстве работ, в результате чего договор подряда перезаключен на новых условиях с увеличением цены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</si>
  <si>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</si>
  <si>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</si>
  <si>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Пролонгация договора подряда на 2022 год в связи с отставанием Подрядчика от графика выполнения работ</t>
  </si>
  <si>
    <t>Расширение автоматической котельной в п. Некрасовка с приростом мощности на 5,59 Гкал/ч</t>
  </si>
  <si>
    <t>H_505-ХТСКх-30-1</t>
  </si>
  <si>
    <t>Пролонгация договора подряда на 2023 год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</si>
  <si>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</si>
  <si>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</si>
  <si>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</si>
  <si>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</si>
  <si>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Заключено Мировое соглашение с контрагентом по возврату неотработанного аванса.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</si>
  <si>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</si>
  <si>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</si>
  <si>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</si>
  <si>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</si>
  <si>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</si>
  <si>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</si>
  <si>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</si>
  <si>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</si>
  <si>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</si>
  <si>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Пролонгация договора на проектно-изысательские работы на 2023 год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</si>
  <si>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</si>
  <si>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</si>
  <si>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</si>
  <si>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</si>
  <si>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Деятельность Проектировщика не облагается НДС в связи с УСН</t>
  </si>
  <si>
    <t>Реконструкция насосного оборудования на ЦТП-6 в г. Советская Гавань</t>
  </si>
  <si>
    <t>M_505-ХГ-209</t>
  </si>
  <si>
    <t>Новый проект. Выполнены ПИРы согласно заключенному договору.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</si>
  <si>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</si>
  <si>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</si>
  <si>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</si>
  <si>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</si>
  <si>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</si>
  <si>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</si>
  <si>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Объект введен и профинансирован  в 2021 г</t>
  </si>
  <si>
    <t>Замена силового трансформатора РТСР-1 на ХТЭЦ-3</t>
  </si>
  <si>
    <t>K_505-ХГ-152</t>
  </si>
  <si>
    <t>Поставка основного оборудования, в соответствии с заключенным договором поставки запланирована в феврале 2023 г.</t>
  </si>
  <si>
    <t>Установка на Амурской ТЭЦ-1 третьего трансформатора связи 110/35/6 кВ мощностью 60 МВА, СП Амурская ТЭЦ</t>
  </si>
  <si>
    <t>L_505-ХГ-178</t>
  </si>
  <si>
    <t>Удорожание проекта (пересчет стоимости ПИРов, договор с проектировщиком заключен).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</si>
  <si>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</si>
  <si>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</si>
  <si>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</si>
  <si>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</si>
  <si>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</si>
  <si>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</si>
  <si>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</si>
  <si>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</si>
  <si>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</si>
  <si>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</si>
  <si>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</si>
  <si>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</si>
  <si>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</si>
  <si>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</si>
  <si>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</si>
  <si>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Все работы по договору подряда выполнены в 2022 году. В связи с переносом сроков работ , остаток ввыполнения будет профинансированв январе 2023 года (согласно договорным условиям)</t>
  </si>
  <si>
    <t>Модернизация котлоагрегата ст. №1 Николаевской ТЭЦ</t>
  </si>
  <si>
    <t>H_505-ХГ-102</t>
  </si>
  <si>
    <t>Отставание Подрядчика от графика выполнения работ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</si>
  <si>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</si>
  <si>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</si>
  <si>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</si>
  <si>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</si>
  <si>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 xml:space="preserve">Учтен договор 2021 года. Длительные торговые процедуры., позднее заключение договора 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</si>
  <si>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</si>
  <si>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</si>
  <si>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</si>
  <si>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</si>
  <si>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</si>
  <si>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</si>
  <si>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Отставание Подрядчика от графика выполнения работ в связи с урегулированием вопроса об изменении стоимости работ.</t>
  </si>
  <si>
    <t>Техперевооружение теплотрассы №4 г. Комсомольск-на-Амуре.(СП КТС)</t>
  </si>
  <si>
    <t>H_505-ХТСКх-9-37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</si>
  <si>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</si>
  <si>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</si>
  <si>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</si>
  <si>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</si>
  <si>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</si>
  <si>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Фактическая КЗ меньше запланированной. Досрочное погашение в 2021г.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</si>
  <si>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</si>
  <si>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</si>
  <si>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</si>
  <si>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</si>
  <si>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</si>
  <si>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</si>
  <si>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</si>
  <si>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</si>
  <si>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</si>
  <si>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</si>
  <si>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</si>
  <si>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</si>
  <si>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</si>
  <si>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</si>
  <si>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</si>
  <si>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</si>
  <si>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 xml:space="preserve">Фактическая КЗ больше запланированной. 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</si>
  <si>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</si>
  <si>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</si>
  <si>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</si>
  <si>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</si>
  <si>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Рост стоимости закупочных материалов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</si>
  <si>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</si>
  <si>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</si>
  <si>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</si>
  <si>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</si>
  <si>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пересмотренные в договоре в сторону уменьшения.</t>
  </si>
  <si>
    <t>Техническое перевооружение ПЭН (питательных электронасосов) на СП  "Комсомольская ТЭЦ-3" (2 шт)</t>
  </si>
  <si>
    <t>I_505-ХГ-138</t>
  </si>
  <si>
    <t>Изменение срока реализации проекта и объемов инвестиций  в связи с невыполнением договорных обязательств 2021 года.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</si>
  <si>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</si>
  <si>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</si>
  <si>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</si>
  <si>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</si>
  <si>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 xml:space="preserve">Изменение срока реализации проекта и объемов инвестиций  в связи с невыполнением договорных обязательств 2021 года. На выполнение запланированных объемов 2022 г. заключен договор подряда, со сроком исполнения до 30.11.2023 г. 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</si>
  <si>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</si>
  <si>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</si>
  <si>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 Позднее заключение договора подряда в связи с длительными закупочными процедурами</t>
  </si>
  <si>
    <t>Техперевооружение комплекса инженерно-технических средств физической защиты СП  Амурская ТЭЦ</t>
  </si>
  <si>
    <t>F_505-ХГ-29</t>
  </si>
  <si>
    <t>Срыв сроков исполнения договора Подрядчиком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</si>
  <si>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</si>
  <si>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</si>
  <si>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</si>
  <si>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</si>
  <si>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</si>
  <si>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</si>
  <si>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Реализация проекта приостановлена до 2023 года.Профинансирована фактически сложившаяся КЗ за 2021 год.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</si>
  <si>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</si>
  <si>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</si>
  <si>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Изменение условий финансирования, согласно заключенному договору Подряда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</si>
  <si>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</si>
  <si>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</si>
  <si>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Неисполнение договора подряда ПИР по договору от 19.05.2022 №743/24-22 с ООО "Уралэнерготел". На основании письма от Подрядчика от 15.12.2022 №2947/1 (вх от 19.12.2022 №12420) выполнение объемов планируется принять в 1 кв.2023.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</si>
  <si>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</si>
  <si>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</si>
  <si>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</si>
  <si>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</si>
  <si>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</si>
  <si>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</si>
  <si>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</si>
  <si>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</si>
  <si>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Перераспределение затрат между идентичными объектами ИП в рамках договора Подряда с АО "РЭС Групп" 93/24-22 от 22.01.2022, заключенного для нужд 3х станций филиала (НТЭЦ, КТЭЦ-2, КТЭЦ-3), без превышения цены договора и совокупной стоимости проектов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</si>
  <si>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</si>
  <si>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</si>
  <si>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Работы по договору выполнены в полном объеме. Экономия от проведения закупочных процедур.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</si>
  <si>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</si>
  <si>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</si>
  <si>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</si>
  <si>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</si>
  <si>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</si>
  <si>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</si>
  <si>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</si>
  <si>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</si>
  <si>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</si>
  <si>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</si>
  <si>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Пересчет сметной стоимости в связи с удорожанием оборудования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</si>
  <si>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</si>
  <si>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</si>
  <si>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</si>
  <si>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</si>
  <si>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</si>
  <si>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</si>
  <si>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Планируется заключение ДС на увеличение сроков проектных работ.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</si>
  <si>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</si>
  <si>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</si>
  <si>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Неисполнение 2021 года в связи с длительными закупочными процедурами.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</si>
  <si>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</si>
  <si>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</si>
  <si>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</si>
  <si>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</si>
  <si>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Длительные закупочные процедуры по выбору подрядной организации на выполнение монтажа основного оборудования.</t>
  </si>
  <si>
    <t>Техперевооружение системы управления информационной безопасности, СП Амурская ТЭЦ</t>
  </si>
  <si>
    <t>K_505-ХГ-170</t>
  </si>
  <si>
    <t>Перераспределение затрат между идентичными объектами ИП в рамках комплексных договоров поставки оборудования и Подряда, заключенных для  станций АО "ДГК", без превышения цены договора и совокупной стоимости проектов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</si>
  <si>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</si>
  <si>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</si>
  <si>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</si>
  <si>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</si>
  <si>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</si>
  <si>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</si>
  <si>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</si>
  <si>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</si>
  <si>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</si>
  <si>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</si>
  <si>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</si>
  <si>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>Уменьшение цены доовора по результатам заключения доп.соглашения</t>
  </si>
  <si>
    <t xml:space="preserve">
Установка системы пожаротушения трансформаторов ст. 5Т, 1Т, 2Т  Амурской ТЭЦ
</t>
  </si>
  <si>
    <t>K_505-ХГ-171</t>
  </si>
  <si>
    <t>Перенос работ 2021 года на 2022 год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</si>
  <si>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</si>
  <si>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</si>
  <si>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</si>
  <si>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</si>
  <si>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</si>
  <si>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</si>
  <si>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</si>
  <si>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</si>
  <si>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Уменьшение стоимости основного оборудования по результатам закупочных процедур.</t>
  </si>
  <si>
    <t>Установка приборов учета сточных вод Амурской ТЭЦ (выпуск № 1, № 2), 2 шт.</t>
  </si>
  <si>
    <t>H_505-ХГ-115</t>
  </si>
  <si>
    <t>Работы выполнены и оплачены в 2021 году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</si>
  <si>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</si>
  <si>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</si>
  <si>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</si>
  <si>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</si>
  <si>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</si>
  <si>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</si>
  <si>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Экономия по результатам закупочных процедур.Перенос финансирования за выполненные работы на 2023 год согласно договорным условиям</t>
  </si>
  <si>
    <t>Замена компрессора 2ВМ4 – 24/9 ст.№1 СП Хабаровская ТЭЦ-3</t>
  </si>
  <si>
    <t>L_505-ХГ-179</t>
  </si>
  <si>
    <t>Задержка поставки оборудования.Финансирование фактически сложившейся КЗ на конец 2021 года и поставки в 2022 году за объект 2021 года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</si>
  <si>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</si>
  <si>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</si>
  <si>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</si>
  <si>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</si>
  <si>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</si>
  <si>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</si>
  <si>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</si>
  <si>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Перенос финансирования за выполненные работы на 2023 год согласно договорным условиям. Стоимость договора Подряда ниже, т.к. Подрядчик работает на УСН, НДС не облагается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</si>
  <si>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</si>
  <si>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</si>
  <si>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Проект исключен на основании письма АО «ДГК» от 23.09.2021 года № 01.10/16910, договора купли-продажи недвижимого имущества № Упр 3-007/21/968/52-21 от 22.09.2021 года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</si>
  <si>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</si>
  <si>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</si>
  <si>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Проект исключен в связи с несостовяшимися закупками</t>
  </si>
  <si>
    <t>Модернизация автомобилей КАМАЗ 65115-50 (2 шт.) СП "ТЭЦ в г. Советская Гавань"</t>
  </si>
  <si>
    <t>N_505-ТЭЦСов.Гавань-3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</si>
  <si>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</si>
  <si>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</si>
  <si>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</si>
  <si>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</si>
  <si>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</si>
  <si>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</si>
  <si>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</si>
  <si>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</si>
  <si>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</si>
  <si>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</si>
  <si>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</si>
  <si>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</si>
  <si>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</si>
  <si>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</si>
  <si>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</si>
  <si>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</si>
  <si>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</si>
  <si>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</si>
  <si>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 xml:space="preserve">Отставание подрядной организации от графика выполнения работ, проект доп. соглашения о переносе сроков окончания работ на 1 полугодие 2023 г. 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</si>
  <si>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</si>
  <si>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</si>
  <si>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Длительные закупочные процедуры по выбору подрядной организации на выполнение монтажа основного оборудования. Приняты к учету фактические затраты службы заказчика.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</si>
  <si>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</si>
  <si>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</si>
  <si>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</si>
  <si>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</si>
  <si>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</si>
  <si>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</si>
  <si>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</si>
  <si>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</si>
  <si>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</si>
  <si>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</si>
  <si>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</si>
  <si>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</si>
  <si>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</si>
  <si>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</si>
  <si>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</si>
  <si>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</si>
  <si>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</si>
  <si>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</si>
  <si>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</si>
  <si>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</si>
  <si>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Перенос работ на 2022 год в связи с длительным исполнением и утверждением проектно-изыскательских работ</t>
  </si>
  <si>
    <t>Строительство АО "ТЭЦ в г. Советская Гавань"</t>
  </si>
  <si>
    <t>N_505-ТЭЦСов.Гавань-6</t>
  </si>
  <si>
    <t>Возврат гарантийного удержания по объекту, включенному  в соответствии с договором о присоединении АО "Благовещенская ТЭЦ" и АО "ТЭЦ в г. Советская Гавань" к АО "ДГК" от 10.03.2022 г.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</si>
  <si>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</si>
  <si>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</si>
  <si>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</si>
  <si>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</si>
  <si>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Возврат обеспечительного платежа, финансирование материалов, поставленных Подрядчиком в рамках заключенного доп.соглашения к договору Подряда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</si>
  <si>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</si>
  <si>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</si>
  <si>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Подрядчиком нарушен график производства работ, часть работ  по выполнению перешла в реализацию 2022г.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</si>
  <si>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</si>
  <si>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</si>
  <si>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</si>
  <si>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</si>
  <si>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В том числе финансирование по задолженности по договору подряда 2021 года</t>
  </si>
  <si>
    <t>Строительство золоотвала Амурской ТЭЦ (ёмкость 3189 тыс. м3, производительность 1200 т/час)</t>
  </si>
  <si>
    <t>F_505-ХГ-42</t>
  </si>
  <si>
    <t>Оплата за поставленные в 2021 году МТР.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</si>
  <si>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</si>
  <si>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</si>
  <si>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Изменение  условий оплаты по результатам заключения договоров/доп. соглашений. По объекту приняты фактические затраты по аренде земельного участка.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</si>
  <si>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</si>
  <si>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</si>
  <si>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</si>
  <si>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</si>
  <si>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Увеличение сроков выполнения работ на ПИР, перенос СМР на 2023 год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</si>
  <si>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</si>
  <si>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</si>
  <si>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</si>
  <si>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</si>
  <si>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</si>
  <si>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</si>
  <si>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Экономия по результатам закупочных процедур.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</si>
  <si>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</si>
  <si>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</si>
  <si>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Новый проект, разработка ПИР по "Программе повышения надежности тепловых электростанций АО  ДГК»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</si>
  <si>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</si>
  <si>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</si>
  <si>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</si>
  <si>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</si>
  <si>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</si>
  <si>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</si>
  <si>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</si>
  <si>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</si>
  <si>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</si>
  <si>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</si>
  <si>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</si>
  <si>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</si>
  <si>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Актуализация стоимости вследствии значительного удорожания продукции у производителей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</si>
  <si>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</si>
  <si>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</si>
  <si>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</si>
  <si>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</si>
  <si>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</si>
  <si>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</si>
  <si>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</si>
  <si>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</si>
  <si>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</si>
  <si>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</si>
  <si>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</si>
  <si>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</si>
  <si>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Отсутствует доковор поставки по причине несогласоования увеличения стоимости закупки..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</si>
  <si>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</si>
  <si>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</si>
  <si>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</si>
  <si>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</si>
  <si>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 xml:space="preserve">Уменьшение срока поставки оборудования от запланированного. 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</si>
  <si>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</si>
  <si>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</si>
  <si>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</si>
  <si>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</si>
  <si>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</si>
  <si>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</si>
  <si>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</si>
  <si>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</si>
  <si>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Проект исключен из ИП из-за стоимостного лимита для малоценных ОС  в 100 тыс. руб.(п.5 ФСБУ 6/20)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</si>
  <si>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</si>
  <si>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</si>
  <si>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</si>
  <si>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</si>
  <si>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</si>
  <si>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</si>
  <si>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Не приобретен в связи с изменившимися производственными потребностями и отсутствием источника финансирования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</si>
  <si>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</si>
  <si>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</si>
  <si>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</si>
  <si>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</si>
  <si>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</si>
  <si>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</si>
  <si>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</si>
  <si>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</si>
  <si>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</si>
  <si>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</si>
  <si>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</si>
  <si>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</si>
  <si>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</si>
  <si>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</si>
  <si>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</si>
  <si>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</si>
  <si>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</si>
  <si>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</si>
  <si>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</si>
  <si>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</si>
  <si>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</si>
  <si>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>Покупка Бульдозер Т-11, 1 шт. СП Амурская ТЭЦ-1</t>
  </si>
  <si>
    <t>N_505-ХГ-45-348</t>
  </si>
  <si>
    <t>К учету приняты услуги агента на проведение закупочных поцедур.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</si>
  <si>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</si>
  <si>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</si>
  <si>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</si>
  <si>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</si>
  <si>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</si>
  <si>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</si>
  <si>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</si>
  <si>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</si>
  <si>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автотранспорта исключена на основании Протокола БК №19 ЗБК от 30.04.2021.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</si>
  <si>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</si>
  <si>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</si>
  <si>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</si>
  <si>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</si>
  <si>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Производственная необходимость. Возникновение обязательств для финансированиея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</si>
  <si>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</si>
  <si>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</si>
  <si>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</si>
  <si>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</si>
  <si>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</si>
  <si>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</si>
  <si>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</si>
  <si>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</si>
  <si>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Позднее проведение закупочных процедур в 2021г., срок посатавки перенесен в 2022г.</t>
  </si>
  <si>
    <t>Покупка Тепловизор FLIR T660 2 шт, (СП ХТС-1 шт)</t>
  </si>
  <si>
    <t>K_505-ХТСКх-34-48-2</t>
  </si>
  <si>
    <t>Изменение стоимости и объемов инвестиций по годам  реализации проекта по результатам анализа повторного мониторинга цен на рынке от ноября 2021 года с применением индексов-дефляторов Министерства экономического развития РФ от 30.09.2021.Приняты к учету затраты, осуществленные в соответствии с договором поставки. Договорные обязательства выполнены в полном объеме. Поставка оборудования выполнена в срок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</si>
  <si>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</si>
  <si>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</si>
  <si>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</si>
  <si>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</si>
  <si>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 xml:space="preserve"> Увеличение стоимости проекта по результатам закупочных процедур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</si>
  <si>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</si>
  <si>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</si>
  <si>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</si>
  <si>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</si>
  <si>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Проект включен в ИП из-за стоимостного лимита для малоценных ОС  в 100 тыс. руб.(п.5 ФСБУ 6/20)</t>
  </si>
  <si>
    <t>Покупка ИБП Legrand KEOR T EVO 10КВА 35', 1 шт. Исполнительный аппарат АО "ДГК"</t>
  </si>
  <si>
    <t>M_505-ИА-1-74</t>
  </si>
  <si>
    <t xml:space="preserve">Включен в ИПР для обеспечения производственного процесса современным специализированным оборудованием. </t>
  </si>
  <si>
    <t>Покупка Компьютер Technotrade i5-9600K/16GB/SS512 M2 2280/HDD 1Tb, 2 шт.Исполнительный аппарат АО "ДГК"</t>
  </si>
  <si>
    <t>M_505-ИА-1-75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</si>
  <si>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</si>
  <si>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</si>
  <si>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</si>
  <si>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</si>
  <si>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</si>
  <si>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</si>
  <si>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</si>
  <si>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Увеличение стоимости проекта по результатам закупочных процедур.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</si>
  <si>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</si>
  <si>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</si>
  <si>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</si>
  <si>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</si>
  <si>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</si>
  <si>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</si>
  <si>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</si>
  <si>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</si>
  <si>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</si>
  <si>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</si>
  <si>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</si>
  <si>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</si>
  <si>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</si>
  <si>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</si>
  <si>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</si>
  <si>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</si>
  <si>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Изменение  условий оплаты по результатам заключения договоров/доп. соглашений. 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</si>
  <si>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</si>
  <si>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</si>
  <si>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повысительно-смесительных насосных (ПНС-816, ПНС-817) г.Хабаровск., СП ХТС</t>
  </si>
  <si>
    <t>N_505-ХТС-5</t>
  </si>
  <si>
    <t>Выплачен аванс в соответствии с заключенными Договорам купли продажи ПНС-816, ПНС-817, СП ХТС, № 1732/ХТС-22, № 1733/ХТС-22 26.12.2022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</si>
  <si>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</si>
  <si>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</si>
  <si>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</si>
  <si>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</si>
  <si>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</si>
  <si>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</si>
  <si>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</si>
  <si>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</si>
  <si>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</si>
  <si>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</si>
  <si>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</si>
  <si>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</si>
  <si>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</si>
  <si>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</si>
  <si>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</si>
  <si>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</si>
  <si>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</si>
  <si>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</si>
  <si>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</si>
  <si>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</si>
  <si>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</si>
  <si>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</si>
  <si>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</si>
  <si>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</si>
  <si>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</si>
  <si>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 xml:space="preserve">Из-за отсутствия проектной документации выполнение предварительно запланированных строительно-монтажных работ в 2022 году стало невозможным. Начало реализация проекта перенесено на 2023 год с выполнением проектно-изыскательских работ в 2022 году. 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</si>
  <si>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</si>
  <si>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</si>
  <si>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выполнены и профинансированы в 2021 году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</si>
  <si>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</si>
  <si>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</si>
  <si>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</si>
  <si>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</si>
  <si>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</si>
  <si>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 xml:space="preserve">Не состоялась закупочная процедура из-за отсутствия предложений участников. 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</si>
  <si>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</si>
  <si>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</si>
  <si>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</si>
  <si>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</si>
  <si>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В ходе реализации проекта в рамках одного договора подряда на выполнение работ по реконструкции паропроводов ТА ст. №6, ТА ст. №7 произошло перераспределение командир. затрат, изменение объёмов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</si>
  <si>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</si>
  <si>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</si>
  <si>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</si>
  <si>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</si>
  <si>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Перенос срока начала реализации проекта на 2023 год согласно протоколу № 103А от 15.12.2021 производственного совещания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</si>
  <si>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</si>
  <si>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</si>
  <si>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</si>
  <si>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</si>
  <si>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</si>
  <si>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</si>
  <si>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</si>
  <si>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 xml:space="preserve"> Перенос срока начала реализации проекта на 2023 год согласно протоколу № 103А от 15.12.2021 производственного совещания.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</si>
  <si>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</si>
  <si>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</si>
  <si>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Финансирование фактически сложившейся КЗ на конец 2021 года (возврат ГУ)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</si>
  <si>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</si>
  <si>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</si>
  <si>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</si>
  <si>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</si>
  <si>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Увеличение стоимости оборудования и работ по проекту</t>
  </si>
  <si>
    <t>Наращивание дамбы золоотвала № 2 СП РГРЭС (ПИР)</t>
  </si>
  <si>
    <t>H_505-АГ-41</t>
  </si>
  <si>
    <t>Перенос срока выполнения работ по договору на 2023 г. в связи с повторной процедурой прохождения гос.экспертизы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</si>
  <si>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</si>
  <si>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</si>
  <si>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</si>
  <si>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</si>
  <si>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</si>
  <si>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</si>
  <si>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Удорожание оборудования согласно договору. Корректировка сметной стоимости.СМР в соотвествии с договором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</si>
  <si>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</si>
  <si>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</si>
  <si>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</si>
  <si>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</si>
  <si>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</si>
  <si>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</si>
  <si>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</si>
  <si>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</si>
  <si>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</si>
  <si>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Длительное проведение закупочных процедур</t>
  </si>
  <si>
    <t>Техперевооружение комплекса инженерно-технических средств  физической защиты объектов БТЭЦ</t>
  </si>
  <si>
    <t>H_505-АГ-48</t>
  </si>
  <si>
    <t>Перенос финансирования выполненных в декабре 2022 г. работ на 2023 год в связи с поздним предоставлением документов Подрядчиком</t>
  </si>
  <si>
    <t>Установка системы  учета водопотребления и водоотведения на РГРЭС</t>
  </si>
  <si>
    <t>I_505-АГ-68</t>
  </si>
  <si>
    <t xml:space="preserve">Финансирование согласно договорным условиям 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</si>
  <si>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</si>
  <si>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</si>
  <si>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</si>
  <si>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</si>
  <si>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</si>
  <si>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</si>
  <si>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</si>
  <si>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</si>
  <si>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</si>
  <si>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</si>
  <si>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</si>
  <si>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Отставание Подрядчика от графика выполнения работ, перенос работ на 2022 год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</si>
  <si>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</si>
  <si>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</si>
  <si>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Работы по Договору 2021 года перешли в 2022 год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</si>
  <si>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</si>
  <si>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</si>
  <si>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Отставание Подрядчика от графика работ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</si>
  <si>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</si>
  <si>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</si>
  <si>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</si>
  <si>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</si>
  <si>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</si>
  <si>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</si>
  <si>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</si>
  <si>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</si>
  <si>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</si>
  <si>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</si>
  <si>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</si>
  <si>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</si>
  <si>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</si>
  <si>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</si>
  <si>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</si>
  <si>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 К учету приняты ПИР, выполненные в соответствии с договором.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</si>
  <si>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</si>
  <si>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</si>
  <si>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</si>
  <si>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</si>
  <si>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</si>
  <si>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</si>
  <si>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</si>
  <si>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</si>
  <si>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</si>
  <si>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</si>
  <si>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</si>
  <si>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</si>
  <si>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Благовещенского района Амурской Области №762 от 07.02.2022)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</si>
  <si>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</si>
  <si>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</si>
  <si>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</si>
  <si>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</si>
  <si>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Удорожание от запланированнх, стоимости проектных работ.</t>
  </si>
  <si>
    <t xml:space="preserve">Покупка МФУ монохромное, СП БТЭЦ кол-во  26 шт. </t>
  </si>
  <si>
    <t>F_505-АГ-27-1</t>
  </si>
  <si>
    <t>Увеличение стоимости оборудования по проекту</t>
  </si>
  <si>
    <t>Покупка спецавтомобиль вакуумная машина на базе Камаз-43253-3010 28 КО520К БТЭЦ 1 шт.</t>
  </si>
  <si>
    <t>I_505-АГ-27-133</t>
  </si>
  <si>
    <t>Позднее заключение договора поставки в 2021 году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</si>
  <si>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</si>
  <si>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</si>
  <si>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</si>
  <si>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</si>
  <si>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Отказ от реализации проекта в связи с недостаточностью финансирования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</si>
  <si>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</si>
  <si>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</si>
  <si>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</si>
  <si>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</si>
  <si>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</si>
  <si>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</si>
  <si>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</si>
  <si>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</si>
  <si>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</si>
  <si>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</si>
  <si>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</si>
  <si>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</si>
  <si>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</si>
  <si>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</si>
  <si>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</si>
  <si>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</si>
  <si>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</si>
  <si>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</si>
  <si>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</si>
  <si>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</si>
  <si>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</si>
  <si>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</si>
  <si>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</si>
  <si>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</si>
  <si>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</si>
  <si>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</si>
  <si>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</si>
  <si>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</si>
  <si>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</si>
  <si>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</si>
  <si>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</si>
  <si>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</si>
  <si>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</si>
  <si>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</t>
  </si>
  <si>
    <t>Прокладка тепловой сети от УТ01068А до пер. Овражный 3, г. Артем</t>
  </si>
  <si>
    <t>M_505-ПГт-180тп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</si>
  <si>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№259/ПГ-21 от 27.04.2021). Реализация в объединенном проекте N_505-ПГт-198тп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</si>
  <si>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</si>
  <si>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</si>
  <si>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</si>
  <si>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</si>
  <si>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</si>
  <si>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</si>
  <si>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</si>
  <si>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</si>
  <si>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Новый проект, включен в ИПР на основании заключенного договора на технологическое присоединение. Проект реализован в полном объеме.</t>
  </si>
  <si>
    <t>Прокладка тепловой сети от УТ01068А до пер. Овражный 3,4,5.7, г. Артем, СП Приморские тепловые сети</t>
  </si>
  <si>
    <t>N_505-ПГт-198тп</t>
  </si>
  <si>
    <t>В соответствии с конструкторским решением реализациия проектов M_505-ПГт-180тп, M_505-ПГт-181тп, M_505-ПГт-182тп, M_505-ПГт-183тп оптимальна в единой тепловой сети с ответвлением к ж/домам. Сметная стоимость по факту составила большую сумму,чем по Агенству по тарифам №55/5 от 15.12.2021 и договорам  №185/ПГ-22 от 13.04.2022, №186/ПГ-22 от 13.04.2022, №188/ПГ-22 от 13.04.2022 разница в сторону увеличения за счет предпринимательской прибыли. Проект реализован в полном объеме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</si>
  <si>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</si>
  <si>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</si>
  <si>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</si>
  <si>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</si>
  <si>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Изменение сроков реализации проекта в связи с переносом срока подключения на 3-й кв. 2023 года.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</si>
  <si>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</si>
  <si>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</si>
  <si>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Изменение условий оплаты по результатам заключения договоров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</si>
  <si>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</si>
  <si>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</si>
  <si>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</si>
  <si>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</si>
  <si>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</si>
  <si>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</si>
  <si>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Новый проект. Включен в ИПР на основании заключенного договора на технологическое присоединение к системе теплоснабжения. Реализация проекта запланирована в 2023г. К учету приняты топографо-геодезические работы.</t>
  </si>
  <si>
    <t>3.1.3.4</t>
  </si>
  <si>
    <t xml:space="preserve">Расширение котельной "Северная" с установкой котла КВГМ-100. (СП ПТС) </t>
  </si>
  <si>
    <t>F_505-ПГт-1тп</t>
  </si>
  <si>
    <t>Изменение срока реализации проекта и объемов инвестиций по годам обусловлено корректировкой графика выполнения работ ввиду изменения производственных потребностей. Реализация проекта запланирована на 2023 г.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</si>
  <si>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</si>
  <si>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</si>
  <si>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</si>
  <si>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</si>
  <si>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</si>
  <si>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</si>
  <si>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Финансирование фактически сложившейся КЗ по итогам 2021г.,возврат  гарантийных удержаний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</si>
  <si>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</si>
  <si>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</si>
  <si>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</si>
  <si>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</si>
  <si>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</si>
  <si>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</si>
  <si>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</si>
  <si>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</si>
  <si>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</si>
  <si>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</si>
  <si>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</si>
  <si>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</si>
  <si>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</si>
  <si>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</si>
  <si>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</si>
  <si>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</si>
  <si>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</si>
  <si>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</si>
  <si>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</si>
  <si>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</si>
  <si>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</si>
  <si>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</si>
  <si>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</si>
  <si>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Перенос работ на 2022г. Допсоглашение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</si>
  <si>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</si>
  <si>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</si>
  <si>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</si>
  <si>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</si>
  <si>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на 2023г, по причине несостоявшейся закупочной процедуры 2021г, вследствие значительного удорожания продукции у производителей. Не заявился не один участник.</t>
  </si>
  <si>
    <t>Модернизация АСУ и ТП турбинного и котельного оборудования Партизанской ГРЭС</t>
  </si>
  <si>
    <t>I_505-ПГг-78</t>
  </si>
  <si>
    <t>Изменение  условий оплаты по результатам заключения договоров, доп.соглашений.</t>
  </si>
  <si>
    <t>Модернизация АСУ и ТП турбинного и котельного оборудования Артемовской ТЭЦ</t>
  </si>
  <si>
    <t>I_505-ПГг-80</t>
  </si>
  <si>
    <t>Официальное прекращение поставок з/ч и комплектующих на территории РФ компанией "АББ-Автоматизация",с вязи с проведением СВО принято решение провести перепроектировку проекта с разработкой техно рабочего проекта АСУ ТП на базе несанкционного оборудования и проведение СМР в рамках программы продления срока реализации проекта на 2023 год. Сумма стороительно-монтажных работ будет уточнена по результатам проектных работ.</t>
  </si>
  <si>
    <t>3.3.2</t>
  </si>
  <si>
    <t>Модернизация АСУ и ТП котельного оборудования  СП Приморские тепловые сети</t>
  </si>
  <si>
    <t>I_505-ПГт-104</t>
  </si>
  <si>
    <t>Продление срока окончания ПИР на 2022 год (допсоглашение №1 от 18.11.2021 к договору №175/ПГ-21 от 29.03.2021). Закупочные процедуры по выбору подрядной организации завершены в конце 2022 г. Заключен договор № 467/ПГ-22 от 09.12.2022, в соответствии с графиком окончания работ в 4 кв.2023 г.</t>
  </si>
  <si>
    <t>Замена насосов рециркуляции сетевой воды пиковой водогрейной котельной Восточная ТЭЦ, 9 шт</t>
  </si>
  <si>
    <t>M_505-ПГг-161</t>
  </si>
  <si>
    <t>Профинансировано оборудование в рамках выкупа ТЭЦ "Восточная". Решение СД, протокол №330 28.06.2021 г. Реализация проекта по замене насосов запланирована в 2023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</si>
  <si>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</si>
  <si>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</si>
  <si>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</si>
  <si>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</si>
  <si>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</si>
  <si>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</si>
  <si>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</si>
  <si>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Изменение  условий оплаты по результатам заключения договоров, доп.соглашений.Удорожание стоимости проекта всдедствие значительного роста цен на трубную продукцию.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</si>
  <si>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</si>
  <si>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</si>
  <si>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</si>
  <si>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</si>
  <si>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</si>
  <si>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</si>
  <si>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</si>
  <si>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</si>
  <si>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Работы выполнены в 2021 году ранее запланированного срока, задолженность в финансировании перед подрядчиком отсутсвует.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</si>
  <si>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</si>
  <si>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</si>
  <si>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ваполнены в полном объеме.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</si>
  <si>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</si>
  <si>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</si>
  <si>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</si>
  <si>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</si>
  <si>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Изменение  условий оплаты по результатам заключения договоа.Позднее заключение договора по причине увеличения стоимости проекта. Договор от 02.09.2022.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</si>
  <si>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</si>
  <si>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</si>
  <si>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Отсутсвие обязательств для финансирования.Расторжение договора по инициативе подрядчика в 2021г.,перенос работ в 2022г.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</si>
  <si>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</si>
  <si>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</si>
  <si>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</si>
  <si>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</si>
  <si>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11.01.2022.Финансирование работ на основании заключенного договора.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</si>
  <si>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</si>
  <si>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</si>
  <si>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</si>
  <si>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</si>
  <si>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Финансирование по условиям договора подряда.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</si>
  <si>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</si>
  <si>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</si>
  <si>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</si>
  <si>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</si>
  <si>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 xml:space="preserve"> Проект исключен по причине необеспеченности источником финансирования.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</si>
  <si>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</si>
  <si>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</si>
  <si>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</si>
  <si>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</si>
  <si>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</si>
  <si>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</si>
  <si>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</si>
  <si>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</si>
  <si>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</si>
  <si>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</si>
  <si>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</si>
  <si>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</si>
  <si>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</si>
  <si>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</si>
  <si>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</si>
  <si>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</si>
  <si>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</si>
  <si>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</si>
  <si>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Изменение  условий оплаты по результатам заключения договоров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</si>
  <si>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</si>
  <si>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</si>
  <si>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Финансирование фактически сложившейся КЗ по итогам 2021г.Изменение  условий оплаты по результатам заключения договоров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</si>
  <si>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</si>
  <si>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</si>
  <si>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</si>
  <si>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</si>
  <si>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</si>
  <si>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Отсутствие обязательств для финансирования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</si>
  <si>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</si>
  <si>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</si>
  <si>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Финансирование фактически сложившейся КЗ по итогам 2021г.Перенос работ на 2024 год, вследствие принятия решения о нецелесообразности несения затрат в 2022г, по причине планируемой реконструкции станции.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</si>
  <si>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</si>
  <si>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</si>
  <si>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</si>
  <si>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</si>
  <si>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</si>
  <si>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</si>
  <si>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</si>
  <si>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</si>
  <si>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</si>
  <si>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Изменение  условий оплаты по результатам заключения договоров,доп.соглашений</t>
  </si>
  <si>
    <t>Устройство системы аспирации пыления трактов топливоподачи, СП Артемовской ТЭЦ</t>
  </si>
  <si>
    <t>K_505-ПГг-135</t>
  </si>
  <si>
    <t>Отсутствие договора на СМР.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</si>
  <si>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</si>
  <si>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</si>
  <si>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</si>
  <si>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</si>
  <si>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Изменение объемов  инвестиций по годам реализации проекта обусловлено корректировкой параметров в соответствии с разработанной проектно-сметной документацией.Изменение  условий оплаты по результатам заключения договора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</si>
  <si>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</si>
  <si>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</si>
  <si>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Изменение  условий оплаты по результатам заключения договоров.Кредиторская задолженность перешла в 2023г.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</si>
  <si>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</si>
  <si>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</si>
  <si>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</si>
  <si>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</si>
  <si>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Корректировка графика реализации проекта по годам.</t>
  </si>
  <si>
    <t>Замена бака аккумулятора 5000 м3 ТЦ "Северная" Приморские тепловые сети</t>
  </si>
  <si>
    <t>J_505-ПГт-124</t>
  </si>
  <si>
    <t>Изменение  условий оплаты по результатам заключения договоров,перенос работ в 2022г. вследствие неисполнения договорных обязательств подрядной организацией в 2021 г.</t>
  </si>
  <si>
    <t>Техперевооружение 1 и 2 секции брызгального бассейна, СП Партизанская ГРЭС</t>
  </si>
  <si>
    <t>K_505-ПГг-124</t>
  </si>
  <si>
    <t>Изменение  условий оплаты по результатам заключения доп.согл 2 от 11.10.22г., исключение 4 этапа ПИР-проведение метрологич экспертизы и экспертизы пром.безопасности</t>
  </si>
  <si>
    <t>Установка системы аспирации для пылеподавления на тракте топливоподачи 1 шт, СП Партизанская ГРЭС</t>
  </si>
  <si>
    <t>K_505-ПГг-126</t>
  </si>
  <si>
    <t>Изменение  условий оплаты по результатам заключения договоров.Завершение работ в декабре,кредиторская задолженность перешла в 2023г.</t>
  </si>
  <si>
    <t>Техперевооружение системы управления информационной безопасности, Партизанская ГРЭС</t>
  </si>
  <si>
    <t>K_505-ПГг-130</t>
  </si>
  <si>
    <t xml:space="preserve">Отсутствие договора на СМР, вследствие длительных закупочных процедур. Финансирование фактических затрат по поставкам оборудования (удорожание стоимости поставляемого оборудования) с учетом затрат по услугам АО "РусГидро Снабжение" по регламентированным закупкам </t>
  </si>
  <si>
    <t>Установка системы пожаротушения трансформаторов ст. № Т-1, Т-2, АТ-1,2 СП Партизанская ГРЭС</t>
  </si>
  <si>
    <t>K_505-ПГг-128</t>
  </si>
  <si>
    <t>Позднее заключение договора на проведение ПИР и СМР с ООО "ЭнергоСтройВосток"№519ПГ-22 от 30.12.2022, срок реализации 1 полугодие 2023 г.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</si>
  <si>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</si>
  <si>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</si>
  <si>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Изменение  условий оплаты по результатам заключения договоров.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</si>
  <si>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</si>
  <si>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</si>
  <si>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 xml:space="preserve"> Стоимость проекта уменьшилась по причине использования оборудования Российского производителя.Работы выполнены в полном объеме.</t>
  </si>
  <si>
    <t>Замена бака аккумулятора  емк. 3 000 м3 ст.№2 КЦ-1 СП Приморские тепловые сети</t>
  </si>
  <si>
    <t>K_505-ПГт-138</t>
  </si>
  <si>
    <t>Изменение стоимости проекта по причине увеличения стоимости оборудования. Заключен договор на выполнение СМР №427ПГ-22 от 27.12.2022г., реализация по графику в 2023 г.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</si>
  <si>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</si>
  <si>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</si>
  <si>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</si>
  <si>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</si>
  <si>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Отсутствие обязательств для финансирования, договор на СМР не заключен.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</si>
  <si>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</si>
  <si>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</si>
  <si>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</si>
  <si>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</si>
  <si>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Финансирование фактически сложившейся КЗ по итогам 2021г.Изменение  условий оплаты по результатам заключения договоров.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</si>
  <si>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</si>
  <si>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</si>
  <si>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</si>
  <si>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</si>
  <si>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</si>
  <si>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</si>
  <si>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</si>
  <si>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</si>
  <si>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</si>
  <si>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</si>
  <si>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</si>
  <si>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</si>
  <si>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</si>
  <si>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</si>
  <si>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</si>
  <si>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</si>
  <si>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</si>
  <si>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</si>
  <si>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</si>
  <si>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</si>
  <si>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</si>
  <si>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</si>
  <si>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Исключены работы по наращиванию дамбы золоотвала, в связи с корректировкой графика по годам реализации инвестиционного проекта. На 2022 год запланировано выполнение только ПИР. Финансирование ПИР, кредит.задолженности  2021г.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</si>
  <si>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</si>
  <si>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</si>
  <si>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</si>
  <si>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</si>
  <si>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Изменение  условий оплаты по результатам заключения договоров,доп.соглашений.Продление сроков работ в 2022г.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</si>
  <si>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</si>
  <si>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</si>
  <si>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№330).Выполнены ПИР в соответствие с графиком выполнения работ по договору 320/ПГ-22 от 13.07.2022.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</si>
  <si>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</si>
  <si>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</si>
  <si>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Приняты затраты, в соответствие с соглашением №343/ПГ-22 (№РАО-22/022) от 22.07.2022 "О замене стороны в договоре поставки №203229 от 27.12.2021".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</si>
  <si>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</si>
  <si>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</si>
  <si>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</si>
  <si>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</si>
  <si>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</si>
  <si>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</si>
  <si>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</si>
  <si>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</si>
  <si>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</si>
  <si>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</si>
  <si>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Уменьшение сроков поставки оборудования.Увеличение стоимости проекта по результатам закупочных процедур.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</si>
  <si>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</si>
  <si>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</si>
  <si>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</si>
  <si>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</si>
  <si>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Отсутствие обязательств для финансирования.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</si>
  <si>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</si>
  <si>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</si>
  <si>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</si>
  <si>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</si>
  <si>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Проект исключен из ИПР (при формировании закупки), вследствии значительного удорожания.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</si>
  <si>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</si>
  <si>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</si>
  <si>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</si>
  <si>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</si>
  <si>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</si>
  <si>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</si>
  <si>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</si>
  <si>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</si>
  <si>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</si>
  <si>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</si>
  <si>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</si>
  <si>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</si>
  <si>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 xml:space="preserve"> Экономия по результатам закупочных процедур.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</si>
  <si>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</si>
  <si>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</si>
  <si>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</si>
  <si>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</si>
  <si>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</si>
  <si>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</si>
  <si>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</si>
  <si>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</si>
  <si>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</si>
  <si>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</si>
  <si>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</si>
  <si>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</si>
  <si>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</si>
  <si>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</si>
  <si>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</si>
  <si>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</si>
  <si>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</si>
  <si>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</si>
  <si>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</si>
  <si>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</si>
  <si>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Уменьшение сроков поставки оборудования, увеличилась стоимость оборудования в соответствии с заключенным договором.</t>
  </si>
  <si>
    <t>Покупка прибора для  диагностики повреждений трубопроводов, 1 шт  СП Приморские тепловые сети</t>
  </si>
  <si>
    <t>K_505-ПГт-11-105</t>
  </si>
  <si>
    <t>Проект исключен с целью высвобождения средств для реализации «Концепции по снижению потерь тепловой энергии, теплоносителя и достижению нормативного уровня потерь», утвержденной приказом АО «ДГК» от 06.04.2021 № 277.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</si>
  <si>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</si>
  <si>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</si>
  <si>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</si>
  <si>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</si>
  <si>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</si>
  <si>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</si>
  <si>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</si>
  <si>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</si>
  <si>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</si>
  <si>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</si>
  <si>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</si>
  <si>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</si>
  <si>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</si>
  <si>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</si>
  <si>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</si>
  <si>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</si>
  <si>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</si>
  <si>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</si>
  <si>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</si>
  <si>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</si>
  <si>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</si>
  <si>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Проект исключен в соответствии с позицией ДКУиО ПАО "РусГидро" о стоимостном лимите для малоценных ОС  в 100 тыс. руб.(п.5 ФСБУ 6/20)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</si>
  <si>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</si>
  <si>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</si>
  <si>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</si>
  <si>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</si>
  <si>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</si>
  <si>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</si>
  <si>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</si>
  <si>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</si>
  <si>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 xml:space="preserve">В связи с геополитической обстановкой в стране, приоритет в выборе оборудования был сделан в сторону аналога Российского производителя. Но с задаными техническими парамерами, оборудование отсутствует 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</si>
  <si>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</si>
  <si>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</si>
  <si>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</si>
  <si>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</si>
  <si>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</si>
  <si>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</si>
  <si>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</si>
  <si>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</si>
  <si>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</si>
  <si>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</si>
  <si>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</si>
  <si>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</si>
  <si>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</si>
  <si>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</si>
  <si>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</si>
  <si>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</si>
  <si>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</si>
  <si>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</si>
  <si>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</si>
  <si>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</si>
  <si>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Увеличилась стоимость оборудования в соответствии с заключенным договором.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</si>
  <si>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</si>
  <si>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</si>
  <si>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</si>
  <si>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</si>
  <si>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</si>
  <si>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</si>
  <si>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</si>
  <si>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</si>
  <si>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</si>
  <si>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</si>
  <si>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</si>
  <si>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</si>
  <si>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</si>
  <si>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</si>
  <si>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</si>
  <si>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</si>
  <si>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</si>
  <si>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</si>
  <si>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</si>
  <si>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</si>
  <si>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</si>
  <si>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</si>
  <si>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</si>
  <si>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</si>
  <si>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</si>
  <si>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</si>
  <si>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</si>
  <si>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</si>
  <si>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</si>
  <si>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</si>
  <si>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</si>
  <si>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фактически сложившейся КЗ по итогам 2021г.Принятие затрат в соответствии с условиями договора на регистрацию патента по результатам НИОКР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</si>
  <si>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</si>
  <si>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</si>
  <si>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</si>
  <si>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</si>
  <si>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</si>
  <si>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</si>
  <si>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Выкуп тепловой сети в г.Артем. Решение СД, протокол №5 01.09.2022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</si>
  <si>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</si>
  <si>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</si>
  <si>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</si>
  <si>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</si>
  <si>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</si>
  <si>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</si>
  <si>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</si>
  <si>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</si>
  <si>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</si>
  <si>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</si>
  <si>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По результатам технических решений срок  реализации проекта переноситься на 2023.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</si>
  <si>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</si>
  <si>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</si>
  <si>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</si>
  <si>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</si>
  <si>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</si>
  <si>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</si>
  <si>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</si>
  <si>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</si>
  <si>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</si>
  <si>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</si>
  <si>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</si>
  <si>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</si>
  <si>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</si>
  <si>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</si>
  <si>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</si>
  <si>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Перенос ранее призведенных оплат на  J_505-НГ-84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</si>
  <si>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</si>
  <si>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</si>
  <si>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</si>
  <si>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</si>
  <si>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</si>
  <si>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</si>
  <si>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Перенос ранее произведенных оплат с H_505-НГ-33, J_505-НГ-81</t>
  </si>
  <si>
    <t>4.2.4</t>
  </si>
  <si>
    <t>Наращивание дамбы шлакозолоотвала №1 НГРЭС</t>
  </si>
  <si>
    <t>J_505-НГ-75</t>
  </si>
  <si>
    <t>Изменение условий оплаты по результатам заключения догоров,доп.соглашений.Изменение условий предоставления услуг по результатам заключения доп.соглашения к договору на выполнения ПИР(изменение тех. решений и сроков предоставления услуг).</t>
  </si>
  <si>
    <t>Реконструкция системы оборотного водоснабжения осветленной воды ШЗО Нерюнгринской ГРЭС</t>
  </si>
  <si>
    <t>H_505-НГ-48</t>
  </si>
  <si>
    <t>Финансирование фактически сложившейся КЗ 2021 года, возврат гарантийного удержания по договору.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</si>
  <si>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</si>
  <si>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</si>
  <si>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</si>
  <si>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</si>
  <si>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</si>
  <si>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</si>
  <si>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</si>
  <si>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</si>
  <si>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Изменение объемов инвестиций по годам реализации по причине невыполнения договорных обязательств в 2021 году, сроки реализации проекта прологированы 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</si>
  <si>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</si>
  <si>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</si>
  <si>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</si>
  <si>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</si>
  <si>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</si>
  <si>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</si>
  <si>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</si>
  <si>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</si>
  <si>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</si>
  <si>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</si>
  <si>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системы возбуждения турбогенераторов ТГ-2, ТГ-3 Нерюнгринской ГРЭС</t>
  </si>
  <si>
    <t>N_505-НГ-119</t>
  </si>
  <si>
    <t>Новый проект. Включен в ИПР в составе «Программы повышения надежности тепловых электростанций АО «ДГК».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</si>
  <si>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</si>
  <si>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</si>
  <si>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</si>
  <si>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</si>
  <si>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</si>
  <si>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</si>
  <si>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</si>
  <si>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Изменение срока реализации проекта и объемов инвестиций по годам реалиазции связано с корректировкой графика производства работ со сроком реализации в 2023 г.Выплата авансового платежа.</t>
  </si>
  <si>
    <t>Техперевооружение комплекса инженерно-технических средств физической защиты НГРЭС</t>
  </si>
  <si>
    <t>F_505-НГ-11</t>
  </si>
  <si>
    <t>Изменение срока реализации проекта и объемов инвестиций по годам реалиазции связано с корректировкой графика производства работ: по решению РГ реализация проекта приоставлена в 2022 (возобновление с 2023).</t>
  </si>
  <si>
    <t>Техперевооружение комплекса инженерно-технических средств физической защиты ЧТЭЦ</t>
  </si>
  <si>
    <t>F_505-НГ-12</t>
  </si>
  <si>
    <t>Изменение условий оплаты по результатам заключения договора, доп.соглашения .Переход кредиторской задолженности в 2023г.</t>
  </si>
  <si>
    <t xml:space="preserve">Монтаж азотной  установки НГРЭС, 1 шт.  </t>
  </si>
  <si>
    <t>H_505-НГ-54</t>
  </si>
  <si>
    <t>Изменение условий оплаты по результатам заключения договора, переход кредиторской задолженности в 2023г.</t>
  </si>
  <si>
    <t>Установка системы мониторинга переходных режимов (СМПР) на Нерюнгринской ГРЭС</t>
  </si>
  <si>
    <t>I_505-НГ-72</t>
  </si>
  <si>
    <t>Сдвиг сроков выполнения работ.Переход кредиторской задолженности в 2023г.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</si>
  <si>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</si>
  <si>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</si>
  <si>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доп.соглашения.Перенос работ с 2021г.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</si>
  <si>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</si>
  <si>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</si>
  <si>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Изменение условий оплаты по результатам заключения договоров.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</si>
  <si>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</si>
  <si>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</si>
  <si>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</si>
  <si>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</si>
  <si>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</si>
  <si>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</si>
  <si>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 xml:space="preserve">Длительные закупочные процедуры по выбору подрядной организации на выполнение монтажа основного оборудования. 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</si>
  <si>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</si>
  <si>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</si>
  <si>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 договорных обязательств в 2021 году.</t>
  </si>
  <si>
    <t>Замена масляных выключателей на Чульманской ТЭЦ</t>
  </si>
  <si>
    <t>J_505-НГ-80</t>
  </si>
  <si>
    <t>Проект исключен  из программы Общества, в связи с передачей ОРУ Чульмансокой ТЭЦ в АО ДРСК</t>
  </si>
  <si>
    <t xml:space="preserve">Модернизация релейной защиты и автоматики (РЗА) НГРЭС </t>
  </si>
  <si>
    <t>L_505-НГ-102</t>
  </si>
  <si>
    <t>Неисполнение договорных обязательств подрядной организацией по выполнению ПИР.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</si>
  <si>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</si>
  <si>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</si>
  <si>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</si>
  <si>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</si>
  <si>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«ДГК».Авансирование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</si>
  <si>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</si>
  <si>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</si>
  <si>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</si>
  <si>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</si>
  <si>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</si>
  <si>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</si>
  <si>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</si>
  <si>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</si>
  <si>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</si>
  <si>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</si>
  <si>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</si>
  <si>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</si>
  <si>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</si>
  <si>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</si>
  <si>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</si>
  <si>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</si>
  <si>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</si>
  <si>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объемов инвестиций по годам реалиазции связано с корректировкой графика производства работ. Актуализация ПСД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</si>
  <si>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</si>
  <si>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</si>
  <si>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</si>
  <si>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</si>
  <si>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Неисполнение договорных обязательств подрядной организацией, отставание от графика выполнения ПИР.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</si>
  <si>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</si>
  <si>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</si>
  <si>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</si>
  <si>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</si>
  <si>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</si>
  <si>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</si>
  <si>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В связи с производственной необходимостью срок реализации проектаперенесен с 2024 на 2022 г.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</si>
  <si>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</si>
  <si>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</si>
  <si>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</si>
  <si>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</si>
  <si>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</si>
  <si>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</si>
  <si>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</si>
  <si>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</si>
  <si>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Проект исключен по причине необеспеченности источником финансирования (удорожания в 4 раза).</t>
  </si>
  <si>
    <t>Покупка электронной системы медицинских осмотров (ЭСМО) НГРЭС, 1 шт.</t>
  </si>
  <si>
    <t>M_505-НГ-24-114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</si>
  <si>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(оперативное проведение предсменных медосмотров работников станции)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</si>
  <si>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</si>
  <si>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</si>
  <si>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</si>
  <si>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Покупка мозаично-шлифовальной машины с комплектом шлифовальных камней (франкфурт) НГРЭС, 1 шт.</t>
  </si>
  <si>
    <t>M_505-НГ-24-116</t>
  </si>
  <si>
    <t xml:space="preserve">Новый проект, включен в ИПР на основании протокола технического совещания "Об улучшении технико-экономических показателей основных средств" для качественной и производительной  шлифовки бетонных полов, получения покрытий более устойчивых к механическим повреждениям, воздействию влаги и агрессивных сред, продления срока эксплуатации покрытия пола производственных помещений. </t>
  </si>
  <si>
    <t>Покупка окрасочного аппарата НГРЭС, 1 шт.</t>
  </si>
  <si>
    <t>M_505-НГ-24-117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</si>
  <si>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</si>
  <si>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</si>
  <si>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</si>
  <si>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</si>
  <si>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</si>
  <si>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</si>
  <si>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</si>
  <si>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</si>
  <si>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</si>
  <si>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</si>
  <si>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</si>
  <si>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</si>
  <si>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</si>
  <si>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</si>
  <si>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</si>
  <si>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</si>
  <si>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</si>
  <si>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</si>
  <si>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</si>
  <si>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</si>
  <si>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</si>
  <si>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</si>
  <si>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</si>
  <si>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</si>
  <si>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</si>
  <si>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</si>
  <si>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</si>
  <si>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</si>
  <si>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</si>
  <si>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</si>
  <si>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</si>
  <si>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</si>
  <si>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</si>
  <si>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</si>
  <si>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</si>
  <si>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</si>
  <si>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</si>
  <si>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Реализация проекта с 2022 года исключена в связи с дефицитом тарифного источника</t>
  </si>
  <si>
    <t>Техническое перевооружение РОУ (редукционно-охладительная установка) (СП БТЭЦ)</t>
  </si>
  <si>
    <t>F_505-ХТСКб-2</t>
  </si>
  <si>
    <t>Уменьшение стоимости договора на выполнение ПИР по результатам закупочных процедур</t>
  </si>
  <si>
    <t xml:space="preserve">Установка автомобильных весов, СП "Биробиджанская ТЭЦ» </t>
  </si>
  <si>
    <t>N_505-БирТЭЦ-4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</si>
  <si>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</si>
  <si>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</si>
  <si>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</si>
  <si>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</si>
  <si>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</si>
  <si>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</si>
  <si>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</si>
  <si>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</si>
  <si>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</si>
  <si>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</si>
  <si>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</si>
  <si>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</si>
  <si>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</si>
  <si>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</si>
  <si>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</si>
  <si>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</si>
  <si>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</si>
  <si>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</si>
  <si>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</si>
  <si>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</si>
  <si>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Уменьшение стоимости проекта по результатам закупочных процедур</t>
  </si>
  <si>
    <t>Покупка Термостат для определения вязкости LOIP LT910 ГОСТ 33-2000– 1 шт, БТЭЦ</t>
  </si>
  <si>
    <t>H_505-ХТСКб-8-21</t>
  </si>
  <si>
    <t>Увеличение стоимости проекта по результатам закупочных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</si>
</sst>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000000"/>
    <numFmt numFmtId="165" formatCode="#,##0.0"/>
    <numFmt numFmtId="166" formatCode="#,##0.00000"/>
  </numFmts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0" fontId="10" fillId="0" borderId="0"/>
  </cellStyleXfs>
  <cellXfs count="150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4" fillId="0" borderId="0" xfId="1" applyFont="1" applyAlignment="1">
      <alignment horizontal="right"/>
    </xf>
    <xf numFmtId="0" fontId="1" fillId="0" borderId="0" xfId="1" applyFont="1" applyFill="1" applyBorder="1"/>
    <xf numFmtId="0" fontId="1" fillId="0" borderId="0" xfId="1" applyFont="1" applyBorder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" fillId="0" borderId="0" xfId="1" applyFont="1" applyFill="1" applyAlignment="1">
      <alignment horizont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2" fontId="11" fillId="0" borderId="8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10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10" xfId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2" fontId="13" fillId="0" borderId="6" xfId="2" applyNumberFormat="1" applyFont="1" applyFill="1" applyBorder="1" applyAlignment="1">
      <alignment horizontal="center" vertical="center"/>
    </xf>
    <xf numFmtId="2" fontId="13" fillId="0" borderId="6" xfId="2" applyNumberFormat="1" applyFont="1" applyFill="1" applyBorder="1" applyAlignment="1">
      <alignment horizontal="center" wrapText="1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 wrapText="1"/>
    </xf>
    <xf numFmtId="10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2" fontId="13" fillId="0" borderId="3" xfId="2" applyNumberFormat="1" applyFont="1" applyFill="1" applyBorder="1" applyAlignment="1">
      <alignment horizontal="center" wrapText="1"/>
    </xf>
    <xf numFmtId="2" fontId="13" fillId="0" borderId="3" xfId="1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2" fontId="13" fillId="0" borderId="3" xfId="1" applyNumberFormat="1" applyFont="1" applyFill="1" applyBorder="1" applyAlignment="1">
      <alignment horizontal="center" vertical="center" wrapText="1"/>
    </xf>
    <xf numFmtId="10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10" fontId="13" fillId="0" borderId="3" xfId="1" applyNumberFormat="1" applyFont="1" applyFill="1" applyBorder="1" applyAlignment="1">
      <alignment horizontal="center" vertical="center" wrapText="1"/>
    </xf>
    <xf numFmtId="2" fontId="13" fillId="0" borderId="3" xfId="3" applyNumberFormat="1" applyFont="1" applyFill="1" applyBorder="1" applyAlignment="1" applyProtection="1">
      <alignment horizontal="left" vertical="center" wrapText="1"/>
      <protection locked="0"/>
    </xf>
    <xf numFmtId="2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3" xfId="4" applyNumberFormat="1" applyFont="1" applyFill="1" applyBorder="1" applyAlignment="1" applyProtection="1">
      <alignment horizontal="center" vertical="center"/>
      <protection locked="0"/>
    </xf>
    <xf numFmtId="4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2" applyNumberFormat="1" applyFont="1" applyFill="1" applyBorder="1" applyAlignment="1">
      <alignment horizontal="center" vertical="center"/>
    </xf>
    <xf numFmtId="4" fontId="15" fillId="2" borderId="3" xfId="3" applyNumberFormat="1" applyFont="1" applyFill="1" applyBorder="1" applyAlignment="1" applyProtection="1">
      <alignment horizontal="left" vertical="center" wrapText="1"/>
      <protection locked="0"/>
    </xf>
    <xf numFmtId="4" fontId="15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1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16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49" fontId="1" fillId="2" borderId="3" xfId="2" applyNumberFormat="1" applyFont="1" applyFill="1" applyBorder="1" applyAlignment="1">
      <alignment horizontal="center" vertical="center"/>
    </xf>
    <xf numFmtId="165" fontId="15" fillId="2" borderId="3" xfId="3" applyNumberFormat="1" applyFont="1" applyFill="1" applyBorder="1" applyAlignment="1" applyProtection="1">
      <alignment horizontal="left" vertical="center" wrapText="1"/>
      <protection locked="0"/>
    </xf>
    <xf numFmtId="165" fontId="15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/>
    <xf numFmtId="0" fontId="13" fillId="0" borderId="0" xfId="1" applyFont="1"/>
    <xf numFmtId="4" fontId="1" fillId="2" borderId="3" xfId="3" applyNumberFormat="1" applyFont="1" applyFill="1" applyBorder="1" applyAlignment="1" applyProtection="1">
      <alignment horizontal="left" vertical="center" wrapText="1"/>
      <protection locked="0"/>
    </xf>
    <xf numFmtId="4" fontId="15" fillId="2" borderId="3" xfId="3" applyNumberFormat="1" applyFont="1" applyFill="1" applyBorder="1" applyAlignment="1" applyProtection="1">
      <alignment vertical="center" wrapText="1"/>
      <protection locked="0"/>
    </xf>
    <xf numFmtId="4" fontId="15" fillId="2" borderId="3" xfId="4" applyNumberFormat="1" applyFont="1" applyFill="1" applyBorder="1" applyAlignment="1" applyProtection="1">
      <alignment vertical="center" wrapText="1"/>
      <protection locked="0"/>
    </xf>
    <xf numFmtId="165" fontId="1" fillId="2" borderId="3" xfId="3" applyNumberFormat="1" applyFont="1" applyFill="1" applyBorder="1" applyAlignment="1" applyProtection="1">
      <alignment horizontal="left" vertical="center" wrapText="1"/>
      <protection locked="0"/>
    </xf>
    <xf numFmtId="43" fontId="15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>
      <alignment vertical="center" wrapText="1"/>
    </xf>
    <xf numFmtId="43" fontId="1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>
      <alignment vertical="center" wrapText="1"/>
    </xf>
    <xf numFmtId="0" fontId="1" fillId="2" borderId="3" xfId="1" applyNumberFormat="1" applyFont="1" applyFill="1" applyBorder="1" applyAlignment="1">
      <alignment horizontal="center" vertical="center" wrapText="1"/>
    </xf>
    <xf numFmtId="2" fontId="11" fillId="0" borderId="3" xfId="4" applyNumberFormat="1" applyFont="1" applyFill="1" applyBorder="1" applyAlignment="1" applyProtection="1">
      <alignment vertical="center" wrapText="1"/>
      <protection locked="0"/>
    </xf>
    <xf numFmtId="2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2" applyNumberFormat="1" applyFont="1" applyFill="1" applyBorder="1" applyAlignment="1">
      <alignment horizontal="left" vertical="center" wrapText="1"/>
    </xf>
    <xf numFmtId="10" fontId="13" fillId="0" borderId="3" xfId="0" applyNumberFormat="1" applyFont="1" applyFill="1" applyBorder="1" applyAlignment="1">
      <alignment horizontal="center" vertical="center"/>
    </xf>
    <xf numFmtId="165" fontId="15" fillId="0" borderId="3" xfId="4" applyNumberFormat="1" applyFont="1" applyFill="1" applyBorder="1" applyAlignment="1" applyProtection="1">
      <alignment horizontal="left" vertical="center" wrapText="1"/>
      <protection locked="0"/>
    </xf>
    <xf numFmtId="165" fontId="15" fillId="2" borderId="3" xfId="4" applyNumberFormat="1" applyFont="1" applyFill="1" applyBorder="1" applyAlignment="1" applyProtection="1">
      <alignment horizontal="left" vertical="center" wrapText="1"/>
      <protection locked="0"/>
    </xf>
    <xf numFmtId="4" fontId="1" fillId="0" borderId="3" xfId="1" applyNumberFormat="1" applyFont="1" applyFill="1" applyBorder="1" applyAlignment="1">
      <alignment horizontal="center" vertical="center" wrapText="1"/>
    </xf>
    <xf numFmtId="2" fontId="1" fillId="0" borderId="3" xfId="2" applyNumberFormat="1" applyFont="1" applyFill="1" applyBorder="1" applyAlignment="1">
      <alignment horizontal="center" vertical="center"/>
    </xf>
    <xf numFmtId="2" fontId="1" fillId="0" borderId="3" xfId="2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10" fontId="15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>
      <alignment horizontal="center" vertical="center" wrapText="1"/>
    </xf>
    <xf numFmtId="4" fontId="1" fillId="2" borderId="3" xfId="2" applyNumberFormat="1" applyFont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166" fontId="1" fillId="2" borderId="3" xfId="1" applyNumberFormat="1" applyFont="1" applyFill="1" applyBorder="1" applyAlignment="1">
      <alignment horizontal="center" vertical="center" wrapText="1"/>
    </xf>
    <xf numFmtId="4" fontId="15" fillId="2" borderId="3" xfId="4" applyNumberFormat="1" applyFont="1" applyFill="1" applyBorder="1" applyAlignment="1" applyProtection="1">
      <alignment horizontal="left" vertical="center" wrapText="1"/>
      <protection locked="0"/>
    </xf>
    <xf numFmtId="4" fontId="13" fillId="0" borderId="3" xfId="1" applyNumberFormat="1" applyFont="1" applyFill="1" applyBorder="1" applyAlignment="1">
      <alignment horizontal="center" vertical="center" wrapText="1"/>
    </xf>
    <xf numFmtId="4" fontId="1" fillId="2" borderId="3" xfId="4" applyNumberFormat="1" applyFont="1" applyFill="1" applyBorder="1" applyAlignment="1" applyProtection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4" fontId="1" fillId="2" borderId="3" xfId="2" applyNumberFormat="1" applyFont="1" applyFill="1" applyBorder="1" applyAlignment="1" applyProtection="1">
      <alignment horizontal="left" vertical="center" wrapText="1"/>
      <protection locked="0"/>
    </xf>
    <xf numFmtId="4" fontId="17" fillId="2" borderId="3" xfId="0" applyNumberFormat="1" applyFont="1" applyFill="1" applyBorder="1" applyAlignment="1" applyProtection="1">
      <alignment horizontal="center" vertical="center"/>
      <protection locked="0"/>
    </xf>
    <xf numFmtId="4" fontId="1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17" fillId="2" borderId="3" xfId="3" applyNumberFormat="1" applyFont="1" applyFill="1" applyBorder="1" applyAlignment="1" applyProtection="1">
      <alignment horizontal="left" vertical="center" wrapText="1"/>
      <protection locked="0"/>
    </xf>
    <xf numFmtId="0" fontId="1" fillId="2" borderId="3" xfId="1" applyNumberFormat="1" applyFont="1" applyFill="1" applyBorder="1" applyAlignment="1">
      <alignment horizontal="center" vertical="center"/>
    </xf>
    <xf numFmtId="165" fontId="1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/>
    </xf>
    <xf numFmtId="4" fontId="15" fillId="2" borderId="3" xfId="3" applyNumberFormat="1" applyFont="1" applyFill="1" applyBorder="1" applyAlignment="1">
      <alignment horizontal="center" vertical="center" wrapText="1"/>
    </xf>
    <xf numFmtId="2" fontId="13" fillId="0" borderId="3" xfId="1" applyNumberFormat="1" applyFont="1" applyFill="1" applyBorder="1" applyAlignment="1">
      <alignment horizontal="center" vertical="top"/>
    </xf>
    <xf numFmtId="2" fontId="13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5" fillId="2" borderId="3" xfId="1" applyNumberFormat="1" applyFont="1" applyFill="1" applyBorder="1" applyAlignment="1" applyProtection="1">
      <alignment horizontal="left" vertical="center" wrapText="1"/>
      <protection locked="0"/>
    </xf>
    <xf numFmtId="0" fontId="1" fillId="0" borderId="3" xfId="1" applyFont="1" applyBorder="1" applyAlignment="1">
      <alignment horizontal="center" wrapText="1"/>
    </xf>
    <xf numFmtId="4" fontId="1" fillId="0" borderId="3" xfId="1" applyNumberFormat="1" applyFont="1" applyBorder="1" applyAlignment="1">
      <alignment horizontal="center" vertical="center"/>
    </xf>
    <xf numFmtId="0" fontId="13" fillId="0" borderId="0" xfId="1" applyFont="1" applyFill="1" applyBorder="1" applyAlignment="1">
      <alignment vertical="center" wrapText="1"/>
    </xf>
    <xf numFmtId="4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12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13" fillId="0" borderId="6" xfId="0" applyNumberFormat="1" applyFont="1" applyFill="1" applyBorder="1" applyAlignment="1">
      <alignment horizontal="center" vertical="center"/>
    </xf>
    <xf numFmtId="4" fontId="12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13" fillId="0" borderId="6" xfId="1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4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0" applyNumberFormat="1" applyFont="1" applyFill="1" applyBorder="1" applyAlignment="1">
      <alignment horizontal="center" vertical="center"/>
    </xf>
    <xf numFmtId="4" fontId="11" fillId="0" borderId="3" xfId="4" applyNumberFormat="1" applyFont="1" applyFill="1" applyBorder="1" applyAlignment="1" applyProtection="1">
      <alignment horizontal="center" vertical="center"/>
      <protection locked="0"/>
    </xf>
    <xf numFmtId="4" fontId="13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0" applyNumberFormat="1" applyFont="1" applyFill="1" applyBorder="1" applyAlignment="1">
      <alignment horizontal="center" vertical="center"/>
    </xf>
    <xf numFmtId="4" fontId="15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4" applyNumberFormat="1" applyFont="1" applyFill="1" applyBorder="1" applyAlignment="1" applyProtection="1">
      <alignment horizontal="center" vertical="center"/>
      <protection locked="0"/>
    </xf>
    <xf numFmtId="4" fontId="13" fillId="0" borderId="3" xfId="4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/>
    </xf>
    <xf numFmtId="0" fontId="1" fillId="0" borderId="0" xfId="1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2" borderId="3" xfId="0" applyFont="1" applyFill="1" applyBorder="1"/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7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5" y="33665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5" y="14182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5" y="224637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5" y="33645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5" y="233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5" y="48148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1158875</xdr:colOff>
      <xdr:row>385</xdr:row>
      <xdr:rowOff>0</xdr:rowOff>
    </xdr:from>
    <xdr:to>
      <xdr:col>1</xdr:col>
      <xdr:colOff>1711325</xdr:colOff>
      <xdr:row>385</xdr:row>
      <xdr:rowOff>112395</xdr:rowOff>
    </xdr:to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968500" y="236839125"/>
          <a:ext cx="552450" cy="11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8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9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0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1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2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3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4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5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8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9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0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1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2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3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4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8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9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1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2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3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4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5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6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7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8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9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0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1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2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3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4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5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6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2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3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5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6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7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8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9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2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3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4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5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6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8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4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5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7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8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9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0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1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2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3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4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5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6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7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8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0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6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7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8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9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0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1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2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3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6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7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8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9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0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1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2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8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9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3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4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5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8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4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5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6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7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8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9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0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1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4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5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6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7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8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9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0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7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8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9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0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1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2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3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6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7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8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9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0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2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9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0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1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2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4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0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1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2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3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4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5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6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7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0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1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2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3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4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5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6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2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3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4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5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6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7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8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9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0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1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2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3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5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6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7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8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1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4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5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6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7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8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9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0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1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4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5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6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7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8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20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4" name="Text Box 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5" name="Text Box 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6" name="Text Box 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7" name="Text Box 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8" name="Text Box 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9" name="Text Box 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0" name="Text Box 1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8" name="Text Box 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9" name="Text Box 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0" name="Text Box 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1" name="Text Box 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2" name="Text Box 1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3" name="Text Box 1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4" name="Text Box 1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5" name="Text Box 1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8" name="Text Box 1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9" name="Text Box 1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0" name="Text Box 1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1" name="Text Box 1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2" name="Text Box 2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3" name="Text Box 2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4" name="Text Box 2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7" name="Text Box 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0" name="Text Box 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1" name="Text Box 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2" name="Text Box 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3" name="Text Box 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4" name="Text Box 1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5" name="Text Box 1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6" name="Text Box 1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7" name="Text Box 13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8" name="Text Box 14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9" name="Text Box 15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0" name="Text Box 16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1" name="Text Box 17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2" name="Text Box 18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3" name="Text Box 19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4" name="Text Box 20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5" name="Text Box 21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6" name="Text Box 22"/>
        <xdr:cNvSpPr txBox="1">
          <a:spLocks noChangeArrowheads="1"/>
        </xdr:cNvSpPr>
      </xdr:nvSpPr>
      <xdr:spPr bwMode="auto">
        <a:xfrm>
          <a:off x="1762125" y="39147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0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1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2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3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5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6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7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8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9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0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1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2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2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3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5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6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7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8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9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2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3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4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5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6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7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8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4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5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7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8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9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0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1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2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3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4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5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7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8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9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0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6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7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8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9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0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1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2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3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6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7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8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9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0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1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2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8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9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0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1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2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3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4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5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7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8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9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0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1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2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3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4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7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0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1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2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3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4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5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6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7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0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6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7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8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9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0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1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2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3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6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7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8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9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0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1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2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8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9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0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1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2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3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4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5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6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7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8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9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0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1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2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3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4" name="Text Box 2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0" name="Text Box 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1" name="Text Box 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2" name="Text Box 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3" name="Text Box 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4" name="Text Box 1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5" name="Text Box 1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6" name="Text Box 12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7" name="Text Box 13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0" name="Text Box 16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1" name="Text Box 17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2" name="Text Box 18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3" name="Text Box 19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4" name="Text Box 20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5" name="Text Box 21"/>
        <xdr:cNvSpPr txBox="1">
          <a:spLocks noChangeArrowheads="1"/>
        </xdr:cNvSpPr>
      </xdr:nvSpPr>
      <xdr:spPr bwMode="auto">
        <a:xfrm>
          <a:off x="1762125" y="1418272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243</xdr:row>
      <xdr:rowOff>63500</xdr:rowOff>
    </xdr:from>
    <xdr:to>
      <xdr:col>1</xdr:col>
      <xdr:colOff>2600325</xdr:colOff>
      <xdr:row>244</xdr:row>
      <xdr:rowOff>17145</xdr:rowOff>
    </xdr:to>
    <xdr:sp macro="" textlink="">
      <xdr:nvSpPr>
        <xdr:cNvPr id="976" name="Text Box 22"/>
        <xdr:cNvSpPr txBox="1">
          <a:spLocks noChangeArrowheads="1"/>
        </xdr:cNvSpPr>
      </xdr:nvSpPr>
      <xdr:spPr bwMode="auto">
        <a:xfrm>
          <a:off x="809625" y="141890750"/>
          <a:ext cx="2600325" cy="153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N662"/>
  <sheetViews>
    <sheetView tabSelected="1" topLeftCell="A13" zoomScale="60" zoomScaleNormal="60" workbookViewId="0">
      <selection activeCell="E23" sqref="E23"/>
    </sheetView>
  </sheetViews>
  <sheetFormatPr defaultColWidth="9" defaultRowHeight="15.75" outlineLevelRow="1" x14ac:dyDescent="0.25"/>
  <cols>
    <col min="1" max="1" width="10.625" style="1" customWidth="1"/>
    <col min="2" max="2" width="54.875" style="1" customWidth="1"/>
    <col min="3" max="3" width="31.625" style="1" customWidth="1"/>
    <col min="4" max="4" width="17.875" style="2" customWidth="1"/>
    <col min="5" max="5" width="17.875" style="3" customWidth="1"/>
    <col min="6" max="7" width="17.875" style="2" customWidth="1"/>
    <col min="8" max="9" width="13.5" style="2" customWidth="1"/>
    <col min="10" max="10" width="13.5" style="1" customWidth="1"/>
    <col min="11" max="11" width="13.5" style="2" customWidth="1"/>
    <col min="12" max="17" width="13.5" style="1" customWidth="1"/>
    <col min="18" max="18" width="18" style="1" customWidth="1"/>
    <col min="19" max="19" width="13.5" style="2" customWidth="1"/>
    <col min="20" max="28" width="13.5" style="1" customWidth="1"/>
    <col min="29" max="29" width="48.25" style="1" customWidth="1"/>
    <col min="30" max="30" width="11.875" style="5" customWidth="1"/>
    <col min="31" max="31" width="14" style="5" customWidth="1"/>
    <col min="32" max="32" width="9" style="5" customWidth="1"/>
    <col min="33" max="33" width="11.75" style="5" customWidth="1"/>
    <col min="34" max="35" width="18.125" style="5" customWidth="1"/>
    <col min="36" max="36" width="9" style="5"/>
    <col min="37" max="37" width="16.75" style="5" bestFit="1" customWidth="1"/>
    <col min="38" max="38" width="21.25" style="5" customWidth="1"/>
    <col min="39" max="39" width="9" style="5"/>
    <col min="40" max="40" width="15" style="5" customWidth="1"/>
    <col min="41" max="16384" width="9" style="1"/>
  </cols>
  <sheetData>
    <row r="1" spans="1:40" ht="20.25" customHeight="1" x14ac:dyDescent="0.25">
      <c r="H1" s="1"/>
      <c r="I1" s="1"/>
      <c r="K1" s="1"/>
      <c r="AC1" s="4" t="s">
        <v>0</v>
      </c>
    </row>
    <row r="2" spans="1:40" ht="20.25" customHeight="1" x14ac:dyDescent="0.3">
      <c r="H2" s="1"/>
      <c r="I2" s="1"/>
      <c r="K2" s="1"/>
      <c r="AC2" s="6" t="s">
        <v>1</v>
      </c>
    </row>
    <row r="3" spans="1:40" ht="20.25" customHeight="1" x14ac:dyDescent="0.3">
      <c r="AC3" s="6" t="s">
        <v>2</v>
      </c>
    </row>
    <row r="4" spans="1:40" s="8" customFormat="1" ht="20.25" customHeight="1" x14ac:dyDescent="0.3">
      <c r="A4" s="147" t="s">
        <v>3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s="8" customFormat="1" ht="20.25" customHeight="1" x14ac:dyDescent="0.3">
      <c r="A5" s="148" t="s">
        <v>4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s="8" customFormat="1" ht="20.25" customHeight="1" x14ac:dyDescent="0.3">
      <c r="A6" s="9"/>
      <c r="B6" s="9"/>
      <c r="C6" s="9"/>
      <c r="D6" s="10"/>
      <c r="E6" s="11"/>
      <c r="F6" s="10"/>
      <c r="G6" s="10"/>
      <c r="H6" s="10"/>
      <c r="I6" s="10"/>
      <c r="J6" s="9"/>
      <c r="K6" s="10"/>
      <c r="L6" s="9"/>
      <c r="M6" s="9"/>
      <c r="N6" s="9"/>
      <c r="O6" s="9"/>
      <c r="P6" s="9"/>
      <c r="Q6" s="9"/>
      <c r="R6" s="9"/>
      <c r="S6" s="10"/>
      <c r="T6" s="9"/>
      <c r="U6" s="9"/>
      <c r="V6" s="9"/>
      <c r="W6" s="9"/>
      <c r="X6" s="9"/>
      <c r="Y6" s="9"/>
      <c r="Z6" s="9"/>
      <c r="AA6" s="9"/>
      <c r="AB6" s="9"/>
      <c r="AC6" s="9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s="8" customFormat="1" ht="20.25" customHeight="1" x14ac:dyDescent="0.3">
      <c r="A7" s="148" t="s">
        <v>5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0.25" customHeight="1" x14ac:dyDescent="0.25">
      <c r="A8" s="129" t="s">
        <v>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</row>
    <row r="9" spans="1:40" ht="20.25" customHeight="1" x14ac:dyDescent="0.25">
      <c r="A9" s="12"/>
      <c r="B9" s="12"/>
      <c r="C9" s="12"/>
      <c r="D9" s="13"/>
      <c r="E9" s="12"/>
      <c r="F9" s="13"/>
      <c r="G9" s="13"/>
      <c r="H9" s="13"/>
      <c r="I9" s="13"/>
      <c r="J9" s="12"/>
      <c r="K9" s="13"/>
      <c r="L9" s="12"/>
      <c r="M9" s="12"/>
      <c r="N9" s="12"/>
      <c r="O9" s="12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40" ht="20.25" customHeight="1" x14ac:dyDescent="0.3">
      <c r="A10" s="149" t="s">
        <v>7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</row>
    <row r="11" spans="1:40" ht="20.25" customHeight="1" x14ac:dyDescent="0.25"/>
    <row r="12" spans="1:40" ht="20.25" customHeight="1" x14ac:dyDescent="0.25">
      <c r="A12" s="145" t="s">
        <v>8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</row>
    <row r="13" spans="1:40" ht="20.25" customHeight="1" x14ac:dyDescent="0.25">
      <c r="A13" s="129" t="s">
        <v>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</row>
    <row r="14" spans="1:40" ht="21" customHeight="1" x14ac:dyDescent="0.25">
      <c r="D14" s="1"/>
      <c r="E14" s="1"/>
      <c r="F14" s="1"/>
      <c r="G14" s="1"/>
      <c r="H14" s="1"/>
      <c r="I14" s="1"/>
      <c r="K14" s="1"/>
      <c r="S14" s="1"/>
    </row>
    <row r="15" spans="1:40" ht="21" customHeight="1" x14ac:dyDescent="0.25">
      <c r="D15" s="1"/>
      <c r="F15" s="1"/>
      <c r="G15" s="1"/>
      <c r="H15" s="1"/>
      <c r="I15" s="1"/>
      <c r="K15" s="1"/>
      <c r="S15" s="1"/>
    </row>
    <row r="16" spans="1:40" ht="21" customHeight="1" x14ac:dyDescent="0.25">
      <c r="A16" s="130" t="s">
        <v>10</v>
      </c>
      <c r="B16" s="133" t="s">
        <v>11</v>
      </c>
      <c r="C16" s="133" t="s">
        <v>12</v>
      </c>
      <c r="D16" s="133" t="s">
        <v>13</v>
      </c>
      <c r="E16" s="136" t="s">
        <v>14</v>
      </c>
      <c r="F16" s="133" t="s">
        <v>15</v>
      </c>
      <c r="G16" s="139" t="s">
        <v>16</v>
      </c>
      <c r="H16" s="127" t="s">
        <v>17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39" t="s">
        <v>18</v>
      </c>
      <c r="S16" s="144" t="s">
        <v>19</v>
      </c>
      <c r="T16" s="126"/>
      <c r="U16" s="126"/>
      <c r="V16" s="126"/>
      <c r="W16" s="126"/>
      <c r="X16" s="126"/>
      <c r="Y16" s="126"/>
      <c r="Z16" s="126"/>
      <c r="AA16" s="126"/>
      <c r="AB16" s="126"/>
      <c r="AC16" s="127" t="s">
        <v>20</v>
      </c>
    </row>
    <row r="17" spans="1:38" ht="66" customHeight="1" x14ac:dyDescent="0.25">
      <c r="A17" s="131"/>
      <c r="B17" s="134"/>
      <c r="C17" s="134"/>
      <c r="D17" s="134"/>
      <c r="E17" s="137"/>
      <c r="F17" s="134"/>
      <c r="G17" s="140"/>
      <c r="H17" s="127" t="s">
        <v>21</v>
      </c>
      <c r="I17" s="127"/>
      <c r="J17" s="127"/>
      <c r="K17" s="127"/>
      <c r="L17" s="127"/>
      <c r="M17" s="127" t="s">
        <v>22</v>
      </c>
      <c r="N17" s="127"/>
      <c r="O17" s="127"/>
      <c r="P17" s="127"/>
      <c r="Q17" s="127"/>
      <c r="R17" s="142"/>
      <c r="S17" s="128" t="s">
        <v>23</v>
      </c>
      <c r="T17" s="126"/>
      <c r="U17" s="124" t="s">
        <v>24</v>
      </c>
      <c r="V17" s="124"/>
      <c r="W17" s="124" t="s">
        <v>25</v>
      </c>
      <c r="X17" s="126"/>
      <c r="Y17" s="124" t="s">
        <v>26</v>
      </c>
      <c r="Z17" s="126"/>
      <c r="AA17" s="124" t="s">
        <v>27</v>
      </c>
      <c r="AB17" s="126"/>
      <c r="AC17" s="127"/>
    </row>
    <row r="18" spans="1:38" ht="78.75" customHeight="1" x14ac:dyDescent="0.25">
      <c r="A18" s="131"/>
      <c r="B18" s="134"/>
      <c r="C18" s="134"/>
      <c r="D18" s="134"/>
      <c r="E18" s="137"/>
      <c r="F18" s="134"/>
      <c r="G18" s="140"/>
      <c r="H18" s="123" t="s">
        <v>23</v>
      </c>
      <c r="I18" s="123" t="s">
        <v>24</v>
      </c>
      <c r="J18" s="124" t="s">
        <v>25</v>
      </c>
      <c r="K18" s="123" t="s">
        <v>26</v>
      </c>
      <c r="L18" s="123" t="s">
        <v>27</v>
      </c>
      <c r="M18" s="125" t="s">
        <v>28</v>
      </c>
      <c r="N18" s="125" t="s">
        <v>24</v>
      </c>
      <c r="O18" s="124" t="s">
        <v>25</v>
      </c>
      <c r="P18" s="125" t="s">
        <v>26</v>
      </c>
      <c r="Q18" s="125" t="s">
        <v>27</v>
      </c>
      <c r="R18" s="142"/>
      <c r="S18" s="126"/>
      <c r="T18" s="126"/>
      <c r="U18" s="124"/>
      <c r="V18" s="124"/>
      <c r="W18" s="126"/>
      <c r="X18" s="126"/>
      <c r="Y18" s="126"/>
      <c r="Z18" s="126"/>
      <c r="AA18" s="126"/>
      <c r="AB18" s="126"/>
      <c r="AC18" s="127"/>
      <c r="AG18" s="122"/>
      <c r="AH18" s="14"/>
      <c r="AI18" s="14"/>
    </row>
    <row r="19" spans="1:38" ht="157.5" customHeight="1" x14ac:dyDescent="0.25">
      <c r="A19" s="132"/>
      <c r="B19" s="135"/>
      <c r="C19" s="135"/>
      <c r="D19" s="135"/>
      <c r="E19" s="138"/>
      <c r="F19" s="135"/>
      <c r="G19" s="141"/>
      <c r="H19" s="123"/>
      <c r="I19" s="123"/>
      <c r="J19" s="124"/>
      <c r="K19" s="123"/>
      <c r="L19" s="123"/>
      <c r="M19" s="125"/>
      <c r="N19" s="125"/>
      <c r="O19" s="124"/>
      <c r="P19" s="125"/>
      <c r="Q19" s="125"/>
      <c r="R19" s="143"/>
      <c r="S19" s="15" t="s">
        <v>29</v>
      </c>
      <c r="T19" s="15" t="s">
        <v>30</v>
      </c>
      <c r="U19" s="15" t="s">
        <v>29</v>
      </c>
      <c r="V19" s="15" t="s">
        <v>30</v>
      </c>
      <c r="W19" s="15" t="s">
        <v>29</v>
      </c>
      <c r="X19" s="15" t="s">
        <v>30</v>
      </c>
      <c r="Y19" s="15" t="s">
        <v>29</v>
      </c>
      <c r="Z19" s="15" t="s">
        <v>30</v>
      </c>
      <c r="AA19" s="15" t="s">
        <v>29</v>
      </c>
      <c r="AB19" s="15" t="s">
        <v>30</v>
      </c>
      <c r="AC19" s="127"/>
      <c r="AG19" s="122"/>
      <c r="AH19" s="14"/>
      <c r="AI19" s="14"/>
    </row>
    <row r="20" spans="1:38" ht="16.5" thickBot="1" x14ac:dyDescent="0.3">
      <c r="A20" s="16">
        <v>1</v>
      </c>
      <c r="B20" s="16">
        <f t="shared" ref="B20:AC20" si="0">A20+1</f>
        <v>2</v>
      </c>
      <c r="C20" s="16">
        <f t="shared" si="0"/>
        <v>3</v>
      </c>
      <c r="D20" s="16">
        <f t="shared" si="0"/>
        <v>4</v>
      </c>
      <c r="E20" s="17">
        <f t="shared" si="0"/>
        <v>5</v>
      </c>
      <c r="F20" s="16">
        <f t="shared" si="0"/>
        <v>6</v>
      </c>
      <c r="G20" s="16">
        <f t="shared" si="0"/>
        <v>7</v>
      </c>
      <c r="H20" s="16">
        <f t="shared" si="0"/>
        <v>8</v>
      </c>
      <c r="I20" s="16">
        <f t="shared" si="0"/>
        <v>9</v>
      </c>
      <c r="J20" s="16">
        <f t="shared" si="0"/>
        <v>10</v>
      </c>
      <c r="K20" s="16">
        <f t="shared" si="0"/>
        <v>11</v>
      </c>
      <c r="L20" s="16">
        <f t="shared" si="0"/>
        <v>12</v>
      </c>
      <c r="M20" s="16">
        <f t="shared" si="0"/>
        <v>13</v>
      </c>
      <c r="N20" s="16">
        <f t="shared" si="0"/>
        <v>14</v>
      </c>
      <c r="O20" s="16">
        <f t="shared" si="0"/>
        <v>15</v>
      </c>
      <c r="P20" s="16">
        <f t="shared" si="0"/>
        <v>16</v>
      </c>
      <c r="Q20" s="16">
        <f t="shared" si="0"/>
        <v>17</v>
      </c>
      <c r="R20" s="18">
        <f t="shared" si="0"/>
        <v>18</v>
      </c>
      <c r="S20" s="18">
        <f t="shared" si="0"/>
        <v>19</v>
      </c>
      <c r="T20" s="18">
        <f t="shared" si="0"/>
        <v>20</v>
      </c>
      <c r="U20" s="18">
        <f t="shared" si="0"/>
        <v>21</v>
      </c>
      <c r="V20" s="18">
        <f t="shared" si="0"/>
        <v>22</v>
      </c>
      <c r="W20" s="18">
        <f t="shared" si="0"/>
        <v>23</v>
      </c>
      <c r="X20" s="18">
        <f t="shared" si="0"/>
        <v>24</v>
      </c>
      <c r="Y20" s="18">
        <f t="shared" si="0"/>
        <v>25</v>
      </c>
      <c r="Z20" s="18">
        <f t="shared" si="0"/>
        <v>26</v>
      </c>
      <c r="AA20" s="18">
        <f t="shared" si="0"/>
        <v>27</v>
      </c>
      <c r="AB20" s="18">
        <f t="shared" si="0"/>
        <v>28</v>
      </c>
      <c r="AC20" s="16">
        <f t="shared" si="0"/>
        <v>29</v>
      </c>
    </row>
    <row r="21" spans="1:38" ht="16.5" thickBot="1" x14ac:dyDescent="0.3">
      <c r="A21" s="19" t="s">
        <v>31</v>
      </c>
      <c r="B21" s="20" t="s">
        <v>32</v>
      </c>
      <c r="C21" s="20" t="s">
        <v>33</v>
      </c>
      <c r="D21" s="102">
        <f>D22+D23+D24+D25+D26+D27+D28</f>
        <v>36491.270402534887</v>
      </c>
      <c r="E21" s="103" t="s">
        <v>34</v>
      </c>
      <c r="F21" s="102">
        <f t="shared" ref="F21" si="1">F22+F23+F24+F25+F26+F27+F28</f>
        <v>9651.3665387500005</v>
      </c>
      <c r="G21" s="102">
        <f>G22+G23+G24+G25+G26+G27+G28</f>
        <v>26839.903863784893</v>
      </c>
      <c r="H21" s="102">
        <f t="shared" ref="H21:AA21" si="2">H22+H23+H24+H25+H26+H27+H28</f>
        <v>5631.122243533765</v>
      </c>
      <c r="I21" s="102">
        <f t="shared" si="2"/>
        <v>0</v>
      </c>
      <c r="J21" s="102">
        <f t="shared" si="2"/>
        <v>0</v>
      </c>
      <c r="K21" s="102">
        <f t="shared" si="2"/>
        <v>3596.9745192531373</v>
      </c>
      <c r="L21" s="102">
        <f t="shared" si="2"/>
        <v>2034.1477242806268</v>
      </c>
      <c r="M21" s="102">
        <f t="shared" si="2"/>
        <v>16888.444374840001</v>
      </c>
      <c r="N21" s="102">
        <f t="shared" si="2"/>
        <v>0</v>
      </c>
      <c r="O21" s="102">
        <f t="shared" si="2"/>
        <v>0</v>
      </c>
      <c r="P21" s="102">
        <f t="shared" si="2"/>
        <v>3921.2017429800003</v>
      </c>
      <c r="Q21" s="102">
        <f t="shared" si="2"/>
        <v>12967.242631860001</v>
      </c>
      <c r="R21" s="102">
        <f>R22+R23+R24+R25+R26+R27+R28</f>
        <v>21499.975765284889</v>
      </c>
      <c r="S21" s="102">
        <f>S22+S23+S24+S25+S26+S27+S28</f>
        <v>-291.19414503376453</v>
      </c>
      <c r="T21" s="21">
        <f>S21/H21</f>
        <v>-5.1711565197886382E-2</v>
      </c>
      <c r="U21" s="20">
        <f t="shared" si="2"/>
        <v>0</v>
      </c>
      <c r="V21" s="21">
        <v>0</v>
      </c>
      <c r="W21" s="20">
        <f t="shared" si="2"/>
        <v>0</v>
      </c>
      <c r="X21" s="21">
        <v>0</v>
      </c>
      <c r="Y21" s="102">
        <f t="shared" si="2"/>
        <v>-388.46748638313755</v>
      </c>
      <c r="Z21" s="21">
        <f>Y21/K21</f>
        <v>-0.10799839818264755</v>
      </c>
      <c r="AA21" s="102">
        <f t="shared" si="2"/>
        <v>97.27334134937297</v>
      </c>
      <c r="AB21" s="21">
        <f>AA21/L21</f>
        <v>4.7820195253406944E-2</v>
      </c>
      <c r="AC21" s="22" t="s">
        <v>34</v>
      </c>
      <c r="AK21" s="23"/>
      <c r="AL21" s="23"/>
    </row>
    <row r="22" spans="1:38" outlineLevel="1" x14ac:dyDescent="0.25">
      <c r="A22" s="24" t="s">
        <v>35</v>
      </c>
      <c r="B22" s="25" t="s">
        <v>36</v>
      </c>
      <c r="C22" s="26" t="s">
        <v>33</v>
      </c>
      <c r="D22" s="104">
        <f>SUM(D30,D245,D334,D528,D611)</f>
        <v>2340.9846977239999</v>
      </c>
      <c r="E22" s="105" t="s">
        <v>34</v>
      </c>
      <c r="F22" s="106">
        <f t="shared" ref="F22:S22" si="3">SUM(F30,F245,F334,F528,F611)</f>
        <v>589.51157258000001</v>
      </c>
      <c r="G22" s="104">
        <f t="shared" si="3"/>
        <v>1751.4731251440001</v>
      </c>
      <c r="H22" s="106">
        <f t="shared" si="3"/>
        <v>483.69724316999998</v>
      </c>
      <c r="I22" s="106">
        <f t="shared" si="3"/>
        <v>0</v>
      </c>
      <c r="J22" s="106">
        <f t="shared" si="3"/>
        <v>0</v>
      </c>
      <c r="K22" s="106">
        <f t="shared" si="3"/>
        <v>56.257578549999998</v>
      </c>
      <c r="L22" s="106">
        <f t="shared" si="3"/>
        <v>427.43966461999997</v>
      </c>
      <c r="M22" s="106">
        <f t="shared" si="3"/>
        <v>265.81428359000006</v>
      </c>
      <c r="N22" s="106">
        <f t="shared" si="3"/>
        <v>0</v>
      </c>
      <c r="O22" s="106">
        <f t="shared" si="3"/>
        <v>0</v>
      </c>
      <c r="P22" s="106">
        <f t="shared" si="3"/>
        <v>186.10495985999989</v>
      </c>
      <c r="Q22" s="106">
        <f t="shared" si="3"/>
        <v>79.709323730000108</v>
      </c>
      <c r="R22" s="106">
        <f t="shared" si="3"/>
        <v>1635.9458365540002</v>
      </c>
      <c r="S22" s="106">
        <f t="shared" si="3"/>
        <v>-368.16995457999997</v>
      </c>
      <c r="T22" s="28">
        <f t="shared" ref="T22:T30" si="4">S22/H22</f>
        <v>-0.76115785189745877</v>
      </c>
      <c r="U22" s="27">
        <f>SUM(U30,U245,U334,U528,U611)</f>
        <v>0</v>
      </c>
      <c r="V22" s="28">
        <v>0</v>
      </c>
      <c r="W22" s="27">
        <f>SUM(W30,W245,W334,W528,W611)</f>
        <v>0</v>
      </c>
      <c r="X22" s="28">
        <v>0</v>
      </c>
      <c r="Y22" s="106">
        <f>SUM(Y30,Y245,Y334,Y528,Y611)</f>
        <v>32.405354090000003</v>
      </c>
      <c r="Z22" s="28">
        <f t="shared" ref="Z22:Z30" si="5">Y22/K22</f>
        <v>0.57601757710206325</v>
      </c>
      <c r="AA22" s="106">
        <f>SUM(AA30,AA245,AA334,AA528,AA611)</f>
        <v>-400.57530866999997</v>
      </c>
      <c r="AB22" s="28">
        <f t="shared" ref="AB22:AB30" si="6">AA22/L22</f>
        <v>-0.93715053100211743</v>
      </c>
      <c r="AC22" s="29" t="s">
        <v>34</v>
      </c>
      <c r="AK22" s="23"/>
      <c r="AL22" s="23"/>
    </row>
    <row r="23" spans="1:38" outlineLevel="1" x14ac:dyDescent="0.25">
      <c r="A23" s="30" t="s">
        <v>37</v>
      </c>
      <c r="B23" s="31" t="s">
        <v>38</v>
      </c>
      <c r="C23" s="32" t="s">
        <v>33</v>
      </c>
      <c r="D23" s="107">
        <f>SUM(D47,D263,D368,D543,D626)</f>
        <v>5235.7837919833273</v>
      </c>
      <c r="E23" s="108" t="s">
        <v>34</v>
      </c>
      <c r="F23" s="84">
        <f t="shared" ref="F23:S23" si="7">SUM(F47,F263,F368,F543,F626)</f>
        <v>1793.4994297500002</v>
      </c>
      <c r="G23" s="107">
        <f t="shared" si="7"/>
        <v>3442.2843622333285</v>
      </c>
      <c r="H23" s="84">
        <f t="shared" si="7"/>
        <v>535.6822283577676</v>
      </c>
      <c r="I23" s="84">
        <f t="shared" si="7"/>
        <v>0</v>
      </c>
      <c r="J23" s="84">
        <f t="shared" si="7"/>
        <v>0</v>
      </c>
      <c r="K23" s="84">
        <f t="shared" si="7"/>
        <v>448.29560834313975</v>
      </c>
      <c r="L23" s="84">
        <f t="shared" si="7"/>
        <v>87.386620014627937</v>
      </c>
      <c r="M23" s="84">
        <f t="shared" si="7"/>
        <v>583.15678388000003</v>
      </c>
      <c r="N23" s="84">
        <f t="shared" si="7"/>
        <v>0</v>
      </c>
      <c r="O23" s="84">
        <f t="shared" si="7"/>
        <v>0</v>
      </c>
      <c r="P23" s="84">
        <f t="shared" si="7"/>
        <v>489.03751219000003</v>
      </c>
      <c r="Q23" s="84">
        <f t="shared" si="7"/>
        <v>94.119271689999948</v>
      </c>
      <c r="R23" s="84">
        <f t="shared" si="7"/>
        <v>2893.1725180433282</v>
      </c>
      <c r="S23" s="84">
        <f t="shared" si="7"/>
        <v>13.429615832232297</v>
      </c>
      <c r="T23" s="35">
        <f t="shared" si="4"/>
        <v>2.5070116425932692E-2</v>
      </c>
      <c r="U23" s="34">
        <f>SUM(U47,U263,U368,U543,U626)</f>
        <v>0</v>
      </c>
      <c r="V23" s="35">
        <v>0</v>
      </c>
      <c r="W23" s="34">
        <f>SUM(W47,W263,W368,W543,W626)</f>
        <v>0</v>
      </c>
      <c r="X23" s="35">
        <v>0</v>
      </c>
      <c r="Y23" s="84">
        <f>SUM(Y47,Y263,Y368,Y543,Y626)</f>
        <v>12.148580806860291</v>
      </c>
      <c r="Z23" s="35">
        <f t="shared" si="5"/>
        <v>2.7099486545853868E-2</v>
      </c>
      <c r="AA23" s="84">
        <f>SUM(AA47,AA263,AA368,AA543,AA626)</f>
        <v>1.2810350253720162</v>
      </c>
      <c r="AB23" s="35">
        <f t="shared" si="6"/>
        <v>1.4659395513381562E-2</v>
      </c>
      <c r="AC23" s="36" t="s">
        <v>34</v>
      </c>
      <c r="AK23" s="23"/>
      <c r="AL23" s="23"/>
    </row>
    <row r="24" spans="1:38" outlineLevel="1" x14ac:dyDescent="0.25">
      <c r="A24" s="30" t="s">
        <v>39</v>
      </c>
      <c r="B24" s="31" t="s">
        <v>40</v>
      </c>
      <c r="C24" s="32" t="s">
        <v>33</v>
      </c>
      <c r="D24" s="107">
        <f>SUM(D66,D279,D376,D553,D631)</f>
        <v>14417.342894617501</v>
      </c>
      <c r="E24" s="108" t="s">
        <v>34</v>
      </c>
      <c r="F24" s="84">
        <f t="shared" ref="F24:S24" si="8">SUM(F66,F279,F376,F553,F631)</f>
        <v>3447.10595775</v>
      </c>
      <c r="G24" s="107">
        <f t="shared" si="8"/>
        <v>10970.236936867501</v>
      </c>
      <c r="H24" s="84">
        <f t="shared" si="8"/>
        <v>3721.2155515994054</v>
      </c>
      <c r="I24" s="84">
        <f t="shared" si="8"/>
        <v>0</v>
      </c>
      <c r="J24" s="84">
        <f t="shared" si="8"/>
        <v>0</v>
      </c>
      <c r="K24" s="84">
        <f t="shared" si="8"/>
        <v>2385.5020149128377</v>
      </c>
      <c r="L24" s="84">
        <f t="shared" si="8"/>
        <v>1335.7135366865671</v>
      </c>
      <c r="M24" s="84">
        <f t="shared" si="8"/>
        <v>4162.8633008300003</v>
      </c>
      <c r="N24" s="84">
        <f t="shared" si="8"/>
        <v>0</v>
      </c>
      <c r="O24" s="84">
        <f t="shared" si="8"/>
        <v>0</v>
      </c>
      <c r="P24" s="84">
        <f t="shared" si="8"/>
        <v>2293.5440536400001</v>
      </c>
      <c r="Q24" s="84">
        <f t="shared" si="8"/>
        <v>1869.3192471900002</v>
      </c>
      <c r="R24" s="84">
        <f t="shared" si="8"/>
        <v>7291.7513130175003</v>
      </c>
      <c r="S24" s="84">
        <f t="shared" si="8"/>
        <v>-42.729927749404879</v>
      </c>
      <c r="T24" s="35">
        <f t="shared" si="4"/>
        <v>-1.1482787588329638E-2</v>
      </c>
      <c r="U24" s="34">
        <f>SUM(U66,U279,U376,U553,U631)</f>
        <v>0</v>
      </c>
      <c r="V24" s="35">
        <v>0</v>
      </c>
      <c r="W24" s="34">
        <f>SUM(W66,W279,W376,W553,W631)</f>
        <v>0</v>
      </c>
      <c r="X24" s="35">
        <v>0</v>
      </c>
      <c r="Y24" s="84">
        <f>SUM(Y66,Y279,Y376,Y553,Y631)</f>
        <v>-286.98061458283792</v>
      </c>
      <c r="Z24" s="35">
        <f t="shared" si="5"/>
        <v>-0.12030197953671555</v>
      </c>
      <c r="AA24" s="84">
        <f>SUM(AA66,AA279,AA376,AA553,AA631)</f>
        <v>244.25068683343287</v>
      </c>
      <c r="AB24" s="35">
        <f t="shared" si="6"/>
        <v>0.18286157931687391</v>
      </c>
      <c r="AC24" s="36" t="s">
        <v>34</v>
      </c>
      <c r="AK24" s="23"/>
      <c r="AL24" s="23"/>
    </row>
    <row r="25" spans="1:38" ht="31.5" outlineLevel="1" x14ac:dyDescent="0.25">
      <c r="A25" s="30" t="s">
        <v>41</v>
      </c>
      <c r="B25" s="31" t="s">
        <v>42</v>
      </c>
      <c r="C25" s="32" t="s">
        <v>33</v>
      </c>
      <c r="D25" s="107">
        <f>SUM(D156,D302,D441,D584,D642)</f>
        <v>0</v>
      </c>
      <c r="E25" s="108" t="s">
        <v>34</v>
      </c>
      <c r="F25" s="84">
        <f t="shared" ref="F25:S25" si="9">SUM(F156,F302,F441,F584,F642)</f>
        <v>0</v>
      </c>
      <c r="G25" s="107">
        <f t="shared" si="9"/>
        <v>0</v>
      </c>
      <c r="H25" s="84">
        <f t="shared" si="9"/>
        <v>0</v>
      </c>
      <c r="I25" s="84">
        <f t="shared" si="9"/>
        <v>0</v>
      </c>
      <c r="J25" s="84">
        <f t="shared" si="9"/>
        <v>0</v>
      </c>
      <c r="K25" s="84">
        <f t="shared" si="9"/>
        <v>0</v>
      </c>
      <c r="L25" s="84">
        <f t="shared" si="9"/>
        <v>0</v>
      </c>
      <c r="M25" s="84">
        <f t="shared" si="9"/>
        <v>14.7260413</v>
      </c>
      <c r="N25" s="84">
        <f t="shared" si="9"/>
        <v>0</v>
      </c>
      <c r="O25" s="84">
        <f t="shared" si="9"/>
        <v>0</v>
      </c>
      <c r="P25" s="84">
        <f t="shared" si="9"/>
        <v>12.27170108</v>
      </c>
      <c r="Q25" s="84">
        <f t="shared" si="9"/>
        <v>2.4543402200000002</v>
      </c>
      <c r="R25" s="84">
        <f t="shared" si="9"/>
        <v>0</v>
      </c>
      <c r="S25" s="84">
        <f t="shared" si="9"/>
        <v>0</v>
      </c>
      <c r="T25" s="35">
        <v>0</v>
      </c>
      <c r="U25" s="34">
        <f>SUM(U156,U302,U441,U584,U642)</f>
        <v>0</v>
      </c>
      <c r="V25" s="35">
        <v>0</v>
      </c>
      <c r="W25" s="34">
        <f>SUM(W156,W302,W441,W584,W642)</f>
        <v>0</v>
      </c>
      <c r="X25" s="35">
        <v>0</v>
      </c>
      <c r="Y25" s="84">
        <f>SUM(Y156,Y302,Y441,Y584,Y642)</f>
        <v>0</v>
      </c>
      <c r="Z25" s="35">
        <v>0</v>
      </c>
      <c r="AA25" s="84">
        <f>SUM(AA156,AA302,AA441,AA584,AA642)</f>
        <v>0</v>
      </c>
      <c r="AB25" s="35">
        <v>0</v>
      </c>
      <c r="AC25" s="36" t="s">
        <v>34</v>
      </c>
      <c r="AK25" s="23"/>
      <c r="AL25" s="23"/>
    </row>
    <row r="26" spans="1:38" outlineLevel="1" x14ac:dyDescent="0.25">
      <c r="A26" s="30" t="s">
        <v>43</v>
      </c>
      <c r="B26" s="31" t="s">
        <v>44</v>
      </c>
      <c r="C26" s="32" t="s">
        <v>33</v>
      </c>
      <c r="D26" s="107">
        <f>SUM(D163,D311,D448,D591,D649)</f>
        <v>13422.819210776863</v>
      </c>
      <c r="E26" s="108" t="s">
        <v>34</v>
      </c>
      <c r="F26" s="84">
        <f t="shared" ref="F26:S26" si="10">SUM(F163,F311,F448,F591,F649)</f>
        <v>3681.0789586999999</v>
      </c>
      <c r="G26" s="107">
        <f t="shared" si="10"/>
        <v>9741.7402520768628</v>
      </c>
      <c r="H26" s="84">
        <f t="shared" si="10"/>
        <v>318.03028678739201</v>
      </c>
      <c r="I26" s="84">
        <f t="shared" si="10"/>
        <v>0</v>
      </c>
      <c r="J26" s="84">
        <f t="shared" si="10"/>
        <v>0</v>
      </c>
      <c r="K26" s="84">
        <f t="shared" si="10"/>
        <v>256.20019421449337</v>
      </c>
      <c r="L26" s="84">
        <f t="shared" si="10"/>
        <v>61.830092572898664</v>
      </c>
      <c r="M26" s="84">
        <f t="shared" si="10"/>
        <v>466.07798128000007</v>
      </c>
      <c r="N26" s="84">
        <f t="shared" si="10"/>
        <v>0</v>
      </c>
      <c r="O26" s="84">
        <f t="shared" si="10"/>
        <v>0</v>
      </c>
      <c r="P26" s="84">
        <f t="shared" si="10"/>
        <v>130.98497761000002</v>
      </c>
      <c r="Q26" s="84">
        <f t="shared" si="10"/>
        <v>335.09300367000009</v>
      </c>
      <c r="R26" s="84">
        <f t="shared" si="10"/>
        <v>9283.0263473068626</v>
      </c>
      <c r="S26" s="84">
        <f t="shared" si="10"/>
        <v>140.68361798260798</v>
      </c>
      <c r="T26" s="35">
        <f t="shared" si="4"/>
        <v>0.44235918347190961</v>
      </c>
      <c r="U26" s="34">
        <f>SUM(U163,U311,U448,U591,U649)</f>
        <v>0</v>
      </c>
      <c r="V26" s="35">
        <v>0</v>
      </c>
      <c r="W26" s="34">
        <f>SUM(W163,W311,W448,W591,W649)</f>
        <v>0</v>
      </c>
      <c r="X26" s="35">
        <v>0</v>
      </c>
      <c r="Y26" s="84">
        <f>SUM(Y163,Y311,Y448,Y591,Y649)</f>
        <v>-131.35194702449334</v>
      </c>
      <c r="Z26" s="35">
        <f t="shared" si="5"/>
        <v>-0.51269261300607827</v>
      </c>
      <c r="AA26" s="84">
        <f>SUM(AA163,AA311,AA448,AA591,AA649)</f>
        <v>272.03556500710135</v>
      </c>
      <c r="AB26" s="35">
        <f t="shared" si="6"/>
        <v>4.3997276032923143</v>
      </c>
      <c r="AC26" s="36" t="s">
        <v>34</v>
      </c>
      <c r="AK26" s="23"/>
      <c r="AL26" s="23"/>
    </row>
    <row r="27" spans="1:38" ht="31.5" outlineLevel="1" x14ac:dyDescent="0.25">
      <c r="A27" s="30" t="s">
        <v>45</v>
      </c>
      <c r="B27" s="31" t="s">
        <v>46</v>
      </c>
      <c r="C27" s="32" t="s">
        <v>33</v>
      </c>
      <c r="D27" s="107">
        <f>D177+D317+D454+D597+D654</f>
        <v>0</v>
      </c>
      <c r="E27" s="108" t="s">
        <v>34</v>
      </c>
      <c r="F27" s="84">
        <f t="shared" ref="F27:S27" si="11">F177+F317+F454+F597+F654</f>
        <v>0</v>
      </c>
      <c r="G27" s="107">
        <f t="shared" si="11"/>
        <v>0</v>
      </c>
      <c r="H27" s="84">
        <f t="shared" si="11"/>
        <v>0</v>
      </c>
      <c r="I27" s="84">
        <f t="shared" si="11"/>
        <v>0</v>
      </c>
      <c r="J27" s="84">
        <f t="shared" si="11"/>
        <v>0</v>
      </c>
      <c r="K27" s="84">
        <f t="shared" si="11"/>
        <v>0</v>
      </c>
      <c r="L27" s="84">
        <f t="shared" si="11"/>
        <v>0</v>
      </c>
      <c r="M27" s="84">
        <f t="shared" si="11"/>
        <v>0</v>
      </c>
      <c r="N27" s="84">
        <f t="shared" si="11"/>
        <v>0</v>
      </c>
      <c r="O27" s="84">
        <f t="shared" si="11"/>
        <v>0</v>
      </c>
      <c r="P27" s="84">
        <f t="shared" si="11"/>
        <v>0</v>
      </c>
      <c r="Q27" s="84">
        <f t="shared" si="11"/>
        <v>0</v>
      </c>
      <c r="R27" s="84">
        <f t="shared" si="11"/>
        <v>0</v>
      </c>
      <c r="S27" s="84">
        <f t="shared" si="11"/>
        <v>0</v>
      </c>
      <c r="T27" s="35">
        <v>0</v>
      </c>
      <c r="U27" s="34">
        <f>U177+U317+U454+U597+U654</f>
        <v>0</v>
      </c>
      <c r="V27" s="35">
        <v>0</v>
      </c>
      <c r="W27" s="34">
        <f>W177+W317+W454+W597+W654</f>
        <v>0</v>
      </c>
      <c r="X27" s="35">
        <v>0</v>
      </c>
      <c r="Y27" s="84">
        <f>Y177+Y317+Y454+Y597+Y654</f>
        <v>0</v>
      </c>
      <c r="Z27" s="35">
        <v>0</v>
      </c>
      <c r="AA27" s="84">
        <f>AA177+AA317+AA454+AA597+AA654</f>
        <v>0</v>
      </c>
      <c r="AB27" s="35">
        <v>0</v>
      </c>
      <c r="AC27" s="36" t="s">
        <v>34</v>
      </c>
      <c r="AK27" s="23"/>
      <c r="AL27" s="23"/>
    </row>
    <row r="28" spans="1:38" outlineLevel="1" x14ac:dyDescent="0.25">
      <c r="A28" s="30" t="s">
        <v>47</v>
      </c>
      <c r="B28" s="31" t="s">
        <v>48</v>
      </c>
      <c r="C28" s="32" t="s">
        <v>33</v>
      </c>
      <c r="D28" s="107">
        <f>SUM(D178,D318,D455,D598,D655)</f>
        <v>1074.3398074332001</v>
      </c>
      <c r="E28" s="108" t="s">
        <v>34</v>
      </c>
      <c r="F28" s="84">
        <f t="shared" ref="F28:S28" si="12">SUM(F178,F318,F455,F598,F655)</f>
        <v>140.17061997000002</v>
      </c>
      <c r="G28" s="107">
        <f t="shared" si="12"/>
        <v>934.16918746320005</v>
      </c>
      <c r="H28" s="84">
        <f t="shared" si="12"/>
        <v>572.49693361919981</v>
      </c>
      <c r="I28" s="84">
        <f t="shared" si="12"/>
        <v>0</v>
      </c>
      <c r="J28" s="84">
        <f t="shared" si="12"/>
        <v>0</v>
      </c>
      <c r="K28" s="84">
        <f t="shared" si="12"/>
        <v>450.71912323266656</v>
      </c>
      <c r="L28" s="84">
        <f t="shared" si="12"/>
        <v>121.7778103865333</v>
      </c>
      <c r="M28" s="84">
        <f t="shared" si="12"/>
        <v>11395.805983960001</v>
      </c>
      <c r="N28" s="84">
        <f t="shared" si="12"/>
        <v>0</v>
      </c>
      <c r="O28" s="84">
        <f t="shared" si="12"/>
        <v>0</v>
      </c>
      <c r="P28" s="84">
        <f t="shared" si="12"/>
        <v>809.25853859999995</v>
      </c>
      <c r="Q28" s="84">
        <f t="shared" si="12"/>
        <v>10586.54744536</v>
      </c>
      <c r="R28" s="84">
        <f t="shared" si="12"/>
        <v>396.07975036319993</v>
      </c>
      <c r="S28" s="84">
        <f t="shared" si="12"/>
        <v>-34.407496519199938</v>
      </c>
      <c r="T28" s="35">
        <f t="shared" si="4"/>
        <v>-6.0100752508285601E-2</v>
      </c>
      <c r="U28" s="34">
        <f>SUM(U178,U318,U455,U598,U655)</f>
        <v>0</v>
      </c>
      <c r="V28" s="35">
        <v>0</v>
      </c>
      <c r="W28" s="34">
        <f>SUM(W178,W318,W455,W598,W655)</f>
        <v>0</v>
      </c>
      <c r="X28" s="35">
        <v>0</v>
      </c>
      <c r="Y28" s="84">
        <f>SUM(Y178,Y318,Y455,Y598,Y655)</f>
        <v>-14.688859672666648</v>
      </c>
      <c r="Z28" s="35">
        <f t="shared" si="5"/>
        <v>-3.2589830152567292E-2</v>
      </c>
      <c r="AA28" s="84">
        <f>SUM(AA178,AA318,AA455,AA598,AA655)</f>
        <v>-19.718636846533308</v>
      </c>
      <c r="AB28" s="35">
        <f t="shared" si="6"/>
        <v>-0.16192306943230994</v>
      </c>
      <c r="AC28" s="36" t="s">
        <v>34</v>
      </c>
      <c r="AK28" s="23"/>
      <c r="AL28" s="23"/>
    </row>
    <row r="29" spans="1:38" outlineLevel="1" x14ac:dyDescent="0.25">
      <c r="A29" s="30" t="s">
        <v>49</v>
      </c>
      <c r="B29" s="37" t="s">
        <v>50</v>
      </c>
      <c r="C29" s="32" t="s">
        <v>33</v>
      </c>
      <c r="D29" s="107">
        <f>SUM(D30,D47,D66,D156,D163,D177,D178)</f>
        <v>16519.512454162905</v>
      </c>
      <c r="E29" s="108" t="s">
        <v>34</v>
      </c>
      <c r="F29" s="84">
        <f t="shared" ref="F29:S29" si="13">SUM(F30,F47,F66,F156,F163,F177,F178)</f>
        <v>5609.8714898299995</v>
      </c>
      <c r="G29" s="107">
        <f t="shared" si="13"/>
        <v>10909.640964332904</v>
      </c>
      <c r="H29" s="84">
        <f t="shared" si="13"/>
        <v>2545.9876129665645</v>
      </c>
      <c r="I29" s="84">
        <f t="shared" si="13"/>
        <v>0</v>
      </c>
      <c r="J29" s="84">
        <f t="shared" si="13"/>
        <v>0</v>
      </c>
      <c r="K29" s="84">
        <f t="shared" si="13"/>
        <v>2003.5500921871374</v>
      </c>
      <c r="L29" s="84">
        <f t="shared" si="13"/>
        <v>542.43752077942736</v>
      </c>
      <c r="M29" s="84">
        <f t="shared" si="13"/>
        <v>2964.0476937800004</v>
      </c>
      <c r="N29" s="84">
        <f t="shared" si="13"/>
        <v>0</v>
      </c>
      <c r="O29" s="84">
        <f t="shared" si="13"/>
        <v>0</v>
      </c>
      <c r="P29" s="84">
        <f t="shared" si="13"/>
        <v>2200.4583026800001</v>
      </c>
      <c r="Q29" s="84">
        <f t="shared" si="13"/>
        <v>763.58939110000006</v>
      </c>
      <c r="R29" s="84">
        <f t="shared" si="13"/>
        <v>8410.356791992901</v>
      </c>
      <c r="S29" s="84">
        <f t="shared" si="13"/>
        <v>-46.703440626564472</v>
      </c>
      <c r="T29" s="35">
        <f t="shared" si="4"/>
        <v>-1.8343938669892427E-2</v>
      </c>
      <c r="U29" s="34">
        <f>SUM(U30,U47,U66,U156,U163,U177,U178)</f>
        <v>0</v>
      </c>
      <c r="V29" s="35">
        <v>0</v>
      </c>
      <c r="W29" s="34">
        <f>SUM(W30,W47,W66,W156,W163,W177,W178)</f>
        <v>0</v>
      </c>
      <c r="X29" s="35">
        <v>0</v>
      </c>
      <c r="Y29" s="84">
        <f>SUM(Y30,Y47,Y66,Y156,Y163,Y177,Y178)</f>
        <v>-171.28052531713732</v>
      </c>
      <c r="Z29" s="35">
        <f t="shared" si="5"/>
        <v>-8.548851660113084E-2</v>
      </c>
      <c r="AA29" s="84">
        <f>SUM(AA30,AA47,AA66,AA156,AA163,AA177,AA178)</f>
        <v>124.57708469057278</v>
      </c>
      <c r="AB29" s="35">
        <f t="shared" si="6"/>
        <v>0.22966162906940549</v>
      </c>
      <c r="AC29" s="36" t="s">
        <v>34</v>
      </c>
      <c r="AK29" s="23"/>
      <c r="AL29" s="23"/>
    </row>
    <row r="30" spans="1:38" ht="44.25" customHeight="1" outlineLevel="1" x14ac:dyDescent="0.25">
      <c r="A30" s="30" t="s">
        <v>51</v>
      </c>
      <c r="B30" s="37" t="s">
        <v>52</v>
      </c>
      <c r="C30" s="32" t="s">
        <v>33</v>
      </c>
      <c r="D30" s="107">
        <f>D31+D34+D37+D46</f>
        <v>1298.269339682</v>
      </c>
      <c r="E30" s="108" t="s">
        <v>34</v>
      </c>
      <c r="F30" s="84">
        <f t="shared" ref="F30:S30" si="14">F31+F34+F37+F46</f>
        <v>362.61749041999997</v>
      </c>
      <c r="G30" s="107">
        <f t="shared" si="14"/>
        <v>935.65184926199993</v>
      </c>
      <c r="H30" s="84">
        <f t="shared" si="14"/>
        <v>102.36681164200002</v>
      </c>
      <c r="I30" s="84">
        <f t="shared" si="14"/>
        <v>0</v>
      </c>
      <c r="J30" s="84">
        <f t="shared" si="14"/>
        <v>0</v>
      </c>
      <c r="K30" s="84">
        <f t="shared" si="14"/>
        <v>56.257578549999998</v>
      </c>
      <c r="L30" s="84">
        <f t="shared" si="14"/>
        <v>46.109233092000011</v>
      </c>
      <c r="M30" s="84">
        <f t="shared" si="14"/>
        <v>110.62599732</v>
      </c>
      <c r="N30" s="84">
        <f t="shared" si="14"/>
        <v>0</v>
      </c>
      <c r="O30" s="84">
        <f t="shared" si="14"/>
        <v>0</v>
      </c>
      <c r="P30" s="84">
        <f t="shared" si="14"/>
        <v>81.764187960000001</v>
      </c>
      <c r="Q30" s="84">
        <f t="shared" si="14"/>
        <v>28.861809360000002</v>
      </c>
      <c r="R30" s="84">
        <f t="shared" si="14"/>
        <v>828.05964646199993</v>
      </c>
      <c r="S30" s="84">
        <f t="shared" si="14"/>
        <v>5.2253911579999937</v>
      </c>
      <c r="T30" s="35">
        <f t="shared" si="4"/>
        <v>5.1045754714666436E-2</v>
      </c>
      <c r="U30" s="34">
        <f>U31+U34+U37+U46</f>
        <v>0</v>
      </c>
      <c r="V30" s="35">
        <v>0</v>
      </c>
      <c r="W30" s="34">
        <f>W31+W34+W37+W46</f>
        <v>0</v>
      </c>
      <c r="X30" s="35">
        <v>0</v>
      </c>
      <c r="Y30" s="84">
        <f>Y31+Y34+Y37+Y46</f>
        <v>25.506609410000003</v>
      </c>
      <c r="Z30" s="35">
        <f t="shared" si="5"/>
        <v>0.45338974885544558</v>
      </c>
      <c r="AA30" s="84">
        <f>AA31+AA34+AA37+AA46</f>
        <v>-20.281218252000009</v>
      </c>
      <c r="AB30" s="35">
        <f t="shared" si="6"/>
        <v>-0.43985156316813295</v>
      </c>
      <c r="AC30" s="36" t="s">
        <v>34</v>
      </c>
      <c r="AK30" s="23"/>
      <c r="AL30" s="23"/>
    </row>
    <row r="31" spans="1:38" ht="78.75" outlineLevel="1" x14ac:dyDescent="0.25">
      <c r="A31" s="30" t="s">
        <v>53</v>
      </c>
      <c r="B31" s="37" t="s">
        <v>54</v>
      </c>
      <c r="C31" s="32" t="s">
        <v>33</v>
      </c>
      <c r="D31" s="107">
        <f>D32</f>
        <v>0</v>
      </c>
      <c r="E31" s="108" t="s">
        <v>34</v>
      </c>
      <c r="F31" s="84">
        <f t="shared" ref="F31" si="15">F32</f>
        <v>0</v>
      </c>
      <c r="G31" s="107">
        <f>G32</f>
        <v>0</v>
      </c>
      <c r="H31" s="84">
        <f t="shared" ref="H31:W31" si="16">H32</f>
        <v>0</v>
      </c>
      <c r="I31" s="84">
        <f t="shared" si="16"/>
        <v>0</v>
      </c>
      <c r="J31" s="84">
        <f t="shared" si="16"/>
        <v>0</v>
      </c>
      <c r="K31" s="84">
        <f t="shared" si="16"/>
        <v>0</v>
      </c>
      <c r="L31" s="84">
        <f t="shared" si="16"/>
        <v>0</v>
      </c>
      <c r="M31" s="84">
        <f t="shared" si="16"/>
        <v>0</v>
      </c>
      <c r="N31" s="84">
        <f t="shared" si="16"/>
        <v>0</v>
      </c>
      <c r="O31" s="84">
        <f t="shared" si="16"/>
        <v>0</v>
      </c>
      <c r="P31" s="84">
        <f t="shared" si="16"/>
        <v>0</v>
      </c>
      <c r="Q31" s="84">
        <f t="shared" si="16"/>
        <v>0</v>
      </c>
      <c r="R31" s="84">
        <f t="shared" si="16"/>
        <v>0</v>
      </c>
      <c r="S31" s="84">
        <f t="shared" si="16"/>
        <v>0</v>
      </c>
      <c r="T31" s="38">
        <v>0</v>
      </c>
      <c r="U31" s="34">
        <f t="shared" si="16"/>
        <v>0</v>
      </c>
      <c r="V31" s="35">
        <v>0</v>
      </c>
      <c r="W31" s="34">
        <f t="shared" si="16"/>
        <v>0</v>
      </c>
      <c r="X31" s="35">
        <v>0</v>
      </c>
      <c r="Y31" s="84">
        <f t="shared" ref="Y31:AA31" si="17">Y32</f>
        <v>0</v>
      </c>
      <c r="Z31" s="35">
        <v>0</v>
      </c>
      <c r="AA31" s="84">
        <f t="shared" si="17"/>
        <v>0</v>
      </c>
      <c r="AB31" s="35">
        <v>0</v>
      </c>
      <c r="AC31" s="36" t="s">
        <v>34</v>
      </c>
      <c r="AK31" s="23"/>
      <c r="AL31" s="23"/>
    </row>
    <row r="32" spans="1:38" ht="23.25" customHeight="1" outlineLevel="1" x14ac:dyDescent="0.25">
      <c r="A32" s="30" t="s">
        <v>55</v>
      </c>
      <c r="B32" s="37" t="s">
        <v>56</v>
      </c>
      <c r="C32" s="32" t="s">
        <v>33</v>
      </c>
      <c r="D32" s="107">
        <v>0</v>
      </c>
      <c r="E32" s="109" t="s">
        <v>34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38">
        <v>0</v>
      </c>
      <c r="U32" s="34">
        <v>0</v>
      </c>
      <c r="V32" s="38">
        <v>0</v>
      </c>
      <c r="W32" s="34">
        <v>0</v>
      </c>
      <c r="X32" s="38">
        <v>0</v>
      </c>
      <c r="Y32" s="84">
        <v>0</v>
      </c>
      <c r="Z32" s="38">
        <v>0</v>
      </c>
      <c r="AA32" s="84">
        <v>0</v>
      </c>
      <c r="AB32" s="38">
        <v>0</v>
      </c>
      <c r="AC32" s="36" t="s">
        <v>34</v>
      </c>
      <c r="AK32" s="23"/>
      <c r="AL32" s="23"/>
    </row>
    <row r="33" spans="1:40" ht="48" customHeight="1" outlineLevel="1" x14ac:dyDescent="0.25">
      <c r="A33" s="30" t="s">
        <v>57</v>
      </c>
      <c r="B33" s="39" t="s">
        <v>58</v>
      </c>
      <c r="C33" s="40" t="s">
        <v>33</v>
      </c>
      <c r="D33" s="107">
        <v>0</v>
      </c>
      <c r="E33" s="108" t="s">
        <v>34</v>
      </c>
      <c r="F33" s="84">
        <v>0</v>
      </c>
      <c r="G33" s="107">
        <v>0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84">
        <v>0</v>
      </c>
      <c r="Q33" s="84">
        <v>0</v>
      </c>
      <c r="R33" s="84">
        <v>0</v>
      </c>
      <c r="S33" s="84">
        <v>0</v>
      </c>
      <c r="T33" s="35">
        <v>0</v>
      </c>
      <c r="U33" s="34">
        <v>0</v>
      </c>
      <c r="V33" s="35">
        <v>0</v>
      </c>
      <c r="W33" s="34">
        <v>0</v>
      </c>
      <c r="X33" s="35">
        <v>0</v>
      </c>
      <c r="Y33" s="84">
        <v>0</v>
      </c>
      <c r="Z33" s="35">
        <v>0</v>
      </c>
      <c r="AA33" s="84">
        <v>0</v>
      </c>
      <c r="AB33" s="35">
        <v>0</v>
      </c>
      <c r="AC33" s="36" t="s">
        <v>34</v>
      </c>
      <c r="AK33" s="23"/>
      <c r="AL33" s="23"/>
    </row>
    <row r="34" spans="1:40" ht="47.25" outlineLevel="1" x14ac:dyDescent="0.25">
      <c r="A34" s="30" t="s">
        <v>59</v>
      </c>
      <c r="B34" s="37" t="s">
        <v>60</v>
      </c>
      <c r="C34" s="32" t="s">
        <v>33</v>
      </c>
      <c r="D34" s="107">
        <v>0</v>
      </c>
      <c r="E34" s="108" t="s">
        <v>34</v>
      </c>
      <c r="F34" s="84">
        <v>0</v>
      </c>
      <c r="G34" s="107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35">
        <v>0</v>
      </c>
      <c r="U34" s="34">
        <v>0</v>
      </c>
      <c r="V34" s="35">
        <v>0</v>
      </c>
      <c r="W34" s="34">
        <v>0</v>
      </c>
      <c r="X34" s="35">
        <v>0</v>
      </c>
      <c r="Y34" s="84">
        <v>0</v>
      </c>
      <c r="Z34" s="35">
        <v>0</v>
      </c>
      <c r="AA34" s="84">
        <v>0</v>
      </c>
      <c r="AB34" s="35">
        <v>0</v>
      </c>
      <c r="AC34" s="36" t="s">
        <v>34</v>
      </c>
      <c r="AK34" s="23"/>
      <c r="AL34" s="23"/>
    </row>
    <row r="35" spans="1:40" ht="31.5" outlineLevel="1" x14ac:dyDescent="0.25">
      <c r="A35" s="30" t="s">
        <v>61</v>
      </c>
      <c r="B35" s="37" t="s">
        <v>58</v>
      </c>
      <c r="C35" s="32" t="s">
        <v>33</v>
      </c>
      <c r="D35" s="107">
        <v>0</v>
      </c>
      <c r="E35" s="108" t="s">
        <v>34</v>
      </c>
      <c r="F35" s="84">
        <v>0</v>
      </c>
      <c r="G35" s="107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84">
        <v>0</v>
      </c>
      <c r="P35" s="84">
        <v>0</v>
      </c>
      <c r="Q35" s="84">
        <v>0</v>
      </c>
      <c r="R35" s="84">
        <v>0</v>
      </c>
      <c r="S35" s="84">
        <v>0</v>
      </c>
      <c r="T35" s="35">
        <v>0</v>
      </c>
      <c r="U35" s="34">
        <v>0</v>
      </c>
      <c r="V35" s="35">
        <v>0</v>
      </c>
      <c r="W35" s="34">
        <v>0</v>
      </c>
      <c r="X35" s="35">
        <v>0</v>
      </c>
      <c r="Y35" s="84">
        <v>0</v>
      </c>
      <c r="Z35" s="35">
        <v>0</v>
      </c>
      <c r="AA35" s="84">
        <v>0</v>
      </c>
      <c r="AB35" s="35">
        <v>0</v>
      </c>
      <c r="AC35" s="36" t="s">
        <v>34</v>
      </c>
      <c r="AK35" s="23"/>
      <c r="AL35" s="23"/>
    </row>
    <row r="36" spans="1:40" ht="41.25" customHeight="1" outlineLevel="1" x14ac:dyDescent="0.25">
      <c r="A36" s="30" t="s">
        <v>62</v>
      </c>
      <c r="B36" s="37" t="s">
        <v>58</v>
      </c>
      <c r="C36" s="32" t="s">
        <v>33</v>
      </c>
      <c r="D36" s="107">
        <v>0</v>
      </c>
      <c r="E36" s="108" t="s">
        <v>34</v>
      </c>
      <c r="F36" s="84">
        <v>0</v>
      </c>
      <c r="G36" s="107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84">
        <v>0</v>
      </c>
      <c r="S36" s="84">
        <v>0</v>
      </c>
      <c r="T36" s="35">
        <v>0</v>
      </c>
      <c r="U36" s="34">
        <v>0</v>
      </c>
      <c r="V36" s="35">
        <v>0</v>
      </c>
      <c r="W36" s="34">
        <v>0</v>
      </c>
      <c r="X36" s="35">
        <v>0</v>
      </c>
      <c r="Y36" s="84">
        <v>0</v>
      </c>
      <c r="Z36" s="35">
        <v>0</v>
      </c>
      <c r="AA36" s="84">
        <v>0</v>
      </c>
      <c r="AB36" s="35">
        <v>0</v>
      </c>
      <c r="AC36" s="36" t="s">
        <v>34</v>
      </c>
      <c r="AK36" s="23"/>
      <c r="AL36" s="23"/>
    </row>
    <row r="37" spans="1:40" ht="54.75" customHeight="1" outlineLevel="1" x14ac:dyDescent="0.25">
      <c r="A37" s="30" t="s">
        <v>63</v>
      </c>
      <c r="B37" s="37" t="s">
        <v>64</v>
      </c>
      <c r="C37" s="32" t="s">
        <v>33</v>
      </c>
      <c r="D37" s="107">
        <f>D38+D39+D40+D41+D42</f>
        <v>1298.269339682</v>
      </c>
      <c r="E37" s="109" t="s">
        <v>34</v>
      </c>
      <c r="F37" s="107">
        <f t="shared" ref="F37:S37" si="18">F38+F39+F40+F41+F42</f>
        <v>362.61749041999997</v>
      </c>
      <c r="G37" s="107">
        <f t="shared" si="18"/>
        <v>935.65184926199993</v>
      </c>
      <c r="H37" s="84">
        <f t="shared" si="18"/>
        <v>102.36681164200002</v>
      </c>
      <c r="I37" s="84">
        <f t="shared" si="18"/>
        <v>0</v>
      </c>
      <c r="J37" s="84">
        <f t="shared" si="18"/>
        <v>0</v>
      </c>
      <c r="K37" s="84">
        <f t="shared" si="18"/>
        <v>56.257578549999998</v>
      </c>
      <c r="L37" s="84">
        <f t="shared" si="18"/>
        <v>46.109233092000011</v>
      </c>
      <c r="M37" s="84">
        <f t="shared" si="18"/>
        <v>110.62599732</v>
      </c>
      <c r="N37" s="84">
        <f t="shared" si="18"/>
        <v>0</v>
      </c>
      <c r="O37" s="84">
        <f t="shared" si="18"/>
        <v>0</v>
      </c>
      <c r="P37" s="84">
        <f t="shared" si="18"/>
        <v>81.764187960000001</v>
      </c>
      <c r="Q37" s="84">
        <f t="shared" si="18"/>
        <v>28.861809360000002</v>
      </c>
      <c r="R37" s="84">
        <f t="shared" si="18"/>
        <v>828.05964646199993</v>
      </c>
      <c r="S37" s="84">
        <f t="shared" si="18"/>
        <v>5.2253911579999937</v>
      </c>
      <c r="T37" s="35">
        <f t="shared" ref="T37" si="19">S37/H37</f>
        <v>5.1045754714666436E-2</v>
      </c>
      <c r="U37" s="34">
        <f>U38+U39+U40+U41+U42</f>
        <v>0</v>
      </c>
      <c r="V37" s="35">
        <v>0</v>
      </c>
      <c r="W37" s="34">
        <f>W38+W39+W40+W41+W42</f>
        <v>0</v>
      </c>
      <c r="X37" s="35">
        <v>0</v>
      </c>
      <c r="Y37" s="84">
        <f>Y38+Y39+Y40+Y41+Y42</f>
        <v>25.506609410000003</v>
      </c>
      <c r="Z37" s="35">
        <f t="shared" ref="Z37" si="20">Y37/K37</f>
        <v>0.45338974885544558</v>
      </c>
      <c r="AA37" s="84">
        <f>AA38+AA39+AA40+AA41+AA42</f>
        <v>-20.281218252000009</v>
      </c>
      <c r="AB37" s="35">
        <f t="shared" ref="AB37" si="21">AA37/L37</f>
        <v>-0.43985156316813295</v>
      </c>
      <c r="AC37" s="36" t="s">
        <v>34</v>
      </c>
      <c r="AK37" s="23"/>
      <c r="AL37" s="23"/>
    </row>
    <row r="38" spans="1:40" ht="63" outlineLevel="1" x14ac:dyDescent="0.25">
      <c r="A38" s="30" t="s">
        <v>65</v>
      </c>
      <c r="B38" s="37" t="s">
        <v>66</v>
      </c>
      <c r="C38" s="32" t="s">
        <v>33</v>
      </c>
      <c r="D38" s="107">
        <v>0</v>
      </c>
      <c r="E38" s="108" t="s">
        <v>34</v>
      </c>
      <c r="F38" s="84">
        <v>0</v>
      </c>
      <c r="G38" s="107">
        <v>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84">
        <v>0</v>
      </c>
      <c r="S38" s="84">
        <v>0</v>
      </c>
      <c r="T38" s="35">
        <v>0</v>
      </c>
      <c r="U38" s="34">
        <v>0</v>
      </c>
      <c r="V38" s="35">
        <v>0</v>
      </c>
      <c r="W38" s="34">
        <v>0</v>
      </c>
      <c r="X38" s="35">
        <v>0</v>
      </c>
      <c r="Y38" s="84">
        <v>0</v>
      </c>
      <c r="Z38" s="35">
        <v>0</v>
      </c>
      <c r="AA38" s="84">
        <v>0</v>
      </c>
      <c r="AB38" s="35">
        <v>0</v>
      </c>
      <c r="AC38" s="36" t="s">
        <v>34</v>
      </c>
      <c r="AK38" s="23"/>
      <c r="AL38" s="23"/>
    </row>
    <row r="39" spans="1:40" ht="87.75" customHeight="1" outlineLevel="1" x14ac:dyDescent="0.25">
      <c r="A39" s="30" t="s">
        <v>67</v>
      </c>
      <c r="B39" s="37" t="s">
        <v>68</v>
      </c>
      <c r="C39" s="32" t="s">
        <v>33</v>
      </c>
      <c r="D39" s="110">
        <v>0</v>
      </c>
      <c r="E39" s="108" t="s">
        <v>34</v>
      </c>
      <c r="F39" s="84">
        <v>0</v>
      </c>
      <c r="G39" s="107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35">
        <v>0</v>
      </c>
      <c r="U39" s="34">
        <v>0</v>
      </c>
      <c r="V39" s="35">
        <v>0</v>
      </c>
      <c r="W39" s="34">
        <v>0</v>
      </c>
      <c r="X39" s="35">
        <v>0</v>
      </c>
      <c r="Y39" s="84">
        <v>0</v>
      </c>
      <c r="Z39" s="35">
        <v>0</v>
      </c>
      <c r="AA39" s="84">
        <v>0</v>
      </c>
      <c r="AB39" s="35">
        <v>0</v>
      </c>
      <c r="AC39" s="36" t="s">
        <v>34</v>
      </c>
      <c r="AK39" s="23"/>
      <c r="AL39" s="23"/>
    </row>
    <row r="40" spans="1:40" ht="74.25" customHeight="1" outlineLevel="1" x14ac:dyDescent="0.25">
      <c r="A40" s="30" t="s">
        <v>69</v>
      </c>
      <c r="B40" s="37" t="s">
        <v>70</v>
      </c>
      <c r="C40" s="32" t="s">
        <v>33</v>
      </c>
      <c r="D40" s="107">
        <v>0</v>
      </c>
      <c r="E40" s="108" t="s">
        <v>34</v>
      </c>
      <c r="F40" s="84">
        <v>0</v>
      </c>
      <c r="G40" s="107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84">
        <v>0</v>
      </c>
      <c r="S40" s="84">
        <v>0</v>
      </c>
      <c r="T40" s="35">
        <v>0</v>
      </c>
      <c r="U40" s="34">
        <v>0</v>
      </c>
      <c r="V40" s="35">
        <v>0</v>
      </c>
      <c r="W40" s="34">
        <v>0</v>
      </c>
      <c r="X40" s="35">
        <v>0</v>
      </c>
      <c r="Y40" s="84">
        <v>0</v>
      </c>
      <c r="Z40" s="35">
        <v>0</v>
      </c>
      <c r="AA40" s="84">
        <v>0</v>
      </c>
      <c r="AB40" s="35">
        <v>0</v>
      </c>
      <c r="AC40" s="36" t="s">
        <v>34</v>
      </c>
      <c r="AK40" s="23"/>
      <c r="AL40" s="23"/>
    </row>
    <row r="41" spans="1:40" ht="78.75" outlineLevel="1" x14ac:dyDescent="0.25">
      <c r="A41" s="30" t="s">
        <v>71</v>
      </c>
      <c r="B41" s="37" t="s">
        <v>72</v>
      </c>
      <c r="C41" s="32" t="s">
        <v>33</v>
      </c>
      <c r="D41" s="107">
        <v>0</v>
      </c>
      <c r="E41" s="108" t="s">
        <v>34</v>
      </c>
      <c r="F41" s="84">
        <v>0</v>
      </c>
      <c r="G41" s="107">
        <v>0</v>
      </c>
      <c r="H41" s="84">
        <v>0</v>
      </c>
      <c r="I41" s="107">
        <v>0</v>
      </c>
      <c r="J41" s="84">
        <v>0</v>
      </c>
      <c r="K41" s="107">
        <v>0</v>
      </c>
      <c r="L41" s="84">
        <v>0</v>
      </c>
      <c r="M41" s="107">
        <v>0</v>
      </c>
      <c r="N41" s="84">
        <v>0</v>
      </c>
      <c r="O41" s="107">
        <v>0</v>
      </c>
      <c r="P41" s="84">
        <v>0</v>
      </c>
      <c r="Q41" s="107">
        <v>0</v>
      </c>
      <c r="R41" s="84">
        <v>0</v>
      </c>
      <c r="S41" s="107">
        <v>0</v>
      </c>
      <c r="T41" s="35">
        <v>0</v>
      </c>
      <c r="U41" s="34">
        <v>0</v>
      </c>
      <c r="V41" s="35">
        <v>0</v>
      </c>
      <c r="W41" s="34">
        <v>0</v>
      </c>
      <c r="X41" s="35">
        <v>0</v>
      </c>
      <c r="Y41" s="84">
        <v>0</v>
      </c>
      <c r="Z41" s="35">
        <v>0</v>
      </c>
      <c r="AA41" s="84">
        <v>0</v>
      </c>
      <c r="AB41" s="35">
        <v>0</v>
      </c>
      <c r="AC41" s="42" t="s">
        <v>34</v>
      </c>
      <c r="AK41" s="23"/>
      <c r="AL41" s="23"/>
    </row>
    <row r="42" spans="1:40" ht="91.5" customHeight="1" outlineLevel="1" x14ac:dyDescent="0.25">
      <c r="A42" s="30" t="s">
        <v>73</v>
      </c>
      <c r="B42" s="37" t="s">
        <v>74</v>
      </c>
      <c r="C42" s="32" t="s">
        <v>33</v>
      </c>
      <c r="D42" s="111">
        <f>SUM(D43:D45)</f>
        <v>1298.269339682</v>
      </c>
      <c r="E42" s="108" t="s">
        <v>34</v>
      </c>
      <c r="F42" s="84">
        <f t="shared" ref="F42:S42" si="22">SUM(F43:F45)</f>
        <v>362.61749041999997</v>
      </c>
      <c r="G42" s="84">
        <f t="shared" si="22"/>
        <v>935.65184926199993</v>
      </c>
      <c r="H42" s="84">
        <f t="shared" si="22"/>
        <v>102.36681164200002</v>
      </c>
      <c r="I42" s="84">
        <f t="shared" si="22"/>
        <v>0</v>
      </c>
      <c r="J42" s="84">
        <f t="shared" si="22"/>
        <v>0</v>
      </c>
      <c r="K42" s="84">
        <f t="shared" si="22"/>
        <v>56.257578549999998</v>
      </c>
      <c r="L42" s="84">
        <f t="shared" si="22"/>
        <v>46.109233092000011</v>
      </c>
      <c r="M42" s="84">
        <f t="shared" si="22"/>
        <v>110.62599732</v>
      </c>
      <c r="N42" s="84">
        <f t="shared" si="22"/>
        <v>0</v>
      </c>
      <c r="O42" s="84">
        <f t="shared" si="22"/>
        <v>0</v>
      </c>
      <c r="P42" s="84">
        <f t="shared" si="22"/>
        <v>81.764187960000001</v>
      </c>
      <c r="Q42" s="84">
        <f t="shared" si="22"/>
        <v>28.861809360000002</v>
      </c>
      <c r="R42" s="84">
        <f t="shared" si="22"/>
        <v>828.05964646199993</v>
      </c>
      <c r="S42" s="84">
        <f t="shared" si="22"/>
        <v>5.2253911579999937</v>
      </c>
      <c r="T42" s="35">
        <f>S42/H42</f>
        <v>5.1045754714666436E-2</v>
      </c>
      <c r="U42" s="34">
        <v>0</v>
      </c>
      <c r="V42" s="35">
        <v>0</v>
      </c>
      <c r="W42" s="34">
        <f>SUM(W43:W45)</f>
        <v>0</v>
      </c>
      <c r="X42" s="35">
        <v>0</v>
      </c>
      <c r="Y42" s="84">
        <f>SUM(Y43:Y45)</f>
        <v>25.506609410000003</v>
      </c>
      <c r="Z42" s="35">
        <f>Y42/K42</f>
        <v>0.45338974885544558</v>
      </c>
      <c r="AA42" s="84">
        <f>SUM(AA43:AA45)</f>
        <v>-20.281218252000009</v>
      </c>
      <c r="AB42" s="35">
        <f>AA42/L42</f>
        <v>-0.43985156316813295</v>
      </c>
      <c r="AC42" s="36" t="s">
        <v>34</v>
      </c>
      <c r="AK42" s="23"/>
      <c r="AL42" s="23"/>
    </row>
    <row r="43" spans="1:40" ht="56.25" customHeight="1" outlineLevel="1" x14ac:dyDescent="0.25">
      <c r="A43" s="43" t="s">
        <v>73</v>
      </c>
      <c r="B43" s="44" t="s">
        <v>75</v>
      </c>
      <c r="C43" s="45" t="s">
        <v>76</v>
      </c>
      <c r="D43" s="46">
        <v>782.34505128199999</v>
      </c>
      <c r="E43" s="47" t="s">
        <v>34</v>
      </c>
      <c r="F43" s="48">
        <v>362.61749041999997</v>
      </c>
      <c r="G43" s="49">
        <v>419.72756086200002</v>
      </c>
      <c r="H43" s="72">
        <f t="shared" ref="H43:H44" si="23">I43+J43+K43+L43</f>
        <v>79.805811642000009</v>
      </c>
      <c r="I43" s="48">
        <v>0</v>
      </c>
      <c r="J43" s="48">
        <v>0</v>
      </c>
      <c r="K43" s="48">
        <v>56.257578549999998</v>
      </c>
      <c r="L43" s="48">
        <v>23.548233092000011</v>
      </c>
      <c r="M43" s="72">
        <f>N43+O43+P43+Q43</f>
        <v>97.945685920000003</v>
      </c>
      <c r="N43" s="48">
        <v>0</v>
      </c>
      <c r="O43" s="48">
        <v>0</v>
      </c>
      <c r="P43" s="48">
        <v>81.764187960000001</v>
      </c>
      <c r="Q43" s="48">
        <v>16.181497960000002</v>
      </c>
      <c r="R43" s="72">
        <f>G43-M43</f>
        <v>321.781874942</v>
      </c>
      <c r="S43" s="72">
        <f>M43-H43</f>
        <v>18.139874277999994</v>
      </c>
      <c r="T43" s="51">
        <f>S43/H43</f>
        <v>0.2273001665514468</v>
      </c>
      <c r="U43" s="50">
        <f t="shared" ref="U43:U44" si="24">N43-I43</f>
        <v>0</v>
      </c>
      <c r="V43" s="51">
        <v>0</v>
      </c>
      <c r="W43" s="50">
        <f t="shared" ref="W43:W44" si="25">O43-J43</f>
        <v>0</v>
      </c>
      <c r="X43" s="51">
        <v>0</v>
      </c>
      <c r="Y43" s="72">
        <f>P43-K43</f>
        <v>25.506609410000003</v>
      </c>
      <c r="Z43" s="51">
        <f t="shared" ref="Z43" si="26">Y43/K43</f>
        <v>0.45338974885544558</v>
      </c>
      <c r="AA43" s="72">
        <f t="shared" ref="AA43:AA44" si="27">Q43-L43</f>
        <v>-7.3667351320000094</v>
      </c>
      <c r="AB43" s="51">
        <f t="shared" ref="AB43:AB44" si="28">AA43/L43</f>
        <v>-0.31283600358545349</v>
      </c>
      <c r="AC43" s="15" t="s">
        <v>77</v>
      </c>
      <c r="AK43" s="23"/>
      <c r="AL43" s="23"/>
    </row>
    <row r="44" spans="1:40" ht="56.25" customHeight="1" outlineLevel="1" x14ac:dyDescent="0.25">
      <c r="A44" s="43" t="s">
        <v>73</v>
      </c>
      <c r="B44" s="44" t="s">
        <v>78</v>
      </c>
      <c r="C44" s="45" t="s">
        <v>79</v>
      </c>
      <c r="D44" s="49">
        <v>515.92428839999991</v>
      </c>
      <c r="E44" s="47" t="s">
        <v>34</v>
      </c>
      <c r="F44" s="48">
        <v>0</v>
      </c>
      <c r="G44" s="49">
        <v>515.92428839999991</v>
      </c>
      <c r="H44" s="72">
        <f t="shared" si="23"/>
        <v>22.561</v>
      </c>
      <c r="I44" s="48">
        <v>0</v>
      </c>
      <c r="J44" s="48">
        <v>0</v>
      </c>
      <c r="K44" s="48">
        <v>0</v>
      </c>
      <c r="L44" s="48">
        <v>22.561</v>
      </c>
      <c r="M44" s="72">
        <f t="shared" ref="M44:M45" si="29">N44+O44+P44+Q44</f>
        <v>9.6465168800000001</v>
      </c>
      <c r="N44" s="48">
        <v>0</v>
      </c>
      <c r="O44" s="48">
        <v>0</v>
      </c>
      <c r="P44" s="48">
        <v>0</v>
      </c>
      <c r="Q44" s="48">
        <v>9.6465168800000001</v>
      </c>
      <c r="R44" s="72">
        <f t="shared" ref="R44" si="30">G44-M44</f>
        <v>506.27777151999993</v>
      </c>
      <c r="S44" s="72">
        <f>M44-H44</f>
        <v>-12.91448312</v>
      </c>
      <c r="T44" s="51">
        <f>S44/H44</f>
        <v>-0.57242511945392494</v>
      </c>
      <c r="U44" s="50">
        <f t="shared" si="24"/>
        <v>0</v>
      </c>
      <c r="V44" s="51">
        <v>0</v>
      </c>
      <c r="W44" s="50">
        <f t="shared" si="25"/>
        <v>0</v>
      </c>
      <c r="X44" s="51">
        <v>0</v>
      </c>
      <c r="Y44" s="72">
        <f>P44-K44</f>
        <v>0</v>
      </c>
      <c r="Z44" s="51">
        <v>0</v>
      </c>
      <c r="AA44" s="72">
        <f t="shared" si="27"/>
        <v>-12.91448312</v>
      </c>
      <c r="AB44" s="51">
        <f t="shared" si="28"/>
        <v>-0.57242511945392494</v>
      </c>
      <c r="AC44" s="15" t="s">
        <v>80</v>
      </c>
      <c r="AK44" s="23"/>
      <c r="AL44" s="23"/>
    </row>
    <row r="45" spans="1:40" ht="57" customHeight="1" outlineLevel="1" x14ac:dyDescent="0.25">
      <c r="A45" s="52" t="s">
        <v>73</v>
      </c>
      <c r="B45" s="53" t="s">
        <v>81</v>
      </c>
      <c r="C45" s="54" t="s">
        <v>82</v>
      </c>
      <c r="D45" s="49" t="s">
        <v>34</v>
      </c>
      <c r="E45" s="47" t="s">
        <v>34</v>
      </c>
      <c r="F45" s="48" t="s">
        <v>34</v>
      </c>
      <c r="G45" s="49" t="s">
        <v>34</v>
      </c>
      <c r="H45" s="72" t="s">
        <v>34</v>
      </c>
      <c r="I45" s="48" t="s">
        <v>34</v>
      </c>
      <c r="J45" s="48" t="s">
        <v>34</v>
      </c>
      <c r="K45" s="48" t="s">
        <v>34</v>
      </c>
      <c r="L45" s="48" t="s">
        <v>34</v>
      </c>
      <c r="M45" s="72">
        <f t="shared" si="29"/>
        <v>3.0337945199999998</v>
      </c>
      <c r="N45" s="48">
        <v>0</v>
      </c>
      <c r="O45" s="48">
        <v>0</v>
      </c>
      <c r="P45" s="48">
        <v>0</v>
      </c>
      <c r="Q45" s="48">
        <v>3.0337945199999998</v>
      </c>
      <c r="R45" s="72" t="s">
        <v>34</v>
      </c>
      <c r="S45" s="72" t="s">
        <v>34</v>
      </c>
      <c r="T45" s="51" t="s">
        <v>34</v>
      </c>
      <c r="U45" s="50" t="s">
        <v>34</v>
      </c>
      <c r="V45" s="51" t="s">
        <v>34</v>
      </c>
      <c r="W45" s="50" t="s">
        <v>34</v>
      </c>
      <c r="X45" s="51" t="s">
        <v>34</v>
      </c>
      <c r="Y45" s="72" t="s">
        <v>34</v>
      </c>
      <c r="Z45" s="51" t="s">
        <v>34</v>
      </c>
      <c r="AA45" s="72" t="s">
        <v>34</v>
      </c>
      <c r="AB45" s="51" t="s">
        <v>34</v>
      </c>
      <c r="AC45" s="15" t="s">
        <v>83</v>
      </c>
      <c r="AK45" s="23"/>
      <c r="AL45" s="23"/>
    </row>
    <row r="46" spans="1:40" ht="31.5" outlineLevel="1" x14ac:dyDescent="0.25">
      <c r="A46" s="30" t="s">
        <v>84</v>
      </c>
      <c r="B46" s="37" t="s">
        <v>85</v>
      </c>
      <c r="C46" s="32" t="s">
        <v>33</v>
      </c>
      <c r="D46" s="107">
        <v>0</v>
      </c>
      <c r="E46" s="108" t="s">
        <v>34</v>
      </c>
      <c r="F46" s="84">
        <v>0</v>
      </c>
      <c r="G46" s="107"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84">
        <v>0</v>
      </c>
      <c r="Q46" s="84">
        <v>0</v>
      </c>
      <c r="R46" s="84">
        <v>0</v>
      </c>
      <c r="S46" s="84">
        <v>0</v>
      </c>
      <c r="T46" s="35">
        <v>0</v>
      </c>
      <c r="U46" s="34">
        <v>0</v>
      </c>
      <c r="V46" s="35">
        <v>0</v>
      </c>
      <c r="W46" s="34">
        <v>0</v>
      </c>
      <c r="X46" s="35">
        <v>0</v>
      </c>
      <c r="Y46" s="84">
        <v>0</v>
      </c>
      <c r="Z46" s="35">
        <v>0</v>
      </c>
      <c r="AA46" s="84">
        <v>0</v>
      </c>
      <c r="AB46" s="35">
        <v>0</v>
      </c>
      <c r="AC46" s="36" t="s">
        <v>34</v>
      </c>
      <c r="AK46" s="23"/>
      <c r="AL46" s="23"/>
    </row>
    <row r="47" spans="1:40" s="56" customFormat="1" ht="47.25" outlineLevel="1" x14ac:dyDescent="0.25">
      <c r="A47" s="30" t="s">
        <v>86</v>
      </c>
      <c r="B47" s="37" t="s">
        <v>87</v>
      </c>
      <c r="C47" s="32" t="s">
        <v>33</v>
      </c>
      <c r="D47" s="107">
        <f>D48+D52+D57+D59</f>
        <v>2557.2913374953282</v>
      </c>
      <c r="E47" s="108" t="s">
        <v>34</v>
      </c>
      <c r="F47" s="84">
        <f t="shared" ref="F47:S47" si="31">F48+F52+F57+F59</f>
        <v>776.82737144000009</v>
      </c>
      <c r="G47" s="107">
        <f t="shared" si="31"/>
        <v>1780.4639660553285</v>
      </c>
      <c r="H47" s="84">
        <f t="shared" si="31"/>
        <v>278.08009681976768</v>
      </c>
      <c r="I47" s="84">
        <f t="shared" si="31"/>
        <v>0</v>
      </c>
      <c r="J47" s="84">
        <f t="shared" si="31"/>
        <v>0</v>
      </c>
      <c r="K47" s="84">
        <f t="shared" si="31"/>
        <v>232.18925548313973</v>
      </c>
      <c r="L47" s="84">
        <f t="shared" si="31"/>
        <v>45.890841336627943</v>
      </c>
      <c r="M47" s="84">
        <f t="shared" si="31"/>
        <v>327.14881291999995</v>
      </c>
      <c r="N47" s="84">
        <f t="shared" si="31"/>
        <v>0</v>
      </c>
      <c r="O47" s="84">
        <f t="shared" si="31"/>
        <v>0</v>
      </c>
      <c r="P47" s="84">
        <f t="shared" si="31"/>
        <v>274.03653999000005</v>
      </c>
      <c r="Q47" s="84">
        <f t="shared" si="31"/>
        <v>53.112272929999953</v>
      </c>
      <c r="R47" s="84">
        <f t="shared" si="31"/>
        <v>1485.9771727453283</v>
      </c>
      <c r="S47" s="84">
        <f t="shared" si="31"/>
        <v>16.406696490232314</v>
      </c>
      <c r="T47" s="35">
        <f t="shared" ref="T47:T51" si="32">S47/H47</f>
        <v>5.8999894914687122E-2</v>
      </c>
      <c r="U47" s="34">
        <f>U48+U52+U57+U59</f>
        <v>0</v>
      </c>
      <c r="V47" s="35">
        <v>0</v>
      </c>
      <c r="W47" s="34">
        <f>W48+W52+W57+W59</f>
        <v>0</v>
      </c>
      <c r="X47" s="35">
        <v>0</v>
      </c>
      <c r="Y47" s="84">
        <f>Y48+Y52+Y57+Y59</f>
        <v>14.406394866860307</v>
      </c>
      <c r="Z47" s="35">
        <f t="shared" ref="Z47:Z51" si="33">Y47/K47</f>
        <v>6.2045915246523614E-2</v>
      </c>
      <c r="AA47" s="84">
        <f>AA48+AA52+AA57+AA59</f>
        <v>2.0003016233720086</v>
      </c>
      <c r="AB47" s="35">
        <f t="shared" ref="AB47:AB51" si="34">AA47/L47</f>
        <v>4.358825345342842E-2</v>
      </c>
      <c r="AC47" s="36" t="s">
        <v>34</v>
      </c>
      <c r="AD47" s="5"/>
      <c r="AE47" s="5"/>
      <c r="AF47" s="55"/>
      <c r="AG47" s="5"/>
      <c r="AH47" s="5"/>
      <c r="AI47" s="5"/>
      <c r="AJ47" s="5"/>
      <c r="AK47" s="23"/>
      <c r="AL47" s="23"/>
      <c r="AM47" s="55"/>
      <c r="AN47" s="55"/>
    </row>
    <row r="48" spans="1:40" ht="31.5" outlineLevel="1" x14ac:dyDescent="0.25">
      <c r="A48" s="30" t="s">
        <v>88</v>
      </c>
      <c r="B48" s="37" t="s">
        <v>89</v>
      </c>
      <c r="C48" s="32" t="s">
        <v>33</v>
      </c>
      <c r="D48" s="107">
        <f>SUM(D49:D51)</f>
        <v>397.18555592800004</v>
      </c>
      <c r="E48" s="108" t="s">
        <v>34</v>
      </c>
      <c r="F48" s="84">
        <f t="shared" ref="F48:S48" si="35">SUM(F49:F51)</f>
        <v>247.66939503000006</v>
      </c>
      <c r="G48" s="107">
        <f t="shared" si="35"/>
        <v>149.51616089799998</v>
      </c>
      <c r="H48" s="84">
        <f t="shared" si="35"/>
        <v>105.03477136406772</v>
      </c>
      <c r="I48" s="84">
        <f t="shared" si="35"/>
        <v>0</v>
      </c>
      <c r="J48" s="84">
        <f t="shared" si="35"/>
        <v>0</v>
      </c>
      <c r="K48" s="84">
        <f t="shared" si="35"/>
        <v>87.760845136723105</v>
      </c>
      <c r="L48" s="84">
        <f t="shared" si="35"/>
        <v>17.273926227344621</v>
      </c>
      <c r="M48" s="84">
        <f t="shared" si="35"/>
        <v>79.847749589999992</v>
      </c>
      <c r="N48" s="84">
        <f t="shared" si="35"/>
        <v>0</v>
      </c>
      <c r="O48" s="84">
        <f t="shared" si="35"/>
        <v>0</v>
      </c>
      <c r="P48" s="84">
        <f t="shared" si="35"/>
        <v>66.978260950000006</v>
      </c>
      <c r="Q48" s="84">
        <f t="shared" si="35"/>
        <v>12.869488639999989</v>
      </c>
      <c r="R48" s="84">
        <f t="shared" si="35"/>
        <v>69.668411307999989</v>
      </c>
      <c r="S48" s="84">
        <f t="shared" si="35"/>
        <v>-25.18702177406773</v>
      </c>
      <c r="T48" s="35">
        <f t="shared" si="32"/>
        <v>-0.23979698767339996</v>
      </c>
      <c r="U48" s="34">
        <f>SUM(U49:U51)</f>
        <v>0</v>
      </c>
      <c r="V48" s="35">
        <v>0</v>
      </c>
      <c r="W48" s="34">
        <f>SUM(W49:W51)</f>
        <v>0</v>
      </c>
      <c r="X48" s="35">
        <v>0</v>
      </c>
      <c r="Y48" s="84">
        <f>SUM(Y49:Y51)</f>
        <v>-20.782584186723096</v>
      </c>
      <c r="Z48" s="35">
        <f t="shared" si="33"/>
        <v>-0.23680929866098935</v>
      </c>
      <c r="AA48" s="84">
        <f>SUM(AA49:AA51)</f>
        <v>-4.4044375873446313</v>
      </c>
      <c r="AB48" s="35">
        <f t="shared" si="34"/>
        <v>-0.2549760563624735</v>
      </c>
      <c r="AC48" s="36" t="s">
        <v>34</v>
      </c>
      <c r="AK48" s="23"/>
      <c r="AL48" s="23"/>
    </row>
    <row r="49" spans="1:38" outlineLevel="1" x14ac:dyDescent="0.25">
      <c r="A49" s="52" t="s">
        <v>88</v>
      </c>
      <c r="B49" s="53" t="s">
        <v>90</v>
      </c>
      <c r="C49" s="46" t="s">
        <v>91</v>
      </c>
      <c r="D49" s="49">
        <v>59.300832020000001</v>
      </c>
      <c r="E49" s="47" t="s">
        <v>34</v>
      </c>
      <c r="F49" s="48">
        <v>0</v>
      </c>
      <c r="G49" s="49">
        <v>59.300832020000001</v>
      </c>
      <c r="H49" s="72">
        <f t="shared" ref="H49:H51" si="36">I49+J49+K49+L49</f>
        <v>5.2371999999999996</v>
      </c>
      <c r="I49" s="48">
        <v>0</v>
      </c>
      <c r="J49" s="48">
        <v>0</v>
      </c>
      <c r="K49" s="48">
        <v>4.3643333333333327</v>
      </c>
      <c r="L49" s="48">
        <v>0.8728666666666669</v>
      </c>
      <c r="M49" s="72">
        <f t="shared" ref="M49:M51" si="37">N49+O49+P49+Q49</f>
        <v>1.3679999999999999</v>
      </c>
      <c r="N49" s="48">
        <v>0</v>
      </c>
      <c r="O49" s="48">
        <v>0</v>
      </c>
      <c r="P49" s="48">
        <v>1.1399999999999997</v>
      </c>
      <c r="Q49" s="48">
        <v>0.22800000000000023</v>
      </c>
      <c r="R49" s="72">
        <f t="shared" ref="R49:R51" si="38">G49-M49</f>
        <v>57.932832019999999</v>
      </c>
      <c r="S49" s="72">
        <f t="shared" ref="S49:S51" si="39">M49-H49</f>
        <v>-3.8691999999999998</v>
      </c>
      <c r="T49" s="51">
        <f t="shared" si="32"/>
        <v>-0.73879172076682198</v>
      </c>
      <c r="U49" s="50">
        <f t="shared" ref="U49:U51" si="40">N49-I49</f>
        <v>0</v>
      </c>
      <c r="V49" s="51">
        <v>0</v>
      </c>
      <c r="W49" s="50">
        <f t="shared" ref="W49:W51" si="41">O49-J49</f>
        <v>0</v>
      </c>
      <c r="X49" s="51">
        <v>0</v>
      </c>
      <c r="Y49" s="72">
        <f t="shared" ref="Y49:Y51" si="42">P49-K49</f>
        <v>-3.2243333333333331</v>
      </c>
      <c r="Z49" s="51">
        <f t="shared" si="33"/>
        <v>-0.73879172076682198</v>
      </c>
      <c r="AA49" s="72">
        <f t="shared" ref="AA49:AA51" si="43">Q49-L49</f>
        <v>-0.6448666666666667</v>
      </c>
      <c r="AB49" s="51">
        <f t="shared" si="34"/>
        <v>-0.73879172076682176</v>
      </c>
      <c r="AC49" s="15" t="s">
        <v>92</v>
      </c>
      <c r="AK49" s="23"/>
      <c r="AL49" s="23"/>
    </row>
    <row r="50" spans="1:38" ht="31.5" outlineLevel="1" x14ac:dyDescent="0.25">
      <c r="A50" s="52" t="s">
        <v>88</v>
      </c>
      <c r="B50" s="53" t="s">
        <v>93</v>
      </c>
      <c r="C50" s="46" t="s">
        <v>94</v>
      </c>
      <c r="D50" s="49">
        <v>254.36292960800003</v>
      </c>
      <c r="E50" s="47" t="s">
        <v>34</v>
      </c>
      <c r="F50" s="48">
        <v>243.55113873000005</v>
      </c>
      <c r="G50" s="49">
        <v>10.811790877999982</v>
      </c>
      <c r="H50" s="72">
        <f t="shared" si="36"/>
        <v>20.394033364067727</v>
      </c>
      <c r="I50" s="48">
        <v>0</v>
      </c>
      <c r="J50" s="48">
        <v>0</v>
      </c>
      <c r="K50" s="48">
        <v>16.995027803389775</v>
      </c>
      <c r="L50" s="48">
        <v>3.3990055606779528</v>
      </c>
      <c r="M50" s="72">
        <f>N50+O50+P50+Q50</f>
        <v>10.833796119999999</v>
      </c>
      <c r="N50" s="48">
        <v>0</v>
      </c>
      <c r="O50" s="48">
        <v>0</v>
      </c>
      <c r="P50" s="48">
        <v>9.2096016800000005</v>
      </c>
      <c r="Q50" s="48">
        <v>1.6241944399999992</v>
      </c>
      <c r="R50" s="72">
        <f t="shared" si="38"/>
        <v>-2.2005242000016523E-2</v>
      </c>
      <c r="S50" s="72">
        <f t="shared" si="39"/>
        <v>-9.5602372440677286</v>
      </c>
      <c r="T50" s="51">
        <f t="shared" si="32"/>
        <v>-0.46877618926091991</v>
      </c>
      <c r="U50" s="50">
        <f t="shared" si="40"/>
        <v>0</v>
      </c>
      <c r="V50" s="51">
        <v>0</v>
      </c>
      <c r="W50" s="50">
        <f t="shared" si="41"/>
        <v>0</v>
      </c>
      <c r="X50" s="51">
        <v>0</v>
      </c>
      <c r="Y50" s="72">
        <f t="shared" si="42"/>
        <v>-7.7854261233897741</v>
      </c>
      <c r="Z50" s="51">
        <f t="shared" si="33"/>
        <v>-0.45810022869376638</v>
      </c>
      <c r="AA50" s="72">
        <f t="shared" si="43"/>
        <v>-1.7748111206779535</v>
      </c>
      <c r="AB50" s="51">
        <f t="shared" si="34"/>
        <v>-0.52215599209668739</v>
      </c>
      <c r="AC50" s="15" t="s">
        <v>95</v>
      </c>
      <c r="AK50" s="23"/>
      <c r="AL50" s="23"/>
    </row>
    <row r="51" spans="1:38" ht="47.25" outlineLevel="1" x14ac:dyDescent="0.25">
      <c r="A51" s="43" t="s">
        <v>88</v>
      </c>
      <c r="B51" s="57" t="s">
        <v>96</v>
      </c>
      <c r="C51" s="45" t="s">
        <v>97</v>
      </c>
      <c r="D51" s="46">
        <v>83.521794299999996</v>
      </c>
      <c r="E51" s="47" t="s">
        <v>34</v>
      </c>
      <c r="F51" s="48">
        <v>4.1182562999999996</v>
      </c>
      <c r="G51" s="49">
        <v>79.403537999999998</v>
      </c>
      <c r="H51" s="72">
        <f t="shared" si="36"/>
        <v>79.403537999999998</v>
      </c>
      <c r="I51" s="48">
        <v>0</v>
      </c>
      <c r="J51" s="48">
        <v>0</v>
      </c>
      <c r="K51" s="48">
        <v>66.401483999999996</v>
      </c>
      <c r="L51" s="48">
        <v>13.002054000000001</v>
      </c>
      <c r="M51" s="72">
        <f t="shared" si="37"/>
        <v>67.645953469999995</v>
      </c>
      <c r="N51" s="48">
        <v>0</v>
      </c>
      <c r="O51" s="48">
        <v>0</v>
      </c>
      <c r="P51" s="48">
        <v>56.628659270000007</v>
      </c>
      <c r="Q51" s="48">
        <v>11.01729419999999</v>
      </c>
      <c r="R51" s="72">
        <f t="shared" si="38"/>
        <v>11.757584530000003</v>
      </c>
      <c r="S51" s="72">
        <f t="shared" si="39"/>
        <v>-11.757584530000003</v>
      </c>
      <c r="T51" s="51">
        <f t="shared" si="32"/>
        <v>-0.1480738116480402</v>
      </c>
      <c r="U51" s="50">
        <f t="shared" si="40"/>
        <v>0</v>
      </c>
      <c r="V51" s="51">
        <v>0</v>
      </c>
      <c r="W51" s="50">
        <f t="shared" si="41"/>
        <v>0</v>
      </c>
      <c r="X51" s="51">
        <v>0</v>
      </c>
      <c r="Y51" s="72">
        <f t="shared" si="42"/>
        <v>-9.7728247299999893</v>
      </c>
      <c r="Z51" s="51">
        <f t="shared" si="33"/>
        <v>-0.14717780599602245</v>
      </c>
      <c r="AA51" s="72">
        <f t="shared" si="43"/>
        <v>-1.9847598000000115</v>
      </c>
      <c r="AB51" s="51">
        <f t="shared" si="34"/>
        <v>-0.15264971211471751</v>
      </c>
      <c r="AC51" s="15" t="s">
        <v>98</v>
      </c>
      <c r="AK51" s="23"/>
      <c r="AL51" s="23"/>
    </row>
    <row r="52" spans="1:38" ht="25.5" customHeight="1" outlineLevel="1" x14ac:dyDescent="0.25">
      <c r="A52" s="30" t="s">
        <v>99</v>
      </c>
      <c r="B52" s="37" t="s">
        <v>100</v>
      </c>
      <c r="C52" s="32" t="s">
        <v>33</v>
      </c>
      <c r="D52" s="107">
        <f>SUM(D53:D56)</f>
        <v>203.93631833200004</v>
      </c>
      <c r="E52" s="108" t="s">
        <v>34</v>
      </c>
      <c r="F52" s="84">
        <f t="shared" ref="F52:S52" si="44">SUM(F53:F56)</f>
        <v>60.822474459999995</v>
      </c>
      <c r="G52" s="107">
        <f t="shared" si="44"/>
        <v>143.11384387200002</v>
      </c>
      <c r="H52" s="84">
        <f t="shared" si="44"/>
        <v>135.23091066000001</v>
      </c>
      <c r="I52" s="84">
        <f t="shared" si="44"/>
        <v>0</v>
      </c>
      <c r="J52" s="84">
        <f t="shared" si="44"/>
        <v>0</v>
      </c>
      <c r="K52" s="84">
        <f t="shared" si="44"/>
        <v>112.91639801666668</v>
      </c>
      <c r="L52" s="84">
        <f t="shared" si="44"/>
        <v>22.314512643333344</v>
      </c>
      <c r="M52" s="84">
        <f t="shared" si="44"/>
        <v>213.36596584999998</v>
      </c>
      <c r="N52" s="84">
        <f t="shared" si="44"/>
        <v>0</v>
      </c>
      <c r="O52" s="84">
        <f t="shared" si="44"/>
        <v>0</v>
      </c>
      <c r="P52" s="84">
        <f t="shared" si="44"/>
        <v>178.51834968000003</v>
      </c>
      <c r="Q52" s="84">
        <f t="shared" si="44"/>
        <v>34.847616169999959</v>
      </c>
      <c r="R52" s="84">
        <f t="shared" si="44"/>
        <v>-36.470943857999963</v>
      </c>
      <c r="S52" s="84">
        <f t="shared" si="44"/>
        <v>44.353877069999974</v>
      </c>
      <c r="T52" s="35">
        <f>S52/H52</f>
        <v>0.3279862337207452</v>
      </c>
      <c r="U52" s="34">
        <f>SUM(U53:U56)</f>
        <v>0</v>
      </c>
      <c r="V52" s="35">
        <v>0</v>
      </c>
      <c r="W52" s="34">
        <f>SUM(W53:W56)</f>
        <v>0</v>
      </c>
      <c r="X52" s="35">
        <v>0</v>
      </c>
      <c r="Y52" s="84">
        <f>SUM(Y53:Y56)</f>
        <v>37.199538933333351</v>
      </c>
      <c r="Z52" s="35">
        <f>Y52/K52</f>
        <v>0.3294431950250718</v>
      </c>
      <c r="AA52" s="84">
        <f>SUM(AA53:AA56)</f>
        <v>7.154338136666623</v>
      </c>
      <c r="AB52" s="35">
        <f>AA52/L52</f>
        <v>0.32061368540818408</v>
      </c>
      <c r="AC52" s="36" t="s">
        <v>34</v>
      </c>
      <c r="AK52" s="23"/>
      <c r="AL52" s="23"/>
    </row>
    <row r="53" spans="1:38" outlineLevel="1" x14ac:dyDescent="0.25">
      <c r="A53" s="43" t="s">
        <v>99</v>
      </c>
      <c r="B53" s="58" t="s">
        <v>101</v>
      </c>
      <c r="C53" s="45" t="s">
        <v>102</v>
      </c>
      <c r="D53" s="49" t="s">
        <v>34</v>
      </c>
      <c r="E53" s="47" t="s">
        <v>34</v>
      </c>
      <c r="F53" s="48" t="s">
        <v>34</v>
      </c>
      <c r="G53" s="49" t="s">
        <v>34</v>
      </c>
      <c r="H53" s="72" t="s">
        <v>34</v>
      </c>
      <c r="I53" s="48" t="s">
        <v>34</v>
      </c>
      <c r="J53" s="48" t="s">
        <v>34</v>
      </c>
      <c r="K53" s="48" t="s">
        <v>34</v>
      </c>
      <c r="L53" s="48" t="s">
        <v>34</v>
      </c>
      <c r="M53" s="72">
        <f t="shared" ref="M53:M56" si="45">N53+O53+P53+Q53</f>
        <v>1.2</v>
      </c>
      <c r="N53" s="48">
        <v>0</v>
      </c>
      <c r="O53" s="48">
        <v>0</v>
      </c>
      <c r="P53" s="48">
        <v>1</v>
      </c>
      <c r="Q53" s="48">
        <v>0.2</v>
      </c>
      <c r="R53" s="72" t="s">
        <v>34</v>
      </c>
      <c r="S53" s="72" t="s">
        <v>34</v>
      </c>
      <c r="T53" s="51" t="s">
        <v>34</v>
      </c>
      <c r="U53" s="50" t="s">
        <v>34</v>
      </c>
      <c r="V53" s="51" t="s">
        <v>34</v>
      </c>
      <c r="W53" s="50" t="s">
        <v>34</v>
      </c>
      <c r="X53" s="51" t="s">
        <v>34</v>
      </c>
      <c r="Y53" s="72" t="s">
        <v>34</v>
      </c>
      <c r="Z53" s="51" t="s">
        <v>34</v>
      </c>
      <c r="AA53" s="72" t="s">
        <v>34</v>
      </c>
      <c r="AB53" s="51" t="s">
        <v>34</v>
      </c>
      <c r="AC53" s="15" t="s">
        <v>103</v>
      </c>
      <c r="AK53" s="23"/>
      <c r="AL53" s="23"/>
    </row>
    <row r="54" spans="1:38" ht="78.75" outlineLevel="1" x14ac:dyDescent="0.25">
      <c r="A54" s="43" t="s">
        <v>99</v>
      </c>
      <c r="B54" s="58" t="s">
        <v>104</v>
      </c>
      <c r="C54" s="45" t="s">
        <v>105</v>
      </c>
      <c r="D54" s="49">
        <v>135.83443573000002</v>
      </c>
      <c r="E54" s="47" t="s">
        <v>34</v>
      </c>
      <c r="F54" s="48">
        <v>2.9799999899999996</v>
      </c>
      <c r="G54" s="49">
        <v>132.85443574000001</v>
      </c>
      <c r="H54" s="72">
        <f t="shared" ref="H54:H56" si="46">I54+J54+K54+L54</f>
        <v>128.35443574000001</v>
      </c>
      <c r="I54" s="48">
        <v>0</v>
      </c>
      <c r="J54" s="48">
        <v>0</v>
      </c>
      <c r="K54" s="48">
        <v>107.18600225</v>
      </c>
      <c r="L54" s="48">
        <v>21.168433490000012</v>
      </c>
      <c r="M54" s="72">
        <f t="shared" si="45"/>
        <v>174.33358268999999</v>
      </c>
      <c r="N54" s="48">
        <v>0</v>
      </c>
      <c r="O54" s="48">
        <v>0</v>
      </c>
      <c r="P54" s="48">
        <v>145.65120735000002</v>
      </c>
      <c r="Q54" s="48">
        <v>28.682375339999968</v>
      </c>
      <c r="R54" s="72">
        <f t="shared" ref="R54:R56" si="47">G54-M54</f>
        <v>-41.479146949999972</v>
      </c>
      <c r="S54" s="72">
        <f>M54-H54</f>
        <v>45.979146949999972</v>
      </c>
      <c r="T54" s="51">
        <f>S54/H54</f>
        <v>0.35822016344754309</v>
      </c>
      <c r="U54" s="50">
        <f t="shared" ref="U54" si="48">N54-I54</f>
        <v>0</v>
      </c>
      <c r="V54" s="51">
        <v>0</v>
      </c>
      <c r="W54" s="50">
        <f t="shared" ref="W54" si="49">O54-J54</f>
        <v>0</v>
      </c>
      <c r="X54" s="51">
        <v>0</v>
      </c>
      <c r="Y54" s="72">
        <f>P54-K54</f>
        <v>38.46520510000002</v>
      </c>
      <c r="Z54" s="51">
        <f t="shared" ref="Z54" si="50">Y54/K54</f>
        <v>0.35886407079801336</v>
      </c>
      <c r="AA54" s="72">
        <f t="shared" ref="AA54" si="51">Q54-L54</f>
        <v>7.5139418499999557</v>
      </c>
      <c r="AB54" s="51">
        <f t="shared" ref="AB54" si="52">AA54/L54</f>
        <v>0.35495974955112047</v>
      </c>
      <c r="AC54" s="15" t="s">
        <v>106</v>
      </c>
      <c r="AK54" s="23"/>
      <c r="AL54" s="23"/>
    </row>
    <row r="55" spans="1:38" ht="47.25" outlineLevel="1" x14ac:dyDescent="0.25">
      <c r="A55" s="43" t="s">
        <v>99</v>
      </c>
      <c r="B55" s="58" t="s">
        <v>107</v>
      </c>
      <c r="C55" s="45" t="s">
        <v>108</v>
      </c>
      <c r="D55" s="49" t="s">
        <v>34</v>
      </c>
      <c r="E55" s="47" t="s">
        <v>34</v>
      </c>
      <c r="F55" s="48" t="s">
        <v>34</v>
      </c>
      <c r="G55" s="49" t="s">
        <v>34</v>
      </c>
      <c r="H55" s="72" t="s">
        <v>34</v>
      </c>
      <c r="I55" s="48" t="s">
        <v>34</v>
      </c>
      <c r="J55" s="48" t="s">
        <v>34</v>
      </c>
      <c r="K55" s="48" t="s">
        <v>34</v>
      </c>
      <c r="L55" s="48" t="s">
        <v>34</v>
      </c>
      <c r="M55" s="72">
        <f t="shared" si="45"/>
        <v>32.581178119999997</v>
      </c>
      <c r="N55" s="48">
        <v>0</v>
      </c>
      <c r="O55" s="48">
        <v>0</v>
      </c>
      <c r="P55" s="48">
        <v>27.402412730000005</v>
      </c>
      <c r="Q55" s="48">
        <v>5.1787653899999935</v>
      </c>
      <c r="R55" s="72" t="s">
        <v>34</v>
      </c>
      <c r="S55" s="72" t="s">
        <v>34</v>
      </c>
      <c r="T55" s="51" t="s">
        <v>34</v>
      </c>
      <c r="U55" s="50" t="s">
        <v>34</v>
      </c>
      <c r="V55" s="51" t="s">
        <v>34</v>
      </c>
      <c r="W55" s="50" t="s">
        <v>34</v>
      </c>
      <c r="X55" s="51" t="s">
        <v>34</v>
      </c>
      <c r="Y55" s="72" t="s">
        <v>34</v>
      </c>
      <c r="Z55" s="51" t="s">
        <v>34</v>
      </c>
      <c r="AA55" s="72" t="s">
        <v>34</v>
      </c>
      <c r="AB55" s="51" t="s">
        <v>34</v>
      </c>
      <c r="AC55" s="15" t="s">
        <v>109</v>
      </c>
      <c r="AK55" s="23"/>
      <c r="AL55" s="23"/>
    </row>
    <row r="56" spans="1:38" ht="31.5" outlineLevel="1" x14ac:dyDescent="0.25">
      <c r="A56" s="43" t="s">
        <v>99</v>
      </c>
      <c r="B56" s="59" t="s">
        <v>110</v>
      </c>
      <c r="C56" s="46" t="s">
        <v>111</v>
      </c>
      <c r="D56" s="46">
        <v>68.101882602000003</v>
      </c>
      <c r="E56" s="47" t="s">
        <v>34</v>
      </c>
      <c r="F56" s="48">
        <v>57.842474469999992</v>
      </c>
      <c r="G56" s="49">
        <v>10.259408132000011</v>
      </c>
      <c r="H56" s="72">
        <f t="shared" si="46"/>
        <v>6.8764749200000015</v>
      </c>
      <c r="I56" s="48">
        <v>0</v>
      </c>
      <c r="J56" s="48">
        <v>0</v>
      </c>
      <c r="K56" s="48">
        <v>5.7303957666666685</v>
      </c>
      <c r="L56" s="48">
        <v>1.146079153333333</v>
      </c>
      <c r="M56" s="72">
        <f t="shared" si="45"/>
        <v>5.2512050400000012</v>
      </c>
      <c r="N56" s="48">
        <v>0</v>
      </c>
      <c r="O56" s="48">
        <v>0</v>
      </c>
      <c r="P56" s="48">
        <v>4.464729600000001</v>
      </c>
      <c r="Q56" s="48">
        <v>0.78647544000000014</v>
      </c>
      <c r="R56" s="72">
        <f t="shared" si="47"/>
        <v>5.0082030920000102</v>
      </c>
      <c r="S56" s="72">
        <f>M56-H56</f>
        <v>-1.6252698800000003</v>
      </c>
      <c r="T56" s="51">
        <f>S56/H56</f>
        <v>-0.23635218609944408</v>
      </c>
      <c r="U56" s="50">
        <f t="shared" ref="U56" si="53">N56-I56</f>
        <v>0</v>
      </c>
      <c r="V56" s="51">
        <v>0</v>
      </c>
      <c r="W56" s="50">
        <f t="shared" ref="W56" si="54">O56-J56</f>
        <v>0</v>
      </c>
      <c r="X56" s="51">
        <v>0</v>
      </c>
      <c r="Y56" s="72">
        <f>P56-K56</f>
        <v>-1.2656661666666675</v>
      </c>
      <c r="Z56" s="51">
        <f t="shared" ref="Z56" si="55">Y56/K56</f>
        <v>-0.22086889251680722</v>
      </c>
      <c r="AA56" s="72">
        <f t="shared" ref="AA56" si="56">Q56-L56</f>
        <v>-0.35960371333333285</v>
      </c>
      <c r="AB56" s="51">
        <f t="shared" ref="AB56" si="57">AA56/L56</f>
        <v>-0.3137686540126286</v>
      </c>
      <c r="AC56" s="15" t="s">
        <v>112</v>
      </c>
      <c r="AK56" s="23"/>
      <c r="AL56" s="23"/>
    </row>
    <row r="57" spans="1:38" outlineLevel="1" x14ac:dyDescent="0.25">
      <c r="A57" s="30" t="s">
        <v>113</v>
      </c>
      <c r="B57" s="37" t="s">
        <v>114</v>
      </c>
      <c r="C57" s="32" t="s">
        <v>33</v>
      </c>
      <c r="D57" s="107">
        <f>SUM(D58:D58,)</f>
        <v>0</v>
      </c>
      <c r="E57" s="108" t="s">
        <v>34</v>
      </c>
      <c r="F57" s="84">
        <f t="shared" ref="F57:S57" si="58">SUM(F58:F58,)</f>
        <v>0</v>
      </c>
      <c r="G57" s="107">
        <f t="shared" si="58"/>
        <v>0</v>
      </c>
      <c r="H57" s="84">
        <f t="shared" si="58"/>
        <v>0</v>
      </c>
      <c r="I57" s="84">
        <f t="shared" si="58"/>
        <v>0</v>
      </c>
      <c r="J57" s="84">
        <f t="shared" si="58"/>
        <v>0</v>
      </c>
      <c r="K57" s="84">
        <f t="shared" si="58"/>
        <v>0</v>
      </c>
      <c r="L57" s="84">
        <f t="shared" si="58"/>
        <v>0</v>
      </c>
      <c r="M57" s="84">
        <f t="shared" si="58"/>
        <v>-2.65260461</v>
      </c>
      <c r="N57" s="84">
        <f t="shared" si="58"/>
        <v>0</v>
      </c>
      <c r="O57" s="84">
        <f t="shared" si="58"/>
        <v>0</v>
      </c>
      <c r="P57" s="84">
        <f t="shared" si="58"/>
        <v>-2.2393948400000001</v>
      </c>
      <c r="Q57" s="84">
        <f t="shared" si="58"/>
        <v>-0.41320976999999998</v>
      </c>
      <c r="R57" s="84">
        <f t="shared" si="58"/>
        <v>0</v>
      </c>
      <c r="S57" s="84">
        <f t="shared" si="58"/>
        <v>0</v>
      </c>
      <c r="T57" s="35">
        <v>0</v>
      </c>
      <c r="U57" s="34">
        <f>SUM(U58:U58,)</f>
        <v>0</v>
      </c>
      <c r="V57" s="35">
        <v>0</v>
      </c>
      <c r="W57" s="34">
        <f>SUM(W58:W58,)</f>
        <v>0</v>
      </c>
      <c r="X57" s="35">
        <v>0</v>
      </c>
      <c r="Y57" s="84">
        <f>SUM(Y58:Y58,)</f>
        <v>0</v>
      </c>
      <c r="Z57" s="35">
        <v>0</v>
      </c>
      <c r="AA57" s="84">
        <f>SUM(AA58:AA58,)</f>
        <v>0</v>
      </c>
      <c r="AB57" s="35">
        <v>0</v>
      </c>
      <c r="AC57" s="36" t="s">
        <v>34</v>
      </c>
      <c r="AK57" s="23"/>
      <c r="AL57" s="23"/>
    </row>
    <row r="58" spans="1:38" ht="47.25" outlineLevel="1" x14ac:dyDescent="0.25">
      <c r="A58" s="43" t="s">
        <v>113</v>
      </c>
      <c r="B58" s="59" t="s">
        <v>115</v>
      </c>
      <c r="C58" s="46" t="s">
        <v>116</v>
      </c>
      <c r="D58" s="49" t="s">
        <v>34</v>
      </c>
      <c r="E58" s="47" t="s">
        <v>34</v>
      </c>
      <c r="F58" s="48" t="s">
        <v>34</v>
      </c>
      <c r="G58" s="49" t="s">
        <v>34</v>
      </c>
      <c r="H58" s="72" t="s">
        <v>34</v>
      </c>
      <c r="I58" s="48" t="s">
        <v>34</v>
      </c>
      <c r="J58" s="48" t="s">
        <v>34</v>
      </c>
      <c r="K58" s="48" t="s">
        <v>34</v>
      </c>
      <c r="L58" s="48" t="s">
        <v>34</v>
      </c>
      <c r="M58" s="72">
        <f>N58+O58+P58+Q58</f>
        <v>-2.65260461</v>
      </c>
      <c r="N58" s="48">
        <v>0</v>
      </c>
      <c r="O58" s="48">
        <v>0</v>
      </c>
      <c r="P58" s="48">
        <v>-2.2393948400000001</v>
      </c>
      <c r="Q58" s="48">
        <v>-0.41320976999999998</v>
      </c>
      <c r="R58" s="72" t="s">
        <v>34</v>
      </c>
      <c r="S58" s="72" t="s">
        <v>34</v>
      </c>
      <c r="T58" s="51" t="s">
        <v>34</v>
      </c>
      <c r="U58" s="50" t="s">
        <v>34</v>
      </c>
      <c r="V58" s="51" t="s">
        <v>34</v>
      </c>
      <c r="W58" s="50" t="s">
        <v>34</v>
      </c>
      <c r="X58" s="51" t="s">
        <v>34</v>
      </c>
      <c r="Y58" s="72" t="s">
        <v>34</v>
      </c>
      <c r="Z58" s="51" t="s">
        <v>34</v>
      </c>
      <c r="AA58" s="72" t="s">
        <v>34</v>
      </c>
      <c r="AB58" s="51" t="s">
        <v>34</v>
      </c>
      <c r="AC58" s="15" t="s">
        <v>117</v>
      </c>
      <c r="AK58" s="23"/>
      <c r="AL58" s="23"/>
    </row>
    <row r="59" spans="1:38" ht="31.5" outlineLevel="1" x14ac:dyDescent="0.25">
      <c r="A59" s="30" t="s">
        <v>118</v>
      </c>
      <c r="B59" s="37" t="s">
        <v>119</v>
      </c>
      <c r="C59" s="32" t="s">
        <v>33</v>
      </c>
      <c r="D59" s="107">
        <f>SUM(D60:D65)</f>
        <v>1956.1694632353281</v>
      </c>
      <c r="E59" s="108" t="s">
        <v>34</v>
      </c>
      <c r="F59" s="84">
        <f t="shared" ref="F59:S59" si="59">SUM(F60:F65)</f>
        <v>468.33550195000004</v>
      </c>
      <c r="G59" s="107">
        <f t="shared" si="59"/>
        <v>1487.8339612853283</v>
      </c>
      <c r="H59" s="84">
        <f t="shared" si="59"/>
        <v>37.814414795699925</v>
      </c>
      <c r="I59" s="84">
        <f t="shared" si="59"/>
        <v>0</v>
      </c>
      <c r="J59" s="84">
        <f t="shared" si="59"/>
        <v>0</v>
      </c>
      <c r="K59" s="84">
        <f t="shared" si="59"/>
        <v>31.512012329749947</v>
      </c>
      <c r="L59" s="84">
        <f t="shared" si="59"/>
        <v>6.3024024659499833</v>
      </c>
      <c r="M59" s="84">
        <f t="shared" si="59"/>
        <v>36.587702090000001</v>
      </c>
      <c r="N59" s="84">
        <f t="shared" si="59"/>
        <v>0</v>
      </c>
      <c r="O59" s="84">
        <f t="shared" si="59"/>
        <v>0</v>
      </c>
      <c r="P59" s="84">
        <f t="shared" si="59"/>
        <v>30.779324199999998</v>
      </c>
      <c r="Q59" s="84">
        <f t="shared" si="59"/>
        <v>5.8083778900000009</v>
      </c>
      <c r="R59" s="84">
        <f t="shared" si="59"/>
        <v>1452.7797052953283</v>
      </c>
      <c r="S59" s="84">
        <f t="shared" si="59"/>
        <v>-2.76015880569993</v>
      </c>
      <c r="T59" s="35">
        <f>S59/H59</f>
        <v>-7.2992239086926244E-2</v>
      </c>
      <c r="U59" s="34">
        <f>SUM(U60:U65)</f>
        <v>0</v>
      </c>
      <c r="V59" s="35">
        <v>0</v>
      </c>
      <c r="W59" s="34">
        <f>SUM(W60:W65)</f>
        <v>0</v>
      </c>
      <c r="X59" s="35">
        <v>0</v>
      </c>
      <c r="Y59" s="84">
        <f>SUM(Y60:Y65)</f>
        <v>-2.0105598797499478</v>
      </c>
      <c r="Z59" s="35">
        <f>Y59/K59</f>
        <v>-6.3802966903888036E-2</v>
      </c>
      <c r="AA59" s="84">
        <f>SUM(AA60:AA65)</f>
        <v>-0.74959892594998334</v>
      </c>
      <c r="AB59" s="35">
        <f>AA59/L59</f>
        <v>-0.1189386000021174</v>
      </c>
      <c r="AC59" s="36" t="s">
        <v>34</v>
      </c>
      <c r="AK59" s="23"/>
      <c r="AL59" s="23"/>
    </row>
    <row r="60" spans="1:38" ht="47.25" outlineLevel="1" x14ac:dyDescent="0.25">
      <c r="A60" s="52" t="s">
        <v>118</v>
      </c>
      <c r="B60" s="60" t="s">
        <v>120</v>
      </c>
      <c r="C60" s="61" t="s">
        <v>121</v>
      </c>
      <c r="D60" s="49">
        <v>96.134381397999988</v>
      </c>
      <c r="E60" s="47" t="s">
        <v>34</v>
      </c>
      <c r="F60" s="48">
        <v>10.586951019999999</v>
      </c>
      <c r="G60" s="49">
        <v>85.547430377999987</v>
      </c>
      <c r="H60" s="72">
        <f>I60+J60+K60+L60</f>
        <v>0.90499046399999994</v>
      </c>
      <c r="I60" s="48">
        <v>0</v>
      </c>
      <c r="J60" s="48">
        <v>0</v>
      </c>
      <c r="K60" s="48">
        <v>0.75415872000000006</v>
      </c>
      <c r="L60" s="48">
        <v>0.15083174399999988</v>
      </c>
      <c r="M60" s="72">
        <f t="shared" ref="M60:M65" si="60">N60+O60+P60+Q60</f>
        <v>0.34310636999999999</v>
      </c>
      <c r="N60" s="48">
        <v>0</v>
      </c>
      <c r="O60" s="48">
        <v>0</v>
      </c>
      <c r="P60" s="48">
        <v>0.34310636999999999</v>
      </c>
      <c r="Q60" s="48">
        <v>0</v>
      </c>
      <c r="R60" s="72">
        <f t="shared" ref="R60:R64" si="61">G60-M60</f>
        <v>85.204324007999986</v>
      </c>
      <c r="S60" s="72">
        <f t="shared" ref="S60:S64" si="62">M60-H60</f>
        <v>-0.56188409399999995</v>
      </c>
      <c r="T60" s="51">
        <f t="shared" ref="T60:T64" si="63">S60/H60</f>
        <v>-0.6208729443584502</v>
      </c>
      <c r="U60" s="50">
        <f t="shared" ref="U60:U64" si="64">N60-I60</f>
        <v>0</v>
      </c>
      <c r="V60" s="51">
        <v>0</v>
      </c>
      <c r="W60" s="50">
        <f t="shared" ref="W60:W64" si="65">O60-J60</f>
        <v>0</v>
      </c>
      <c r="X60" s="51">
        <v>0</v>
      </c>
      <c r="Y60" s="72">
        <f t="shared" ref="Y60:Y64" si="66">P60-K60</f>
        <v>-0.41105235000000007</v>
      </c>
      <c r="Z60" s="51">
        <f t="shared" ref="Z60:Z64" si="67">Y60/K60</f>
        <v>-0.54504753323014021</v>
      </c>
      <c r="AA60" s="72">
        <f t="shared" ref="AA60:AA64" si="68">Q60-L60</f>
        <v>-0.15083174399999988</v>
      </c>
      <c r="AB60" s="51">
        <f t="shared" ref="AB60:AB64" si="69">AA60/L60</f>
        <v>-1</v>
      </c>
      <c r="AC60" s="15" t="s">
        <v>122</v>
      </c>
      <c r="AK60" s="23"/>
      <c r="AL60" s="23"/>
    </row>
    <row r="61" spans="1:38" ht="31.5" outlineLevel="1" x14ac:dyDescent="0.25">
      <c r="A61" s="52" t="s">
        <v>118</v>
      </c>
      <c r="B61" s="60" t="s">
        <v>123</v>
      </c>
      <c r="C61" s="61" t="s">
        <v>124</v>
      </c>
      <c r="D61" s="49">
        <v>458.06595800769992</v>
      </c>
      <c r="E61" s="47" t="s">
        <v>34</v>
      </c>
      <c r="F61" s="48">
        <v>343.66076399000002</v>
      </c>
      <c r="G61" s="49">
        <v>114.4051940176999</v>
      </c>
      <c r="H61" s="72">
        <f t="shared" ref="H61:H64" si="70">I61+J61+K61+L61</f>
        <v>25.693425897699957</v>
      </c>
      <c r="I61" s="48">
        <v>0</v>
      </c>
      <c r="J61" s="48">
        <v>0</v>
      </c>
      <c r="K61" s="48">
        <v>21.411188248083299</v>
      </c>
      <c r="L61" s="48">
        <v>4.2822376496166576</v>
      </c>
      <c r="M61" s="72">
        <f>N61+O61+P61+Q61</f>
        <v>27.33754678</v>
      </c>
      <c r="N61" s="48">
        <v>0</v>
      </c>
      <c r="O61" s="48">
        <v>0</v>
      </c>
      <c r="P61" s="48">
        <v>22.944010379999998</v>
      </c>
      <c r="Q61" s="48">
        <v>4.3935364000000012</v>
      </c>
      <c r="R61" s="72">
        <f t="shared" si="61"/>
        <v>87.067647237699902</v>
      </c>
      <c r="S61" s="72">
        <f t="shared" si="62"/>
        <v>1.6441208823000437</v>
      </c>
      <c r="T61" s="51">
        <f t="shared" si="63"/>
        <v>6.3989943919748882E-2</v>
      </c>
      <c r="U61" s="50">
        <f t="shared" si="64"/>
        <v>0</v>
      </c>
      <c r="V61" s="51">
        <v>0</v>
      </c>
      <c r="W61" s="50">
        <f t="shared" si="65"/>
        <v>0</v>
      </c>
      <c r="X61" s="51">
        <v>0</v>
      </c>
      <c r="Y61" s="72">
        <f t="shared" si="66"/>
        <v>1.5328221319166992</v>
      </c>
      <c r="Z61" s="51">
        <f t="shared" si="67"/>
        <v>7.1589774194522601E-2</v>
      </c>
      <c r="AA61" s="72">
        <f t="shared" si="68"/>
        <v>0.11129875038334358</v>
      </c>
      <c r="AB61" s="51">
        <f t="shared" si="69"/>
        <v>2.5990792545880062E-2</v>
      </c>
      <c r="AC61" s="15" t="s">
        <v>34</v>
      </c>
      <c r="AK61" s="23"/>
      <c r="AL61" s="23"/>
    </row>
    <row r="62" spans="1:38" ht="36.75" customHeight="1" outlineLevel="1" x14ac:dyDescent="0.25">
      <c r="A62" s="52" t="s">
        <v>118</v>
      </c>
      <c r="B62" s="60" t="s">
        <v>125</v>
      </c>
      <c r="C62" s="61" t="s">
        <v>126</v>
      </c>
      <c r="D62" s="49">
        <v>1189.224696</v>
      </c>
      <c r="E62" s="47" t="s">
        <v>34</v>
      </c>
      <c r="F62" s="48">
        <v>8.8949949299999993</v>
      </c>
      <c r="G62" s="49">
        <v>1180.3297010700001</v>
      </c>
      <c r="H62" s="72">
        <f t="shared" si="70"/>
        <v>4.1121058439999993</v>
      </c>
      <c r="I62" s="48">
        <v>0</v>
      </c>
      <c r="J62" s="48">
        <v>0</v>
      </c>
      <c r="K62" s="48">
        <v>3.4267548700000003</v>
      </c>
      <c r="L62" s="48">
        <v>0.685350973999999</v>
      </c>
      <c r="M62" s="72">
        <f>N62+O62+P62+Q62</f>
        <v>0</v>
      </c>
      <c r="N62" s="48">
        <v>0</v>
      </c>
      <c r="O62" s="48">
        <v>0</v>
      </c>
      <c r="P62" s="48">
        <v>0</v>
      </c>
      <c r="Q62" s="48">
        <v>0</v>
      </c>
      <c r="R62" s="72">
        <f t="shared" si="61"/>
        <v>1180.3297010700001</v>
      </c>
      <c r="S62" s="72">
        <f t="shared" si="62"/>
        <v>-4.1121058439999993</v>
      </c>
      <c r="T62" s="51">
        <f t="shared" si="63"/>
        <v>-1</v>
      </c>
      <c r="U62" s="50">
        <f t="shared" si="64"/>
        <v>0</v>
      </c>
      <c r="V62" s="51">
        <v>0</v>
      </c>
      <c r="W62" s="50">
        <f t="shared" si="65"/>
        <v>0</v>
      </c>
      <c r="X62" s="51">
        <v>0</v>
      </c>
      <c r="Y62" s="72">
        <f t="shared" si="66"/>
        <v>-3.4267548700000003</v>
      </c>
      <c r="Z62" s="51">
        <f t="shared" si="67"/>
        <v>-1</v>
      </c>
      <c r="AA62" s="72">
        <f t="shared" si="68"/>
        <v>-0.685350973999999</v>
      </c>
      <c r="AB62" s="51">
        <f t="shared" si="69"/>
        <v>-1</v>
      </c>
      <c r="AC62" s="15" t="s">
        <v>127</v>
      </c>
      <c r="AK62" s="23"/>
      <c r="AL62" s="23"/>
    </row>
    <row r="63" spans="1:38" ht="41.25" customHeight="1" outlineLevel="1" x14ac:dyDescent="0.25">
      <c r="A63" s="43" t="s">
        <v>118</v>
      </c>
      <c r="B63" s="57" t="s">
        <v>128</v>
      </c>
      <c r="C63" s="45" t="s">
        <v>129</v>
      </c>
      <c r="D63" s="49">
        <v>209.72670502359438</v>
      </c>
      <c r="E63" s="47" t="s">
        <v>34</v>
      </c>
      <c r="F63" s="48">
        <v>105.19279201000001</v>
      </c>
      <c r="G63" s="49">
        <v>104.53391301359437</v>
      </c>
      <c r="H63" s="72">
        <f t="shared" si="70"/>
        <v>6.5998925899999739</v>
      </c>
      <c r="I63" s="48">
        <v>0</v>
      </c>
      <c r="J63" s="48">
        <v>0</v>
      </c>
      <c r="K63" s="48">
        <v>5.4999104916666459</v>
      </c>
      <c r="L63" s="48">
        <v>1.0999820983333279</v>
      </c>
      <c r="M63" s="72">
        <f t="shared" si="60"/>
        <v>6.9556028399999992</v>
      </c>
      <c r="N63" s="48">
        <v>0</v>
      </c>
      <c r="O63" s="48">
        <v>0</v>
      </c>
      <c r="P63" s="48">
        <v>5.7963356999999993</v>
      </c>
      <c r="Q63" s="48">
        <v>1.1592671399999999</v>
      </c>
      <c r="R63" s="72">
        <f t="shared" si="61"/>
        <v>97.578310173594375</v>
      </c>
      <c r="S63" s="72">
        <f t="shared" si="62"/>
        <v>0.35571025000002532</v>
      </c>
      <c r="T63" s="51">
        <f t="shared" si="63"/>
        <v>5.3896369546830268E-2</v>
      </c>
      <c r="U63" s="50">
        <f t="shared" si="64"/>
        <v>0</v>
      </c>
      <c r="V63" s="51">
        <v>0</v>
      </c>
      <c r="W63" s="50">
        <f t="shared" si="65"/>
        <v>0</v>
      </c>
      <c r="X63" s="51">
        <v>0</v>
      </c>
      <c r="Y63" s="72">
        <f t="shared" si="66"/>
        <v>0.2964252083333534</v>
      </c>
      <c r="Z63" s="51">
        <f t="shared" si="67"/>
        <v>5.3896369546830067E-2</v>
      </c>
      <c r="AA63" s="72">
        <f t="shared" si="68"/>
        <v>5.9285041666671923E-2</v>
      </c>
      <c r="AB63" s="51">
        <f t="shared" si="69"/>
        <v>5.389636954683126E-2</v>
      </c>
      <c r="AC63" s="15" t="s">
        <v>34</v>
      </c>
      <c r="AK63" s="23"/>
      <c r="AL63" s="23"/>
    </row>
    <row r="64" spans="1:38" ht="46.5" customHeight="1" outlineLevel="1" x14ac:dyDescent="0.25">
      <c r="A64" s="43" t="s">
        <v>118</v>
      </c>
      <c r="B64" s="57" t="s">
        <v>130</v>
      </c>
      <c r="C64" s="45" t="s">
        <v>131</v>
      </c>
      <c r="D64" s="49">
        <v>3.0177228060339041</v>
      </c>
      <c r="E64" s="47" t="s">
        <v>34</v>
      </c>
      <c r="F64" s="48">
        <v>0</v>
      </c>
      <c r="G64" s="49">
        <v>3.0177228060339041</v>
      </c>
      <c r="H64" s="72">
        <f t="shared" si="70"/>
        <v>0.504</v>
      </c>
      <c r="I64" s="48">
        <v>0</v>
      </c>
      <c r="J64" s="48">
        <v>0</v>
      </c>
      <c r="K64" s="48">
        <v>0.42000000000000004</v>
      </c>
      <c r="L64" s="48">
        <v>8.3999999999999964E-2</v>
      </c>
      <c r="M64" s="72">
        <f t="shared" si="60"/>
        <v>0.41799999999999998</v>
      </c>
      <c r="N64" s="48">
        <v>0</v>
      </c>
      <c r="O64" s="48">
        <v>0</v>
      </c>
      <c r="P64" s="48">
        <v>0.41799999999999998</v>
      </c>
      <c r="Q64" s="48">
        <v>0</v>
      </c>
      <c r="R64" s="72">
        <f t="shared" si="61"/>
        <v>2.5997228060339039</v>
      </c>
      <c r="S64" s="72">
        <f t="shared" si="62"/>
        <v>-8.6000000000000021E-2</v>
      </c>
      <c r="T64" s="51">
        <f t="shared" si="63"/>
        <v>-0.17063492063492067</v>
      </c>
      <c r="U64" s="50">
        <f t="shared" si="64"/>
        <v>0</v>
      </c>
      <c r="V64" s="51">
        <v>0</v>
      </c>
      <c r="W64" s="50">
        <f t="shared" si="65"/>
        <v>0</v>
      </c>
      <c r="X64" s="51">
        <v>0</v>
      </c>
      <c r="Y64" s="72">
        <f t="shared" si="66"/>
        <v>-2.0000000000000573E-3</v>
      </c>
      <c r="Z64" s="51">
        <f t="shared" si="67"/>
        <v>-4.7619047619048976E-3</v>
      </c>
      <c r="AA64" s="72">
        <f t="shared" si="68"/>
        <v>-8.3999999999999964E-2</v>
      </c>
      <c r="AB64" s="51">
        <f t="shared" si="69"/>
        <v>-1</v>
      </c>
      <c r="AC64" s="15" t="s">
        <v>132</v>
      </c>
      <c r="AK64" s="23"/>
      <c r="AL64" s="23"/>
    </row>
    <row r="65" spans="1:38" ht="46.5" customHeight="1" outlineLevel="1" x14ac:dyDescent="0.25">
      <c r="A65" s="52" t="s">
        <v>118</v>
      </c>
      <c r="B65" s="53" t="s">
        <v>133</v>
      </c>
      <c r="C65" s="46" t="s">
        <v>134</v>
      </c>
      <c r="D65" s="49" t="s">
        <v>34</v>
      </c>
      <c r="E65" s="47" t="s">
        <v>34</v>
      </c>
      <c r="F65" s="48" t="s">
        <v>34</v>
      </c>
      <c r="G65" s="49" t="s">
        <v>34</v>
      </c>
      <c r="H65" s="72" t="s">
        <v>34</v>
      </c>
      <c r="I65" s="48" t="s">
        <v>34</v>
      </c>
      <c r="J65" s="48" t="s">
        <v>34</v>
      </c>
      <c r="K65" s="48" t="s">
        <v>34</v>
      </c>
      <c r="L65" s="48" t="s">
        <v>34</v>
      </c>
      <c r="M65" s="72">
        <f t="shared" si="60"/>
        <v>1.5334461000000001</v>
      </c>
      <c r="N65" s="48">
        <v>0</v>
      </c>
      <c r="O65" s="48">
        <v>0</v>
      </c>
      <c r="P65" s="48">
        <v>1.2778717500000001</v>
      </c>
      <c r="Q65" s="48">
        <v>0.25557435000000012</v>
      </c>
      <c r="R65" s="72" t="s">
        <v>34</v>
      </c>
      <c r="S65" s="72" t="s">
        <v>34</v>
      </c>
      <c r="T65" s="51" t="s">
        <v>34</v>
      </c>
      <c r="U65" s="50" t="s">
        <v>34</v>
      </c>
      <c r="V65" s="51" t="s">
        <v>34</v>
      </c>
      <c r="W65" s="50" t="s">
        <v>34</v>
      </c>
      <c r="X65" s="51" t="s">
        <v>34</v>
      </c>
      <c r="Y65" s="72" t="s">
        <v>34</v>
      </c>
      <c r="Z65" s="51" t="s">
        <v>34</v>
      </c>
      <c r="AA65" s="72" t="s">
        <v>34</v>
      </c>
      <c r="AB65" s="51" t="s">
        <v>34</v>
      </c>
      <c r="AC65" s="15" t="s">
        <v>135</v>
      </c>
      <c r="AK65" s="23"/>
      <c r="AL65" s="23"/>
    </row>
    <row r="66" spans="1:38" ht="46.5" customHeight="1" outlineLevel="1" x14ac:dyDescent="0.25">
      <c r="A66" s="30" t="s">
        <v>136</v>
      </c>
      <c r="B66" s="37" t="s">
        <v>137</v>
      </c>
      <c r="C66" s="32" t="s">
        <v>33</v>
      </c>
      <c r="D66" s="107">
        <f>D67+D81+D82+D97</f>
        <v>7559.4921236301125</v>
      </c>
      <c r="E66" s="108" t="s">
        <v>34</v>
      </c>
      <c r="F66" s="84">
        <f t="shared" ref="F66:S66" si="71">F67+F81+F82+F97</f>
        <v>2396.5067131000001</v>
      </c>
      <c r="G66" s="107">
        <f t="shared" si="71"/>
        <v>5162.9854105301119</v>
      </c>
      <c r="H66" s="84">
        <f t="shared" si="71"/>
        <v>1667.0042190274048</v>
      </c>
      <c r="I66" s="84">
        <f t="shared" si="71"/>
        <v>0</v>
      </c>
      <c r="J66" s="84">
        <f t="shared" si="71"/>
        <v>0</v>
      </c>
      <c r="K66" s="84">
        <f t="shared" si="71"/>
        <v>1309.4433282728376</v>
      </c>
      <c r="L66" s="84">
        <f t="shared" si="71"/>
        <v>357.56089075456748</v>
      </c>
      <c r="M66" s="84">
        <f t="shared" si="71"/>
        <v>1365.3046428500002</v>
      </c>
      <c r="N66" s="84">
        <f t="shared" si="71"/>
        <v>0</v>
      </c>
      <c r="O66" s="84">
        <f t="shared" si="71"/>
        <v>0</v>
      </c>
      <c r="P66" s="84">
        <f t="shared" si="71"/>
        <v>1145.9543227700001</v>
      </c>
      <c r="Q66" s="84">
        <f t="shared" si="71"/>
        <v>219.35032008000016</v>
      </c>
      <c r="R66" s="84">
        <f t="shared" si="71"/>
        <v>3815.7767376801112</v>
      </c>
      <c r="S66" s="84">
        <f t="shared" si="71"/>
        <v>-319.79554617740484</v>
      </c>
      <c r="T66" s="35">
        <f t="shared" ref="T66:T80" si="72">S66/H66</f>
        <v>-0.19183847438849677</v>
      </c>
      <c r="U66" s="34">
        <f>U67+U81+U82+U97</f>
        <v>0</v>
      </c>
      <c r="V66" s="35">
        <v>0</v>
      </c>
      <c r="W66" s="34">
        <f>W67+W81+W82+W97</f>
        <v>0</v>
      </c>
      <c r="X66" s="35">
        <v>0</v>
      </c>
      <c r="Y66" s="84">
        <f>Y67+Y81+Y82+Y97</f>
        <v>-173.79744991283764</v>
      </c>
      <c r="Z66" s="35">
        <f t="shared" ref="Z66:Z80" si="73">Y66/K66</f>
        <v>-0.13272620980251001</v>
      </c>
      <c r="AA66" s="84">
        <f>AA67+AA81+AA82+AA97</f>
        <v>-145.99809626456732</v>
      </c>
      <c r="AB66" s="35">
        <f t="shared" ref="AB66:AB80" si="74">AA66/L66</f>
        <v>-0.40831673720373834</v>
      </c>
      <c r="AC66" s="36" t="s">
        <v>34</v>
      </c>
      <c r="AK66" s="23"/>
      <c r="AL66" s="23"/>
    </row>
    <row r="67" spans="1:38" ht="47.25" outlineLevel="1" x14ac:dyDescent="0.25">
      <c r="A67" s="30" t="s">
        <v>138</v>
      </c>
      <c r="B67" s="37" t="s">
        <v>139</v>
      </c>
      <c r="C67" s="32" t="s">
        <v>33</v>
      </c>
      <c r="D67" s="107">
        <f>SUM(D68:D80)</f>
        <v>1377.2507980319999</v>
      </c>
      <c r="E67" s="108" t="s">
        <v>34</v>
      </c>
      <c r="F67" s="84">
        <f t="shared" ref="F67:S67" si="75">SUM(F68:F80)</f>
        <v>318.35131660000002</v>
      </c>
      <c r="G67" s="107">
        <f t="shared" si="75"/>
        <v>1058.8994814319999</v>
      </c>
      <c r="H67" s="84">
        <f t="shared" si="75"/>
        <v>471.8027554093299</v>
      </c>
      <c r="I67" s="84">
        <f t="shared" si="75"/>
        <v>0</v>
      </c>
      <c r="J67" s="84">
        <f t="shared" si="75"/>
        <v>0</v>
      </c>
      <c r="K67" s="84">
        <f t="shared" si="75"/>
        <v>395.37111378110825</v>
      </c>
      <c r="L67" s="84">
        <f t="shared" si="75"/>
        <v>76.431641628221612</v>
      </c>
      <c r="M67" s="84">
        <f t="shared" si="75"/>
        <v>500.24975954000013</v>
      </c>
      <c r="N67" s="84">
        <f t="shared" si="75"/>
        <v>0</v>
      </c>
      <c r="O67" s="84">
        <f t="shared" si="75"/>
        <v>0</v>
      </c>
      <c r="P67" s="84">
        <f t="shared" si="75"/>
        <v>419.57944372999992</v>
      </c>
      <c r="Q67" s="84">
        <f t="shared" si="75"/>
        <v>80.670315810000147</v>
      </c>
      <c r="R67" s="84">
        <f t="shared" si="75"/>
        <v>558.64972189199977</v>
      </c>
      <c r="S67" s="84">
        <f t="shared" si="75"/>
        <v>28.447004130670248</v>
      </c>
      <c r="T67" s="35">
        <f t="shared" si="72"/>
        <v>6.0294272987002795E-2</v>
      </c>
      <c r="U67" s="34">
        <f>SUM(U68:U80)</f>
        <v>0</v>
      </c>
      <c r="V67" s="35">
        <v>0</v>
      </c>
      <c r="W67" s="34">
        <f>SUM(W68:W80)</f>
        <v>0</v>
      </c>
      <c r="X67" s="35">
        <v>0</v>
      </c>
      <c r="Y67" s="84">
        <f>SUM(Y68:Y80)</f>
        <v>24.208329948891716</v>
      </c>
      <c r="Z67" s="35">
        <f t="shared" si="73"/>
        <v>6.1229384507575139E-2</v>
      </c>
      <c r="AA67" s="84">
        <f>SUM(AA68:AA80)</f>
        <v>4.2386741817785234</v>
      </c>
      <c r="AB67" s="35">
        <f t="shared" si="74"/>
        <v>5.5457060603202268E-2</v>
      </c>
      <c r="AC67" s="36" t="s">
        <v>34</v>
      </c>
      <c r="AK67" s="23"/>
      <c r="AL67" s="23"/>
    </row>
    <row r="68" spans="1:38" ht="36.75" customHeight="1" outlineLevel="1" x14ac:dyDescent="0.25">
      <c r="A68" s="52" t="s">
        <v>138</v>
      </c>
      <c r="B68" s="62" t="s">
        <v>140</v>
      </c>
      <c r="C68" s="63" t="s">
        <v>141</v>
      </c>
      <c r="D68" s="49">
        <v>35.323654957999992</v>
      </c>
      <c r="E68" s="47" t="s">
        <v>34</v>
      </c>
      <c r="F68" s="48">
        <v>33.503317440000004</v>
      </c>
      <c r="G68" s="49">
        <v>1.8203375179999881</v>
      </c>
      <c r="H68" s="72">
        <f t="shared" ref="H68:H80" si="76">I68+J68+K68+L68</f>
        <v>0.64420109999999109</v>
      </c>
      <c r="I68" s="48">
        <v>0</v>
      </c>
      <c r="J68" s="48">
        <v>0</v>
      </c>
      <c r="K68" s="48">
        <v>0.53683424999999263</v>
      </c>
      <c r="L68" s="48">
        <v>0.10736684999999846</v>
      </c>
      <c r="M68" s="72">
        <f t="shared" ref="M68:M80" si="77">N68+O68+P68+Q68</f>
        <v>0</v>
      </c>
      <c r="N68" s="48">
        <v>0</v>
      </c>
      <c r="O68" s="48">
        <v>0</v>
      </c>
      <c r="P68" s="48">
        <v>0</v>
      </c>
      <c r="Q68" s="48">
        <v>0</v>
      </c>
      <c r="R68" s="72">
        <f t="shared" ref="R68:R80" si="78">G68-M68</f>
        <v>1.8203375179999881</v>
      </c>
      <c r="S68" s="72">
        <f t="shared" ref="S68:S80" si="79">M68-H68</f>
        <v>-0.64420109999999109</v>
      </c>
      <c r="T68" s="51">
        <f t="shared" si="72"/>
        <v>-1</v>
      </c>
      <c r="U68" s="50">
        <f t="shared" ref="U68:U80" si="80">N68-I68</f>
        <v>0</v>
      </c>
      <c r="V68" s="51">
        <v>0</v>
      </c>
      <c r="W68" s="50">
        <f t="shared" ref="W68:W80" si="81">O68-J68</f>
        <v>0</v>
      </c>
      <c r="X68" s="51">
        <v>0</v>
      </c>
      <c r="Y68" s="72">
        <f t="shared" ref="Y68:Y80" si="82">P68-K68</f>
        <v>-0.53683424999999263</v>
      </c>
      <c r="Z68" s="51">
        <f t="shared" si="73"/>
        <v>-1</v>
      </c>
      <c r="AA68" s="72">
        <f t="shared" ref="AA68:AA80" si="83">Q68-L68</f>
        <v>-0.10736684999999846</v>
      </c>
      <c r="AB68" s="51">
        <f t="shared" si="74"/>
        <v>-1</v>
      </c>
      <c r="AC68" s="15" t="s">
        <v>142</v>
      </c>
      <c r="AK68" s="23"/>
      <c r="AL68" s="23"/>
    </row>
    <row r="69" spans="1:38" ht="47.25" outlineLevel="1" x14ac:dyDescent="0.25">
      <c r="A69" s="43" t="s">
        <v>138</v>
      </c>
      <c r="B69" s="44" t="s">
        <v>143</v>
      </c>
      <c r="C69" s="45" t="s">
        <v>144</v>
      </c>
      <c r="D69" s="49">
        <v>48</v>
      </c>
      <c r="E69" s="47" t="s">
        <v>34</v>
      </c>
      <c r="F69" s="48">
        <v>0</v>
      </c>
      <c r="G69" s="49">
        <v>48</v>
      </c>
      <c r="H69" s="72">
        <f t="shared" si="76"/>
        <v>48</v>
      </c>
      <c r="I69" s="48">
        <v>0</v>
      </c>
      <c r="J69" s="48">
        <v>0</v>
      </c>
      <c r="K69" s="48">
        <v>40</v>
      </c>
      <c r="L69" s="48">
        <v>8</v>
      </c>
      <c r="M69" s="72">
        <f t="shared" si="77"/>
        <v>17.778034439999999</v>
      </c>
      <c r="N69" s="48">
        <v>0</v>
      </c>
      <c r="O69" s="48">
        <v>0</v>
      </c>
      <c r="P69" s="48">
        <v>14.815028700000001</v>
      </c>
      <c r="Q69" s="48">
        <v>2.9630057399999985</v>
      </c>
      <c r="R69" s="72">
        <f t="shared" si="78"/>
        <v>30.221965560000001</v>
      </c>
      <c r="S69" s="72">
        <f t="shared" si="79"/>
        <v>-30.221965560000001</v>
      </c>
      <c r="T69" s="51">
        <f t="shared" si="72"/>
        <v>-0.62962428250000002</v>
      </c>
      <c r="U69" s="50">
        <f t="shared" si="80"/>
        <v>0</v>
      </c>
      <c r="V69" s="51">
        <v>0</v>
      </c>
      <c r="W69" s="50">
        <f t="shared" si="81"/>
        <v>0</v>
      </c>
      <c r="X69" s="51">
        <v>0</v>
      </c>
      <c r="Y69" s="72">
        <f t="shared" si="82"/>
        <v>-25.184971300000001</v>
      </c>
      <c r="Z69" s="51">
        <f t="shared" si="73"/>
        <v>-0.62962428250000002</v>
      </c>
      <c r="AA69" s="72">
        <f t="shared" si="83"/>
        <v>-5.0369942600000019</v>
      </c>
      <c r="AB69" s="51">
        <f t="shared" si="74"/>
        <v>-0.62962428250000024</v>
      </c>
      <c r="AC69" s="15" t="s">
        <v>145</v>
      </c>
      <c r="AK69" s="23"/>
      <c r="AL69" s="23"/>
    </row>
    <row r="70" spans="1:38" ht="31.5" outlineLevel="1" x14ac:dyDescent="0.25">
      <c r="A70" s="43" t="s">
        <v>138</v>
      </c>
      <c r="B70" s="44" t="s">
        <v>146</v>
      </c>
      <c r="C70" s="45" t="s">
        <v>147</v>
      </c>
      <c r="D70" s="49">
        <v>236.20262399999999</v>
      </c>
      <c r="E70" s="47" t="s">
        <v>34</v>
      </c>
      <c r="F70" s="48">
        <v>0</v>
      </c>
      <c r="G70" s="49">
        <v>236.20262399999999</v>
      </c>
      <c r="H70" s="72">
        <f t="shared" si="76"/>
        <v>3.6</v>
      </c>
      <c r="I70" s="48">
        <v>0</v>
      </c>
      <c r="J70" s="48">
        <v>0</v>
      </c>
      <c r="K70" s="48">
        <v>3</v>
      </c>
      <c r="L70" s="48">
        <v>0.60000000000000009</v>
      </c>
      <c r="M70" s="72">
        <f t="shared" si="77"/>
        <v>24.743617540000002</v>
      </c>
      <c r="N70" s="48">
        <v>0</v>
      </c>
      <c r="O70" s="48">
        <v>0</v>
      </c>
      <c r="P70" s="48">
        <v>20.619681280000002</v>
      </c>
      <c r="Q70" s="48">
        <v>4.1239362599999989</v>
      </c>
      <c r="R70" s="72">
        <f t="shared" si="78"/>
        <v>211.45900645999998</v>
      </c>
      <c r="S70" s="72">
        <f t="shared" si="79"/>
        <v>21.143617540000001</v>
      </c>
      <c r="T70" s="51">
        <f t="shared" si="72"/>
        <v>5.8732270944444442</v>
      </c>
      <c r="U70" s="50">
        <f t="shared" si="80"/>
        <v>0</v>
      </c>
      <c r="V70" s="51">
        <v>0</v>
      </c>
      <c r="W70" s="50">
        <f t="shared" si="81"/>
        <v>0</v>
      </c>
      <c r="X70" s="51">
        <v>0</v>
      </c>
      <c r="Y70" s="72">
        <f t="shared" si="82"/>
        <v>17.619681280000002</v>
      </c>
      <c r="Z70" s="51">
        <f t="shared" si="73"/>
        <v>5.8732270933333339</v>
      </c>
      <c r="AA70" s="72">
        <f t="shared" si="83"/>
        <v>3.5239362599999988</v>
      </c>
      <c r="AB70" s="51">
        <f t="shared" si="74"/>
        <v>5.8732270999999976</v>
      </c>
      <c r="AC70" s="15" t="s">
        <v>148</v>
      </c>
      <c r="AK70" s="23"/>
      <c r="AL70" s="23"/>
    </row>
    <row r="71" spans="1:38" outlineLevel="1" x14ac:dyDescent="0.25">
      <c r="A71" s="43" t="s">
        <v>138</v>
      </c>
      <c r="B71" s="64" t="s">
        <v>149</v>
      </c>
      <c r="C71" s="46" t="s">
        <v>150</v>
      </c>
      <c r="D71" s="49">
        <v>281.16206807199995</v>
      </c>
      <c r="E71" s="47" t="s">
        <v>34</v>
      </c>
      <c r="F71" s="48">
        <v>0.35883055999999997</v>
      </c>
      <c r="G71" s="49">
        <v>280.80323751199995</v>
      </c>
      <c r="H71" s="72">
        <f t="shared" si="76"/>
        <v>267.50592479599993</v>
      </c>
      <c r="I71" s="48">
        <v>0</v>
      </c>
      <c r="J71" s="48">
        <v>0</v>
      </c>
      <c r="K71" s="48">
        <v>224.21988060333331</v>
      </c>
      <c r="L71" s="48">
        <v>43.286044192666623</v>
      </c>
      <c r="M71" s="72">
        <f t="shared" si="77"/>
        <v>279.52656499000011</v>
      </c>
      <c r="N71" s="48">
        <v>0</v>
      </c>
      <c r="O71" s="48">
        <v>0</v>
      </c>
      <c r="P71" s="48">
        <v>233.99684461000001</v>
      </c>
      <c r="Q71" s="48">
        <v>45.5297203800001</v>
      </c>
      <c r="R71" s="72">
        <f>G71-M71</f>
        <v>1.276672521999842</v>
      </c>
      <c r="S71" s="72">
        <f t="shared" si="79"/>
        <v>12.02064019400018</v>
      </c>
      <c r="T71" s="51">
        <f t="shared" si="72"/>
        <v>4.4935977411218547E-2</v>
      </c>
      <c r="U71" s="50">
        <f t="shared" si="80"/>
        <v>0</v>
      </c>
      <c r="V71" s="51">
        <v>0</v>
      </c>
      <c r="W71" s="50">
        <f t="shared" si="81"/>
        <v>0</v>
      </c>
      <c r="X71" s="51">
        <v>0</v>
      </c>
      <c r="Y71" s="72">
        <f t="shared" si="82"/>
        <v>9.7769640066667023</v>
      </c>
      <c r="Z71" s="51">
        <f t="shared" si="73"/>
        <v>4.3604358277057061E-2</v>
      </c>
      <c r="AA71" s="72">
        <f t="shared" si="83"/>
        <v>2.2436761873334774</v>
      </c>
      <c r="AB71" s="51">
        <f t="shared" si="74"/>
        <v>5.1833708281284654E-2</v>
      </c>
      <c r="AC71" s="15" t="s">
        <v>34</v>
      </c>
      <c r="AK71" s="23"/>
      <c r="AL71" s="23"/>
    </row>
    <row r="72" spans="1:38" ht="37.5" customHeight="1" outlineLevel="1" x14ac:dyDescent="0.25">
      <c r="A72" s="43" t="s">
        <v>138</v>
      </c>
      <c r="B72" s="64" t="s">
        <v>151</v>
      </c>
      <c r="C72" s="46" t="s">
        <v>152</v>
      </c>
      <c r="D72" s="49">
        <v>15.831173879999998</v>
      </c>
      <c r="E72" s="47" t="s">
        <v>34</v>
      </c>
      <c r="F72" s="48">
        <v>13.621606119999997</v>
      </c>
      <c r="G72" s="49">
        <v>2.2095677600000005</v>
      </c>
      <c r="H72" s="72">
        <f t="shared" si="76"/>
        <v>1.5830999999999986</v>
      </c>
      <c r="I72" s="48">
        <v>0</v>
      </c>
      <c r="J72" s="48">
        <v>0</v>
      </c>
      <c r="K72" s="48">
        <v>1.3192499999999989</v>
      </c>
      <c r="L72" s="48">
        <v>0.2638499999999997</v>
      </c>
      <c r="M72" s="72">
        <f t="shared" si="77"/>
        <v>1.9804128000000001</v>
      </c>
      <c r="N72" s="48">
        <v>0</v>
      </c>
      <c r="O72" s="48">
        <v>0</v>
      </c>
      <c r="P72" s="48">
        <v>1.650344</v>
      </c>
      <c r="Q72" s="48">
        <v>0.3300688</v>
      </c>
      <c r="R72" s="72">
        <f t="shared" si="78"/>
        <v>0.22915496000000046</v>
      </c>
      <c r="S72" s="72">
        <f t="shared" si="79"/>
        <v>0.39731280000000146</v>
      </c>
      <c r="T72" s="51">
        <f t="shared" si="72"/>
        <v>0.25097138525677581</v>
      </c>
      <c r="U72" s="50">
        <f t="shared" si="80"/>
        <v>0</v>
      </c>
      <c r="V72" s="51">
        <v>0</v>
      </c>
      <c r="W72" s="50">
        <f t="shared" si="81"/>
        <v>0</v>
      </c>
      <c r="X72" s="51">
        <v>0</v>
      </c>
      <c r="Y72" s="72">
        <f t="shared" si="82"/>
        <v>0.33109400000000111</v>
      </c>
      <c r="Z72" s="51">
        <f t="shared" si="73"/>
        <v>0.2509713852567757</v>
      </c>
      <c r="AA72" s="72">
        <f t="shared" si="83"/>
        <v>6.62188000000003E-2</v>
      </c>
      <c r="AB72" s="51">
        <f t="shared" si="74"/>
        <v>0.25097138525677609</v>
      </c>
      <c r="AC72" s="15" t="s">
        <v>95</v>
      </c>
      <c r="AK72" s="23"/>
      <c r="AL72" s="23"/>
    </row>
    <row r="73" spans="1:38" ht="37.5" customHeight="1" outlineLevel="1" x14ac:dyDescent="0.25">
      <c r="A73" s="43" t="s">
        <v>138</v>
      </c>
      <c r="B73" s="64" t="s">
        <v>153</v>
      </c>
      <c r="C73" s="46" t="s">
        <v>154</v>
      </c>
      <c r="D73" s="49">
        <v>45.631932927999998</v>
      </c>
      <c r="E73" s="47" t="s">
        <v>34</v>
      </c>
      <c r="F73" s="48">
        <v>51.993065180000002</v>
      </c>
      <c r="G73" s="49">
        <v>-6.3611322520000044</v>
      </c>
      <c r="H73" s="72">
        <f t="shared" si="76"/>
        <v>1.9634774173299958</v>
      </c>
      <c r="I73" s="48">
        <v>0</v>
      </c>
      <c r="J73" s="48">
        <v>0</v>
      </c>
      <c r="K73" s="48">
        <v>1.6362311811083301</v>
      </c>
      <c r="L73" s="48">
        <v>0.32724623622166571</v>
      </c>
      <c r="M73" s="72">
        <f t="shared" si="77"/>
        <v>0</v>
      </c>
      <c r="N73" s="48">
        <v>0</v>
      </c>
      <c r="O73" s="48">
        <v>0</v>
      </c>
      <c r="P73" s="48">
        <v>0</v>
      </c>
      <c r="Q73" s="48">
        <v>0</v>
      </c>
      <c r="R73" s="72">
        <f t="shared" si="78"/>
        <v>-6.3611322520000044</v>
      </c>
      <c r="S73" s="72">
        <f t="shared" si="79"/>
        <v>-1.9634774173299958</v>
      </c>
      <c r="T73" s="51">
        <f t="shared" si="72"/>
        <v>-1</v>
      </c>
      <c r="U73" s="50">
        <f t="shared" si="80"/>
        <v>0</v>
      </c>
      <c r="V73" s="51">
        <v>0</v>
      </c>
      <c r="W73" s="50">
        <f t="shared" si="81"/>
        <v>0</v>
      </c>
      <c r="X73" s="51">
        <v>0</v>
      </c>
      <c r="Y73" s="72">
        <f t="shared" si="82"/>
        <v>-1.6362311811083301</v>
      </c>
      <c r="Z73" s="51">
        <f t="shared" si="73"/>
        <v>-1</v>
      </c>
      <c r="AA73" s="72">
        <f t="shared" si="83"/>
        <v>-0.32724623622166571</v>
      </c>
      <c r="AB73" s="51">
        <f t="shared" si="74"/>
        <v>-1</v>
      </c>
      <c r="AC73" s="15" t="s">
        <v>142</v>
      </c>
      <c r="AK73" s="23"/>
      <c r="AL73" s="23"/>
    </row>
    <row r="74" spans="1:38" ht="37.5" customHeight="1" outlineLevel="1" x14ac:dyDescent="0.25">
      <c r="A74" s="43" t="s">
        <v>138</v>
      </c>
      <c r="B74" s="44" t="s">
        <v>155</v>
      </c>
      <c r="C74" s="45" t="s">
        <v>156</v>
      </c>
      <c r="D74" s="49">
        <v>23.749200000000002</v>
      </c>
      <c r="E74" s="47" t="s">
        <v>34</v>
      </c>
      <c r="F74" s="48">
        <v>10.11220951</v>
      </c>
      <c r="G74" s="49">
        <v>13.636990490000002</v>
      </c>
      <c r="H74" s="72">
        <f t="shared" si="76"/>
        <v>2</v>
      </c>
      <c r="I74" s="48">
        <v>0</v>
      </c>
      <c r="J74" s="48">
        <v>0</v>
      </c>
      <c r="K74" s="48">
        <v>1.6666666666666667</v>
      </c>
      <c r="L74" s="48">
        <v>0.33333333333333326</v>
      </c>
      <c r="M74" s="72">
        <f t="shared" si="77"/>
        <v>0</v>
      </c>
      <c r="N74" s="48">
        <v>0</v>
      </c>
      <c r="O74" s="48">
        <v>0</v>
      </c>
      <c r="P74" s="48">
        <v>0</v>
      </c>
      <c r="Q74" s="48">
        <v>0</v>
      </c>
      <c r="R74" s="72">
        <f t="shared" si="78"/>
        <v>13.636990490000002</v>
      </c>
      <c r="S74" s="72">
        <f t="shared" si="79"/>
        <v>-2</v>
      </c>
      <c r="T74" s="51">
        <f t="shared" si="72"/>
        <v>-1</v>
      </c>
      <c r="U74" s="50">
        <f t="shared" si="80"/>
        <v>0</v>
      </c>
      <c r="V74" s="51">
        <v>0</v>
      </c>
      <c r="W74" s="50">
        <f t="shared" si="81"/>
        <v>0</v>
      </c>
      <c r="X74" s="51">
        <v>0</v>
      </c>
      <c r="Y74" s="72">
        <f t="shared" si="82"/>
        <v>-1.6666666666666667</v>
      </c>
      <c r="Z74" s="51">
        <f t="shared" si="73"/>
        <v>-1</v>
      </c>
      <c r="AA74" s="72">
        <f t="shared" si="83"/>
        <v>-0.33333333333333326</v>
      </c>
      <c r="AB74" s="51">
        <f t="shared" si="74"/>
        <v>-1</v>
      </c>
      <c r="AC74" s="15" t="s">
        <v>142</v>
      </c>
      <c r="AK74" s="23"/>
      <c r="AL74" s="23"/>
    </row>
    <row r="75" spans="1:38" ht="47.25" outlineLevel="1" x14ac:dyDescent="0.25">
      <c r="A75" s="43" t="s">
        <v>138</v>
      </c>
      <c r="B75" s="44" t="s">
        <v>157</v>
      </c>
      <c r="C75" s="45" t="s">
        <v>158</v>
      </c>
      <c r="D75" s="49">
        <v>35.6558682</v>
      </c>
      <c r="E75" s="47" t="s">
        <v>34</v>
      </c>
      <c r="F75" s="48">
        <v>0</v>
      </c>
      <c r="G75" s="49">
        <v>35.6558682</v>
      </c>
      <c r="H75" s="72">
        <f t="shared" si="76"/>
        <v>35.6558682</v>
      </c>
      <c r="I75" s="48">
        <v>0</v>
      </c>
      <c r="J75" s="48">
        <v>0</v>
      </c>
      <c r="K75" s="48">
        <v>30.099494</v>
      </c>
      <c r="L75" s="48">
        <v>5.5563742000000005</v>
      </c>
      <c r="M75" s="72">
        <f t="shared" si="77"/>
        <v>51.074205950000007</v>
      </c>
      <c r="N75" s="48">
        <v>0</v>
      </c>
      <c r="O75" s="48">
        <v>0</v>
      </c>
      <c r="P75" s="48">
        <v>43.266022369999995</v>
      </c>
      <c r="Q75" s="48">
        <v>7.8081835800000121</v>
      </c>
      <c r="R75" s="72">
        <f t="shared" si="78"/>
        <v>-15.418337750000006</v>
      </c>
      <c r="S75" s="72">
        <f t="shared" si="79"/>
        <v>15.418337750000006</v>
      </c>
      <c r="T75" s="51">
        <f t="shared" si="72"/>
        <v>0.43242076349160408</v>
      </c>
      <c r="U75" s="50">
        <f t="shared" si="80"/>
        <v>0</v>
      </c>
      <c r="V75" s="51">
        <v>0</v>
      </c>
      <c r="W75" s="50">
        <f t="shared" si="81"/>
        <v>0</v>
      </c>
      <c r="X75" s="51">
        <v>0</v>
      </c>
      <c r="Y75" s="72">
        <f t="shared" si="82"/>
        <v>13.166528369999995</v>
      </c>
      <c r="Z75" s="51">
        <f t="shared" si="73"/>
        <v>0.43743354522836814</v>
      </c>
      <c r="AA75" s="72">
        <f t="shared" si="83"/>
        <v>2.2518093800000116</v>
      </c>
      <c r="AB75" s="51">
        <f t="shared" si="74"/>
        <v>0.40526597002772263</v>
      </c>
      <c r="AC75" s="15" t="s">
        <v>159</v>
      </c>
      <c r="AK75" s="23"/>
      <c r="AL75" s="23"/>
    </row>
    <row r="76" spans="1:38" ht="47.25" outlineLevel="1" x14ac:dyDescent="0.25">
      <c r="A76" s="43" t="s">
        <v>138</v>
      </c>
      <c r="B76" s="44" t="s">
        <v>160</v>
      </c>
      <c r="C76" s="45" t="s">
        <v>161</v>
      </c>
      <c r="D76" s="49">
        <v>35.896475399999993</v>
      </c>
      <c r="E76" s="47" t="s">
        <v>34</v>
      </c>
      <c r="F76" s="48">
        <v>0</v>
      </c>
      <c r="G76" s="49">
        <v>35.896475399999993</v>
      </c>
      <c r="H76" s="72">
        <f t="shared" si="76"/>
        <v>35.896475399999993</v>
      </c>
      <c r="I76" s="48">
        <v>0</v>
      </c>
      <c r="J76" s="48">
        <v>0</v>
      </c>
      <c r="K76" s="48">
        <v>30.299999999999997</v>
      </c>
      <c r="L76" s="48">
        <v>5.5964753999999957</v>
      </c>
      <c r="M76" s="72">
        <f t="shared" si="77"/>
        <v>46.465093800000005</v>
      </c>
      <c r="N76" s="48">
        <v>0</v>
      </c>
      <c r="O76" s="48">
        <v>0</v>
      </c>
      <c r="P76" s="48">
        <v>39.554034389999991</v>
      </c>
      <c r="Q76" s="48">
        <v>6.911059410000016</v>
      </c>
      <c r="R76" s="72">
        <f t="shared" si="78"/>
        <v>-10.568618400000013</v>
      </c>
      <c r="S76" s="72">
        <f t="shared" si="79"/>
        <v>10.568618400000013</v>
      </c>
      <c r="T76" s="51">
        <f t="shared" si="72"/>
        <v>0.29441939026693453</v>
      </c>
      <c r="U76" s="50">
        <f t="shared" si="80"/>
        <v>0</v>
      </c>
      <c r="V76" s="51">
        <v>0</v>
      </c>
      <c r="W76" s="50">
        <f t="shared" si="81"/>
        <v>0</v>
      </c>
      <c r="X76" s="51">
        <v>0</v>
      </c>
      <c r="Y76" s="72">
        <f t="shared" si="82"/>
        <v>9.2540343899999939</v>
      </c>
      <c r="Z76" s="51">
        <f t="shared" si="73"/>
        <v>0.30541367623762361</v>
      </c>
      <c r="AA76" s="72">
        <f t="shared" si="83"/>
        <v>1.3145840100000203</v>
      </c>
      <c r="AB76" s="51">
        <f t="shared" si="74"/>
        <v>0.23489498586914567</v>
      </c>
      <c r="AC76" s="15" t="s">
        <v>159</v>
      </c>
      <c r="AK76" s="23"/>
      <c r="AL76" s="23"/>
    </row>
    <row r="77" spans="1:38" ht="63" outlineLevel="1" x14ac:dyDescent="0.25">
      <c r="A77" s="43" t="s">
        <v>138</v>
      </c>
      <c r="B77" s="44" t="s">
        <v>162</v>
      </c>
      <c r="C77" s="45" t="s">
        <v>163</v>
      </c>
      <c r="D77" s="49">
        <v>41.362400000000001</v>
      </c>
      <c r="E77" s="47" t="s">
        <v>34</v>
      </c>
      <c r="F77" s="48">
        <v>0</v>
      </c>
      <c r="G77" s="49">
        <v>41.362400000000001</v>
      </c>
      <c r="H77" s="72">
        <f t="shared" si="76"/>
        <v>41.362400000000008</v>
      </c>
      <c r="I77" s="48">
        <v>0</v>
      </c>
      <c r="J77" s="48">
        <v>0</v>
      </c>
      <c r="K77" s="48">
        <v>34.600000000000009</v>
      </c>
      <c r="L77" s="48">
        <v>6.7623999999999995</v>
      </c>
      <c r="M77" s="72">
        <f t="shared" si="77"/>
        <v>34.911683680000003</v>
      </c>
      <c r="N77" s="48">
        <v>0</v>
      </c>
      <c r="O77" s="48">
        <v>0</v>
      </c>
      <c r="P77" s="48">
        <v>29.187497849999996</v>
      </c>
      <c r="Q77" s="48">
        <v>5.7241858300000059</v>
      </c>
      <c r="R77" s="72">
        <f t="shared" si="78"/>
        <v>6.4507163199999979</v>
      </c>
      <c r="S77" s="72">
        <f t="shared" si="79"/>
        <v>-6.4507163200000051</v>
      </c>
      <c r="T77" s="51">
        <f t="shared" si="72"/>
        <v>-0.15595604510376584</v>
      </c>
      <c r="U77" s="50">
        <f t="shared" si="80"/>
        <v>0</v>
      </c>
      <c r="V77" s="51">
        <v>0</v>
      </c>
      <c r="W77" s="50">
        <f t="shared" si="81"/>
        <v>0</v>
      </c>
      <c r="X77" s="51">
        <v>0</v>
      </c>
      <c r="Y77" s="72">
        <f t="shared" si="82"/>
        <v>-5.4125021500000123</v>
      </c>
      <c r="Z77" s="51">
        <f t="shared" si="73"/>
        <v>-0.15643069797687892</v>
      </c>
      <c r="AA77" s="72">
        <f t="shared" si="83"/>
        <v>-1.0382141699999936</v>
      </c>
      <c r="AB77" s="51">
        <f t="shared" si="74"/>
        <v>-0.15352747101620634</v>
      </c>
      <c r="AC77" s="15" t="s">
        <v>164</v>
      </c>
      <c r="AK77" s="23"/>
      <c r="AL77" s="23"/>
    </row>
    <row r="78" spans="1:38" ht="31.5" outlineLevel="1" x14ac:dyDescent="0.25">
      <c r="A78" s="43" t="s">
        <v>138</v>
      </c>
      <c r="B78" s="44" t="s">
        <v>165</v>
      </c>
      <c r="C78" s="45" t="s">
        <v>166</v>
      </c>
      <c r="D78" s="49">
        <v>15.24</v>
      </c>
      <c r="E78" s="47" t="s">
        <v>34</v>
      </c>
      <c r="F78" s="48">
        <v>0</v>
      </c>
      <c r="G78" s="49">
        <v>15.24</v>
      </c>
      <c r="H78" s="72">
        <f t="shared" si="76"/>
        <v>15.24</v>
      </c>
      <c r="I78" s="48">
        <v>0</v>
      </c>
      <c r="J78" s="48">
        <v>0</v>
      </c>
      <c r="K78" s="48">
        <v>12.699999999999998</v>
      </c>
      <c r="L78" s="48">
        <v>2.5400000000000027</v>
      </c>
      <c r="M78" s="72">
        <f>N78+O78+P78+Q78</f>
        <v>5.0523676699999998</v>
      </c>
      <c r="N78" s="48">
        <v>0</v>
      </c>
      <c r="O78" s="48">
        <v>0</v>
      </c>
      <c r="P78" s="48">
        <v>4.2103064000000003</v>
      </c>
      <c r="Q78" s="48">
        <v>0.8420612699999992</v>
      </c>
      <c r="R78" s="72">
        <f t="shared" si="78"/>
        <v>10.18763233</v>
      </c>
      <c r="S78" s="72">
        <f t="shared" si="79"/>
        <v>-10.18763233</v>
      </c>
      <c r="T78" s="51">
        <f t="shared" si="72"/>
        <v>-0.66847981167978998</v>
      </c>
      <c r="U78" s="50">
        <f t="shared" si="80"/>
        <v>0</v>
      </c>
      <c r="V78" s="51">
        <v>0</v>
      </c>
      <c r="W78" s="50">
        <f t="shared" si="81"/>
        <v>0</v>
      </c>
      <c r="X78" s="51">
        <v>0</v>
      </c>
      <c r="Y78" s="72">
        <f t="shared" si="82"/>
        <v>-8.4896935999999972</v>
      </c>
      <c r="Z78" s="51">
        <f t="shared" si="73"/>
        <v>-0.66847981102362197</v>
      </c>
      <c r="AA78" s="72">
        <f t="shared" si="83"/>
        <v>-1.6979387300000035</v>
      </c>
      <c r="AB78" s="51">
        <f t="shared" si="74"/>
        <v>-0.66847981496063058</v>
      </c>
      <c r="AC78" s="15" t="s">
        <v>167</v>
      </c>
      <c r="AK78" s="23"/>
      <c r="AL78" s="23"/>
    </row>
    <row r="79" spans="1:38" ht="31.5" outlineLevel="1" x14ac:dyDescent="0.25">
      <c r="A79" s="43" t="s">
        <v>138</v>
      </c>
      <c r="B79" s="44" t="s">
        <v>168</v>
      </c>
      <c r="C79" s="46" t="s">
        <v>169</v>
      </c>
      <c r="D79" s="49">
        <v>142.006576534</v>
      </c>
      <c r="E79" s="47" t="s">
        <v>34</v>
      </c>
      <c r="F79" s="48">
        <v>142.71784972</v>
      </c>
      <c r="G79" s="49">
        <v>-0.71127318599999967</v>
      </c>
      <c r="H79" s="72">
        <f t="shared" si="76"/>
        <v>1.7913084959999979</v>
      </c>
      <c r="I79" s="48">
        <v>0</v>
      </c>
      <c r="J79" s="48">
        <v>0</v>
      </c>
      <c r="K79" s="48">
        <v>1.4927570799999983</v>
      </c>
      <c r="L79" s="48">
        <v>0.29855141599999957</v>
      </c>
      <c r="M79" s="72">
        <f t="shared" si="77"/>
        <v>4.7354999999999999E-4</v>
      </c>
      <c r="N79" s="48">
        <v>0</v>
      </c>
      <c r="O79" s="48">
        <v>0</v>
      </c>
      <c r="P79" s="48">
        <v>4.7354999999999999E-4</v>
      </c>
      <c r="Q79" s="48">
        <v>0</v>
      </c>
      <c r="R79" s="72">
        <f t="shared" si="78"/>
        <v>-0.71174673599999971</v>
      </c>
      <c r="S79" s="72">
        <f t="shared" si="79"/>
        <v>-1.7908349459999979</v>
      </c>
      <c r="T79" s="51">
        <f t="shared" si="72"/>
        <v>-0.99973564017529237</v>
      </c>
      <c r="U79" s="50">
        <f t="shared" si="80"/>
        <v>0</v>
      </c>
      <c r="V79" s="51">
        <v>0</v>
      </c>
      <c r="W79" s="50">
        <f t="shared" si="81"/>
        <v>0</v>
      </c>
      <c r="X79" s="51">
        <v>0</v>
      </c>
      <c r="Y79" s="72">
        <f t="shared" si="82"/>
        <v>-1.4922835299999984</v>
      </c>
      <c r="Z79" s="51">
        <f t="shared" si="73"/>
        <v>-0.99968276821035074</v>
      </c>
      <c r="AA79" s="72">
        <f t="shared" si="83"/>
        <v>-0.29855141599999957</v>
      </c>
      <c r="AB79" s="51">
        <f t="shared" si="74"/>
        <v>-1</v>
      </c>
      <c r="AC79" s="15" t="s">
        <v>142</v>
      </c>
      <c r="AK79" s="23"/>
      <c r="AL79" s="23"/>
    </row>
    <row r="80" spans="1:38" ht="31.5" outlineLevel="1" x14ac:dyDescent="0.25">
      <c r="A80" s="43" t="s">
        <v>138</v>
      </c>
      <c r="B80" s="44" t="s">
        <v>170</v>
      </c>
      <c r="C80" s="46" t="s">
        <v>171</v>
      </c>
      <c r="D80" s="49">
        <v>421.18882406</v>
      </c>
      <c r="E80" s="47" t="s">
        <v>34</v>
      </c>
      <c r="F80" s="48">
        <v>66.044438069999998</v>
      </c>
      <c r="G80" s="49">
        <v>355.14438598999999</v>
      </c>
      <c r="H80" s="72">
        <f t="shared" si="76"/>
        <v>16.55999999999997</v>
      </c>
      <c r="I80" s="48">
        <v>0</v>
      </c>
      <c r="J80" s="48">
        <v>0</v>
      </c>
      <c r="K80" s="48">
        <v>13.799999999999976</v>
      </c>
      <c r="L80" s="48">
        <v>2.7599999999999945</v>
      </c>
      <c r="M80" s="72">
        <f t="shared" si="77"/>
        <v>38.717305120000006</v>
      </c>
      <c r="N80" s="48">
        <v>0</v>
      </c>
      <c r="O80" s="48">
        <v>0</v>
      </c>
      <c r="P80" s="48">
        <v>32.279210579999997</v>
      </c>
      <c r="Q80" s="48">
        <v>6.4380945400000051</v>
      </c>
      <c r="R80" s="72">
        <f t="shared" si="78"/>
        <v>316.42708087</v>
      </c>
      <c r="S80" s="72">
        <f t="shared" si="79"/>
        <v>22.157305120000036</v>
      </c>
      <c r="T80" s="51">
        <f t="shared" si="72"/>
        <v>1.3380015169082171</v>
      </c>
      <c r="U80" s="50">
        <f t="shared" si="80"/>
        <v>0</v>
      </c>
      <c r="V80" s="51">
        <v>0</v>
      </c>
      <c r="W80" s="50">
        <f t="shared" si="81"/>
        <v>0</v>
      </c>
      <c r="X80" s="51">
        <v>0</v>
      </c>
      <c r="Y80" s="72">
        <f t="shared" si="82"/>
        <v>18.479210580000021</v>
      </c>
      <c r="Z80" s="51">
        <f t="shared" si="73"/>
        <v>1.3390732304347865</v>
      </c>
      <c r="AA80" s="72">
        <f t="shared" si="83"/>
        <v>3.6780945400000107</v>
      </c>
      <c r="AB80" s="51">
        <f t="shared" si="74"/>
        <v>1.3326429492753689</v>
      </c>
      <c r="AC80" s="65" t="s">
        <v>172</v>
      </c>
      <c r="AK80" s="23"/>
      <c r="AL80" s="23"/>
    </row>
    <row r="81" spans="1:38" ht="44.25" customHeight="1" outlineLevel="1" x14ac:dyDescent="0.25">
      <c r="A81" s="30" t="s">
        <v>173</v>
      </c>
      <c r="B81" s="37" t="s">
        <v>174</v>
      </c>
      <c r="C81" s="32" t="s">
        <v>33</v>
      </c>
      <c r="D81" s="107">
        <v>0</v>
      </c>
      <c r="E81" s="108" t="s">
        <v>34</v>
      </c>
      <c r="F81" s="84">
        <v>0</v>
      </c>
      <c r="G81" s="107">
        <v>0</v>
      </c>
      <c r="H81" s="84">
        <v>0</v>
      </c>
      <c r="I81" s="84">
        <v>0</v>
      </c>
      <c r="J81" s="84">
        <v>0</v>
      </c>
      <c r="K81" s="84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35">
        <v>0</v>
      </c>
      <c r="U81" s="34">
        <v>0</v>
      </c>
      <c r="V81" s="35">
        <v>0</v>
      </c>
      <c r="W81" s="34">
        <v>0</v>
      </c>
      <c r="X81" s="35">
        <v>0</v>
      </c>
      <c r="Y81" s="84">
        <v>0</v>
      </c>
      <c r="Z81" s="35">
        <v>0</v>
      </c>
      <c r="AA81" s="84">
        <v>0</v>
      </c>
      <c r="AB81" s="35">
        <v>0</v>
      </c>
      <c r="AC81" s="36" t="s">
        <v>34</v>
      </c>
      <c r="AK81" s="23"/>
      <c r="AL81" s="23"/>
    </row>
    <row r="82" spans="1:38" ht="44.25" customHeight="1" outlineLevel="1" x14ac:dyDescent="0.25">
      <c r="A82" s="30" t="s">
        <v>175</v>
      </c>
      <c r="B82" s="37" t="s">
        <v>176</v>
      </c>
      <c r="C82" s="32" t="s">
        <v>33</v>
      </c>
      <c r="D82" s="107">
        <f>SUM(D83:D96)</f>
        <v>2817.5180482359997</v>
      </c>
      <c r="E82" s="108" t="s">
        <v>34</v>
      </c>
      <c r="F82" s="84">
        <f t="shared" ref="F82:S82" si="84">SUM(F83:F96)</f>
        <v>1177.3859961100002</v>
      </c>
      <c r="G82" s="107">
        <f t="shared" si="84"/>
        <v>1640.132052126</v>
      </c>
      <c r="H82" s="84">
        <f t="shared" si="84"/>
        <v>567.21288604100005</v>
      </c>
      <c r="I82" s="84">
        <f t="shared" si="84"/>
        <v>0</v>
      </c>
      <c r="J82" s="84">
        <f t="shared" si="84"/>
        <v>0</v>
      </c>
      <c r="K82" s="84">
        <f t="shared" si="84"/>
        <v>388.82153036416662</v>
      </c>
      <c r="L82" s="84">
        <f t="shared" si="84"/>
        <v>178.39135567683334</v>
      </c>
      <c r="M82" s="84">
        <f t="shared" si="84"/>
        <v>504.23732903000001</v>
      </c>
      <c r="N82" s="84">
        <f t="shared" si="84"/>
        <v>0</v>
      </c>
      <c r="O82" s="84">
        <f t="shared" si="84"/>
        <v>0</v>
      </c>
      <c r="P82" s="84">
        <f t="shared" si="84"/>
        <v>421.60806573000002</v>
      </c>
      <c r="Q82" s="84">
        <f t="shared" si="84"/>
        <v>82.629263300000005</v>
      </c>
      <c r="R82" s="84">
        <f t="shared" si="84"/>
        <v>1137.8069821959998</v>
      </c>
      <c r="S82" s="84">
        <f t="shared" si="84"/>
        <v>-64.887816110999992</v>
      </c>
      <c r="T82" s="35">
        <f t="shared" ref="T82:T91" si="85">S82/H82</f>
        <v>-0.114397641005479</v>
      </c>
      <c r="U82" s="34">
        <f>SUM(U83:U96)</f>
        <v>0</v>
      </c>
      <c r="V82" s="35">
        <v>0</v>
      </c>
      <c r="W82" s="34">
        <f>SUM(W83:W96)</f>
        <v>0</v>
      </c>
      <c r="X82" s="35">
        <v>0</v>
      </c>
      <c r="Y82" s="84">
        <f>SUM(Y83:Y96)</f>
        <v>31.192986115833339</v>
      </c>
      <c r="Z82" s="35">
        <f t="shared" ref="Z82:Z91" si="86">Y82/K82</f>
        <v>8.0224431210427771E-2</v>
      </c>
      <c r="AA82" s="84">
        <f>SUM(AA83:AA96)</f>
        <v>-96.080802226833342</v>
      </c>
      <c r="AB82" s="35">
        <f t="shared" ref="AB82:AB91" si="87">AA82/L82</f>
        <v>-0.53859561671188538</v>
      </c>
      <c r="AC82" s="36" t="s">
        <v>34</v>
      </c>
      <c r="AK82" s="23"/>
      <c r="AL82" s="23"/>
    </row>
    <row r="83" spans="1:38" ht="71.25" customHeight="1" outlineLevel="1" x14ac:dyDescent="0.25">
      <c r="A83" s="43" t="s">
        <v>175</v>
      </c>
      <c r="B83" s="44" t="s">
        <v>177</v>
      </c>
      <c r="C83" s="46" t="s">
        <v>178</v>
      </c>
      <c r="D83" s="49">
        <v>225</v>
      </c>
      <c r="E83" s="47" t="s">
        <v>34</v>
      </c>
      <c r="F83" s="48">
        <v>8.5268001800000004</v>
      </c>
      <c r="G83" s="49">
        <v>216.47319981999999</v>
      </c>
      <c r="H83" s="72">
        <f t="shared" ref="H83:H96" si="88">I83+J83+K83+L83</f>
        <v>101.989625796</v>
      </c>
      <c r="I83" s="48">
        <v>0</v>
      </c>
      <c r="J83" s="48">
        <v>0</v>
      </c>
      <c r="K83" s="48">
        <v>0</v>
      </c>
      <c r="L83" s="48">
        <v>101.989625796</v>
      </c>
      <c r="M83" s="72">
        <f t="shared" ref="M83:M96" si="89">N83+O83+P83+Q83</f>
        <v>1.05472162</v>
      </c>
      <c r="N83" s="48">
        <v>0</v>
      </c>
      <c r="O83" s="48">
        <v>0</v>
      </c>
      <c r="P83" s="48">
        <v>1.05472162</v>
      </c>
      <c r="Q83" s="48">
        <v>0</v>
      </c>
      <c r="R83" s="72">
        <f t="shared" ref="R83:R96" si="90">G83-M83</f>
        <v>215.41847819999998</v>
      </c>
      <c r="S83" s="72">
        <f t="shared" ref="S83:S91" si="91">M83-H83</f>
        <v>-100.934904176</v>
      </c>
      <c r="T83" s="51">
        <f t="shared" si="85"/>
        <v>-0.98965854015280286</v>
      </c>
      <c r="U83" s="50">
        <f t="shared" ref="U83:U91" si="92">N83-I83</f>
        <v>0</v>
      </c>
      <c r="V83" s="51">
        <v>0</v>
      </c>
      <c r="W83" s="50">
        <f t="shared" ref="W83:W91" si="93">O83-J83</f>
        <v>0</v>
      </c>
      <c r="X83" s="51">
        <v>0</v>
      </c>
      <c r="Y83" s="72">
        <f t="shared" ref="Y83:Y91" si="94">P83-K83</f>
        <v>1.05472162</v>
      </c>
      <c r="Z83" s="51">
        <v>1</v>
      </c>
      <c r="AA83" s="72">
        <f t="shared" ref="AA83:AA91" si="95">Q83-L83</f>
        <v>-101.989625796</v>
      </c>
      <c r="AB83" s="51">
        <f t="shared" si="87"/>
        <v>-1</v>
      </c>
      <c r="AC83" s="45" t="s">
        <v>179</v>
      </c>
      <c r="AK83" s="23"/>
      <c r="AL83" s="23"/>
    </row>
    <row r="84" spans="1:38" ht="47.25" outlineLevel="1" x14ac:dyDescent="0.25">
      <c r="A84" s="52" t="s">
        <v>175</v>
      </c>
      <c r="B84" s="53" t="s">
        <v>180</v>
      </c>
      <c r="C84" s="63" t="s">
        <v>181</v>
      </c>
      <c r="D84" s="49">
        <v>313.75069999999994</v>
      </c>
      <c r="E84" s="47" t="s">
        <v>34</v>
      </c>
      <c r="F84" s="48">
        <v>161.90430479</v>
      </c>
      <c r="G84" s="49">
        <v>151.84639520999994</v>
      </c>
      <c r="H84" s="72">
        <f t="shared" si="88"/>
        <v>42.934131521999994</v>
      </c>
      <c r="I84" s="48">
        <v>0</v>
      </c>
      <c r="J84" s="48">
        <v>0</v>
      </c>
      <c r="K84" s="48">
        <v>35.935865149999998</v>
      </c>
      <c r="L84" s="48">
        <v>6.9982663719999962</v>
      </c>
      <c r="M84" s="72">
        <f t="shared" si="89"/>
        <v>47.878442290000002</v>
      </c>
      <c r="N84" s="48">
        <v>0</v>
      </c>
      <c r="O84" s="48">
        <v>0</v>
      </c>
      <c r="P84" s="48">
        <v>40.066481330000002</v>
      </c>
      <c r="Q84" s="48">
        <v>7.8119609600000004</v>
      </c>
      <c r="R84" s="72">
        <f t="shared" si="90"/>
        <v>103.96795291999993</v>
      </c>
      <c r="S84" s="72">
        <f t="shared" si="91"/>
        <v>4.9443107680000082</v>
      </c>
      <c r="T84" s="51">
        <f t="shared" si="85"/>
        <v>0.11516037690121857</v>
      </c>
      <c r="U84" s="50">
        <f t="shared" si="92"/>
        <v>0</v>
      </c>
      <c r="V84" s="51">
        <v>0</v>
      </c>
      <c r="W84" s="50">
        <f t="shared" si="93"/>
        <v>0</v>
      </c>
      <c r="X84" s="51">
        <v>0</v>
      </c>
      <c r="Y84" s="72">
        <f t="shared" si="94"/>
        <v>4.1306161800000041</v>
      </c>
      <c r="Z84" s="51">
        <f t="shared" si="86"/>
        <v>0.1149441139863584</v>
      </c>
      <c r="AA84" s="72">
        <f t="shared" si="95"/>
        <v>0.81369458800000416</v>
      </c>
      <c r="AB84" s="51">
        <f t="shared" si="87"/>
        <v>0.11627087977896772</v>
      </c>
      <c r="AC84" s="45" t="s">
        <v>182</v>
      </c>
      <c r="AK84" s="23"/>
      <c r="AL84" s="23"/>
    </row>
    <row r="85" spans="1:38" outlineLevel="1" x14ac:dyDescent="0.25">
      <c r="A85" s="43" t="s">
        <v>175</v>
      </c>
      <c r="B85" s="44" t="s">
        <v>183</v>
      </c>
      <c r="C85" s="46" t="s">
        <v>184</v>
      </c>
      <c r="D85" s="49">
        <v>186.41013648299997</v>
      </c>
      <c r="E85" s="47" t="s">
        <v>34</v>
      </c>
      <c r="F85" s="48">
        <v>69.719827769999995</v>
      </c>
      <c r="G85" s="49">
        <v>116.69030871299998</v>
      </c>
      <c r="H85" s="72">
        <f t="shared" si="88"/>
        <v>20.242089030000002</v>
      </c>
      <c r="I85" s="48">
        <v>0</v>
      </c>
      <c r="J85" s="48">
        <v>0</v>
      </c>
      <c r="K85" s="48">
        <v>16.961740858333339</v>
      </c>
      <c r="L85" s="48">
        <v>3.2803481716666631</v>
      </c>
      <c r="M85" s="72">
        <f t="shared" si="89"/>
        <v>18.71574249</v>
      </c>
      <c r="N85" s="48">
        <v>0</v>
      </c>
      <c r="O85" s="48">
        <v>0</v>
      </c>
      <c r="P85" s="48">
        <v>15.680377379999999</v>
      </c>
      <c r="Q85" s="48">
        <v>3.0353651100000003</v>
      </c>
      <c r="R85" s="72">
        <f t="shared" si="90"/>
        <v>97.974566222999982</v>
      </c>
      <c r="S85" s="72">
        <f t="shared" si="91"/>
        <v>-1.5263465400000022</v>
      </c>
      <c r="T85" s="51">
        <f t="shared" si="85"/>
        <v>-7.5404595728131824E-2</v>
      </c>
      <c r="U85" s="50">
        <f t="shared" si="92"/>
        <v>0</v>
      </c>
      <c r="V85" s="51">
        <v>0</v>
      </c>
      <c r="W85" s="50">
        <f t="shared" si="93"/>
        <v>0</v>
      </c>
      <c r="X85" s="51">
        <v>0</v>
      </c>
      <c r="Y85" s="72">
        <f t="shared" si="94"/>
        <v>-1.2813634783333399</v>
      </c>
      <c r="Z85" s="51">
        <f t="shared" si="86"/>
        <v>-7.554433763818548E-2</v>
      </c>
      <c r="AA85" s="72">
        <f t="shared" si="95"/>
        <v>-0.24498306166666284</v>
      </c>
      <c r="AB85" s="51">
        <f t="shared" si="87"/>
        <v>-7.468203033527171E-2</v>
      </c>
      <c r="AC85" s="15" t="s">
        <v>34</v>
      </c>
      <c r="AK85" s="23"/>
      <c r="AL85" s="23"/>
    </row>
    <row r="86" spans="1:38" ht="31.5" outlineLevel="1" x14ac:dyDescent="0.25">
      <c r="A86" s="43" t="s">
        <v>175</v>
      </c>
      <c r="B86" s="44" t="s">
        <v>185</v>
      </c>
      <c r="C86" s="46" t="s">
        <v>186</v>
      </c>
      <c r="D86" s="49">
        <v>215.0130382774</v>
      </c>
      <c r="E86" s="47" t="s">
        <v>34</v>
      </c>
      <c r="F86" s="48">
        <v>154.43054311000003</v>
      </c>
      <c r="G86" s="49">
        <v>60.582495167399969</v>
      </c>
      <c r="H86" s="72">
        <f t="shared" si="88"/>
        <v>13.644766500000001</v>
      </c>
      <c r="I86" s="48">
        <v>0</v>
      </c>
      <c r="J86" s="48">
        <v>0</v>
      </c>
      <c r="K86" s="48">
        <v>11.428305416666667</v>
      </c>
      <c r="L86" s="48">
        <v>2.2164610833333338</v>
      </c>
      <c r="M86" s="72">
        <f t="shared" si="89"/>
        <v>11.718994900000002</v>
      </c>
      <c r="N86" s="48">
        <v>0</v>
      </c>
      <c r="O86" s="48">
        <v>0</v>
      </c>
      <c r="P86" s="48">
        <v>9.8283883100000011</v>
      </c>
      <c r="Q86" s="48">
        <v>1.8906065900000002</v>
      </c>
      <c r="R86" s="72">
        <f t="shared" si="90"/>
        <v>48.863500267399971</v>
      </c>
      <c r="S86" s="72">
        <f t="shared" si="91"/>
        <v>-1.9257715999999991</v>
      </c>
      <c r="T86" s="51">
        <f t="shared" si="85"/>
        <v>-0.14113628107890297</v>
      </c>
      <c r="U86" s="50">
        <f t="shared" si="92"/>
        <v>0</v>
      </c>
      <c r="V86" s="51">
        <v>0</v>
      </c>
      <c r="W86" s="50">
        <f t="shared" si="93"/>
        <v>0</v>
      </c>
      <c r="X86" s="51">
        <v>0</v>
      </c>
      <c r="Y86" s="72">
        <f t="shared" si="94"/>
        <v>-1.5999171066666662</v>
      </c>
      <c r="Z86" s="51">
        <f t="shared" si="86"/>
        <v>-0.13999600538618781</v>
      </c>
      <c r="AA86" s="72">
        <f t="shared" si="95"/>
        <v>-0.32585449333333361</v>
      </c>
      <c r="AB86" s="51">
        <f t="shared" si="87"/>
        <v>-0.14701566194127863</v>
      </c>
      <c r="AC86" s="15" t="s">
        <v>187</v>
      </c>
      <c r="AK86" s="23"/>
      <c r="AL86" s="23"/>
    </row>
    <row r="87" spans="1:38" ht="39" customHeight="1" outlineLevel="1" x14ac:dyDescent="0.25">
      <c r="A87" s="43" t="s">
        <v>175</v>
      </c>
      <c r="B87" s="44" t="s">
        <v>188</v>
      </c>
      <c r="C87" s="46" t="s">
        <v>189</v>
      </c>
      <c r="D87" s="49">
        <v>80.82277972</v>
      </c>
      <c r="E87" s="47" t="s">
        <v>34</v>
      </c>
      <c r="F87" s="48">
        <v>79.950412720000003</v>
      </c>
      <c r="G87" s="49">
        <v>0.87236699999999701</v>
      </c>
      <c r="H87" s="72">
        <f t="shared" si="88"/>
        <v>1.3469999999999964</v>
      </c>
      <c r="I87" s="48">
        <v>0</v>
      </c>
      <c r="J87" s="48">
        <v>0</v>
      </c>
      <c r="K87" s="48">
        <v>1.1224999999999969</v>
      </c>
      <c r="L87" s="48">
        <v>0.22449999999999948</v>
      </c>
      <c r="M87" s="72">
        <f t="shared" si="89"/>
        <v>0.65555766000000004</v>
      </c>
      <c r="N87" s="48">
        <v>0</v>
      </c>
      <c r="O87" s="48">
        <v>0</v>
      </c>
      <c r="P87" s="48">
        <v>0.54629805000000009</v>
      </c>
      <c r="Q87" s="48">
        <v>0.10925960999999995</v>
      </c>
      <c r="R87" s="72">
        <f t="shared" si="90"/>
        <v>0.21680933999999696</v>
      </c>
      <c r="S87" s="72">
        <f t="shared" si="91"/>
        <v>-0.69144233999999638</v>
      </c>
      <c r="T87" s="51">
        <f t="shared" si="85"/>
        <v>-0.51332022271714794</v>
      </c>
      <c r="U87" s="50">
        <f t="shared" si="92"/>
        <v>0</v>
      </c>
      <c r="V87" s="51">
        <v>0</v>
      </c>
      <c r="W87" s="50">
        <f t="shared" si="93"/>
        <v>0</v>
      </c>
      <c r="X87" s="51">
        <v>0</v>
      </c>
      <c r="Y87" s="72">
        <f t="shared" si="94"/>
        <v>-0.57620194999999685</v>
      </c>
      <c r="Z87" s="51">
        <f t="shared" si="86"/>
        <v>-0.51332022271714783</v>
      </c>
      <c r="AA87" s="72">
        <f t="shared" si="95"/>
        <v>-0.11524038999999953</v>
      </c>
      <c r="AB87" s="51">
        <f t="shared" si="87"/>
        <v>-0.51332022271714828</v>
      </c>
      <c r="AC87" s="15" t="s">
        <v>187</v>
      </c>
      <c r="AK87" s="23"/>
      <c r="AL87" s="23"/>
    </row>
    <row r="88" spans="1:38" ht="41.25" customHeight="1" outlineLevel="1" x14ac:dyDescent="0.25">
      <c r="A88" s="43" t="s">
        <v>175</v>
      </c>
      <c r="B88" s="44" t="s">
        <v>190</v>
      </c>
      <c r="C88" s="46" t="s">
        <v>191</v>
      </c>
      <c r="D88" s="49">
        <v>163.19261551399998</v>
      </c>
      <c r="E88" s="47" t="s">
        <v>34</v>
      </c>
      <c r="F88" s="48">
        <v>86.585244489999994</v>
      </c>
      <c r="G88" s="49">
        <v>76.607371023999988</v>
      </c>
      <c r="H88" s="72">
        <f t="shared" si="88"/>
        <v>27.398049864000001</v>
      </c>
      <c r="I88" s="48">
        <v>0</v>
      </c>
      <c r="J88" s="48">
        <v>0</v>
      </c>
      <c r="K88" s="48">
        <v>22.964882069999998</v>
      </c>
      <c r="L88" s="48">
        <v>4.4331677940000027</v>
      </c>
      <c r="M88" s="72">
        <f t="shared" si="89"/>
        <v>28.6886659</v>
      </c>
      <c r="N88" s="48">
        <v>0</v>
      </c>
      <c r="O88" s="48">
        <v>0</v>
      </c>
      <c r="P88" s="48">
        <v>24.02008442</v>
      </c>
      <c r="Q88" s="48">
        <v>4.6685814799999994</v>
      </c>
      <c r="R88" s="72">
        <f t="shared" si="90"/>
        <v>47.918705123999985</v>
      </c>
      <c r="S88" s="72">
        <f t="shared" si="91"/>
        <v>1.2906160359999994</v>
      </c>
      <c r="T88" s="51">
        <f t="shared" si="85"/>
        <v>4.7106127713703448E-2</v>
      </c>
      <c r="U88" s="50">
        <f t="shared" si="92"/>
        <v>0</v>
      </c>
      <c r="V88" s="51">
        <v>0</v>
      </c>
      <c r="W88" s="50">
        <f t="shared" si="93"/>
        <v>0</v>
      </c>
      <c r="X88" s="51">
        <v>0</v>
      </c>
      <c r="Y88" s="72">
        <f t="shared" si="94"/>
        <v>1.0552023500000018</v>
      </c>
      <c r="Z88" s="51">
        <f t="shared" si="86"/>
        <v>4.5948520300849165E-2</v>
      </c>
      <c r="AA88" s="72">
        <f t="shared" si="95"/>
        <v>0.23541368599999668</v>
      </c>
      <c r="AB88" s="51">
        <f t="shared" si="87"/>
        <v>5.3102814271684784E-2</v>
      </c>
      <c r="AC88" s="15" t="s">
        <v>34</v>
      </c>
      <c r="AK88" s="23"/>
      <c r="AL88" s="23"/>
    </row>
    <row r="89" spans="1:38" ht="31.5" outlineLevel="1" x14ac:dyDescent="0.25">
      <c r="A89" s="43" t="s">
        <v>175</v>
      </c>
      <c r="B89" s="44" t="s">
        <v>192</v>
      </c>
      <c r="C89" s="46" t="s">
        <v>193</v>
      </c>
      <c r="D89" s="49">
        <v>52.272740458000001</v>
      </c>
      <c r="E89" s="47" t="s">
        <v>34</v>
      </c>
      <c r="F89" s="48">
        <v>50.834912240000001</v>
      </c>
      <c r="G89" s="49">
        <v>1.4378282179999999</v>
      </c>
      <c r="H89" s="72">
        <f t="shared" si="88"/>
        <v>3.9409999999999998</v>
      </c>
      <c r="I89" s="48">
        <v>0</v>
      </c>
      <c r="J89" s="48">
        <v>0</v>
      </c>
      <c r="K89" s="48">
        <v>3.2841666666666671</v>
      </c>
      <c r="L89" s="48">
        <v>0.65683333333333271</v>
      </c>
      <c r="M89" s="72">
        <f t="shared" si="89"/>
        <v>0</v>
      </c>
      <c r="N89" s="48">
        <v>0</v>
      </c>
      <c r="O89" s="48">
        <v>0</v>
      </c>
      <c r="P89" s="48">
        <v>0</v>
      </c>
      <c r="Q89" s="48">
        <v>0</v>
      </c>
      <c r="R89" s="72">
        <f t="shared" si="90"/>
        <v>1.4378282179999999</v>
      </c>
      <c r="S89" s="72">
        <f t="shared" si="91"/>
        <v>-3.9409999999999998</v>
      </c>
      <c r="T89" s="51">
        <f t="shared" si="85"/>
        <v>-1</v>
      </c>
      <c r="U89" s="50">
        <f t="shared" si="92"/>
        <v>0</v>
      </c>
      <c r="V89" s="51">
        <v>0</v>
      </c>
      <c r="W89" s="50">
        <f t="shared" si="93"/>
        <v>0</v>
      </c>
      <c r="X89" s="51">
        <v>0</v>
      </c>
      <c r="Y89" s="72">
        <f t="shared" si="94"/>
        <v>-3.2841666666666671</v>
      </c>
      <c r="Z89" s="51">
        <f t="shared" si="86"/>
        <v>-1</v>
      </c>
      <c r="AA89" s="72">
        <f t="shared" si="95"/>
        <v>-0.65683333333333271</v>
      </c>
      <c r="AB89" s="51">
        <f t="shared" si="87"/>
        <v>-1</v>
      </c>
      <c r="AC89" s="15" t="s">
        <v>187</v>
      </c>
      <c r="AK89" s="23"/>
      <c r="AL89" s="23"/>
    </row>
    <row r="90" spans="1:38" ht="42.75" customHeight="1" outlineLevel="1" x14ac:dyDescent="0.25">
      <c r="A90" s="43" t="s">
        <v>175</v>
      </c>
      <c r="B90" s="44" t="s">
        <v>194</v>
      </c>
      <c r="C90" s="46" t="s">
        <v>195</v>
      </c>
      <c r="D90" s="49">
        <v>136.93549514</v>
      </c>
      <c r="E90" s="47" t="s">
        <v>34</v>
      </c>
      <c r="F90" s="48">
        <v>88.978960010000009</v>
      </c>
      <c r="G90" s="49">
        <v>47.956535129999992</v>
      </c>
      <c r="H90" s="72">
        <f t="shared" si="88"/>
        <v>47.972123840000002</v>
      </c>
      <c r="I90" s="48">
        <v>0</v>
      </c>
      <c r="J90" s="48">
        <v>0</v>
      </c>
      <c r="K90" s="48">
        <v>40.018819578333336</v>
      </c>
      <c r="L90" s="48">
        <v>7.9533042616666663</v>
      </c>
      <c r="M90" s="72">
        <f t="shared" si="89"/>
        <v>52.107300309999999</v>
      </c>
      <c r="N90" s="48">
        <v>0</v>
      </c>
      <c r="O90" s="48">
        <v>0</v>
      </c>
      <c r="P90" s="48">
        <v>43.537551209999997</v>
      </c>
      <c r="Q90" s="48">
        <v>8.569749100000001</v>
      </c>
      <c r="R90" s="72">
        <f t="shared" si="90"/>
        <v>-4.1507651800000076</v>
      </c>
      <c r="S90" s="72">
        <f t="shared" si="91"/>
        <v>4.1351764699999976</v>
      </c>
      <c r="T90" s="51">
        <f t="shared" si="85"/>
        <v>8.619957047955451E-2</v>
      </c>
      <c r="U90" s="50">
        <f t="shared" si="92"/>
        <v>0</v>
      </c>
      <c r="V90" s="51">
        <v>0</v>
      </c>
      <c r="W90" s="50">
        <f t="shared" si="93"/>
        <v>0</v>
      </c>
      <c r="X90" s="51">
        <v>0</v>
      </c>
      <c r="Y90" s="72">
        <f t="shared" si="94"/>
        <v>3.518731631666661</v>
      </c>
      <c r="Z90" s="51">
        <f t="shared" si="86"/>
        <v>8.7926922101713961E-2</v>
      </c>
      <c r="AA90" s="72">
        <f t="shared" si="95"/>
        <v>0.61644483833333474</v>
      </c>
      <c r="AB90" s="51">
        <f t="shared" si="87"/>
        <v>7.750801654910594E-2</v>
      </c>
      <c r="AC90" s="15" t="s">
        <v>34</v>
      </c>
      <c r="AK90" s="23"/>
      <c r="AL90" s="23"/>
    </row>
    <row r="91" spans="1:38" ht="31.5" outlineLevel="1" x14ac:dyDescent="0.25">
      <c r="A91" s="43" t="s">
        <v>175</v>
      </c>
      <c r="B91" s="44" t="s">
        <v>196</v>
      </c>
      <c r="C91" s="46" t="s">
        <v>197</v>
      </c>
      <c r="D91" s="49">
        <v>177.18503197299998</v>
      </c>
      <c r="E91" s="47" t="s">
        <v>34</v>
      </c>
      <c r="F91" s="48">
        <v>50.762753889999999</v>
      </c>
      <c r="G91" s="49">
        <v>126.42227808299998</v>
      </c>
      <c r="H91" s="72">
        <f t="shared" si="88"/>
        <v>65.088702605999998</v>
      </c>
      <c r="I91" s="48">
        <v>0</v>
      </c>
      <c r="J91" s="48">
        <v>0</v>
      </c>
      <c r="K91" s="48">
        <v>54.361417333333328</v>
      </c>
      <c r="L91" s="48">
        <v>10.72728527266667</v>
      </c>
      <c r="M91" s="72">
        <f t="shared" si="89"/>
        <v>69.832711270000004</v>
      </c>
      <c r="N91" s="48">
        <v>0</v>
      </c>
      <c r="O91" s="48">
        <v>0</v>
      </c>
      <c r="P91" s="48">
        <v>58.296623220000001</v>
      </c>
      <c r="Q91" s="48">
        <v>11.53608805</v>
      </c>
      <c r="R91" s="72">
        <f t="shared" si="90"/>
        <v>56.589566812999976</v>
      </c>
      <c r="S91" s="72">
        <f t="shared" si="91"/>
        <v>4.7440086640000061</v>
      </c>
      <c r="T91" s="51">
        <f t="shared" si="85"/>
        <v>7.2885285373051736E-2</v>
      </c>
      <c r="U91" s="50">
        <f t="shared" si="92"/>
        <v>0</v>
      </c>
      <c r="V91" s="51">
        <v>0</v>
      </c>
      <c r="W91" s="50">
        <f t="shared" si="93"/>
        <v>0</v>
      </c>
      <c r="X91" s="51">
        <v>0</v>
      </c>
      <c r="Y91" s="72">
        <f t="shared" si="94"/>
        <v>3.9352058866666724</v>
      </c>
      <c r="Z91" s="51">
        <f t="shared" si="86"/>
        <v>7.2389685179412772E-2</v>
      </c>
      <c r="AA91" s="72">
        <f t="shared" si="95"/>
        <v>0.80880277733333017</v>
      </c>
      <c r="AB91" s="51">
        <f t="shared" si="87"/>
        <v>7.5396780897975677E-2</v>
      </c>
      <c r="AC91" s="15" t="s">
        <v>34</v>
      </c>
      <c r="AK91" s="23"/>
      <c r="AL91" s="23"/>
    </row>
    <row r="92" spans="1:38" ht="47.25" outlineLevel="1" x14ac:dyDescent="0.25">
      <c r="A92" s="43" t="s">
        <v>175</v>
      </c>
      <c r="B92" s="44" t="s">
        <v>198</v>
      </c>
      <c r="C92" s="46" t="s">
        <v>199</v>
      </c>
      <c r="D92" s="49" t="s">
        <v>34</v>
      </c>
      <c r="E92" s="47" t="s">
        <v>34</v>
      </c>
      <c r="F92" s="48" t="s">
        <v>34</v>
      </c>
      <c r="G92" s="49" t="s">
        <v>34</v>
      </c>
      <c r="H92" s="72" t="s">
        <v>34</v>
      </c>
      <c r="I92" s="48" t="s">
        <v>34</v>
      </c>
      <c r="J92" s="48" t="s">
        <v>34</v>
      </c>
      <c r="K92" s="48" t="s">
        <v>34</v>
      </c>
      <c r="L92" s="48" t="s">
        <v>34</v>
      </c>
      <c r="M92" s="72">
        <f t="shared" si="89"/>
        <v>1.9122591</v>
      </c>
      <c r="N92" s="48">
        <v>0</v>
      </c>
      <c r="O92" s="48">
        <v>0</v>
      </c>
      <c r="P92" s="48">
        <v>1.5935492500000001</v>
      </c>
      <c r="Q92" s="48">
        <v>0.31870984999999996</v>
      </c>
      <c r="R92" s="72" t="s">
        <v>34</v>
      </c>
      <c r="S92" s="72" t="s">
        <v>34</v>
      </c>
      <c r="T92" s="51" t="s">
        <v>34</v>
      </c>
      <c r="U92" s="50" t="s">
        <v>34</v>
      </c>
      <c r="V92" s="51" t="s">
        <v>34</v>
      </c>
      <c r="W92" s="50" t="s">
        <v>34</v>
      </c>
      <c r="X92" s="51" t="s">
        <v>34</v>
      </c>
      <c r="Y92" s="72" t="s">
        <v>34</v>
      </c>
      <c r="Z92" s="51" t="s">
        <v>34</v>
      </c>
      <c r="AA92" s="72" t="s">
        <v>34</v>
      </c>
      <c r="AB92" s="51" t="s">
        <v>34</v>
      </c>
      <c r="AC92" s="15" t="s">
        <v>182</v>
      </c>
      <c r="AK92" s="23"/>
      <c r="AL92" s="23"/>
    </row>
    <row r="93" spans="1:38" ht="31.5" outlineLevel="1" x14ac:dyDescent="0.25">
      <c r="A93" s="43" t="s">
        <v>175</v>
      </c>
      <c r="B93" s="44" t="s">
        <v>200</v>
      </c>
      <c r="C93" s="46" t="s">
        <v>201</v>
      </c>
      <c r="D93" s="49">
        <v>551.9275702356</v>
      </c>
      <c r="E93" s="47" t="s">
        <v>34</v>
      </c>
      <c r="F93" s="48">
        <v>275.73709622000001</v>
      </c>
      <c r="G93" s="49">
        <v>276.19047401559999</v>
      </c>
      <c r="H93" s="72">
        <f t="shared" si="88"/>
        <v>76.217983548999996</v>
      </c>
      <c r="I93" s="48">
        <v>0</v>
      </c>
      <c r="J93" s="48">
        <v>0</v>
      </c>
      <c r="K93" s="48">
        <v>63.647337259166669</v>
      </c>
      <c r="L93" s="48">
        <v>12.570646289833327</v>
      </c>
      <c r="M93" s="72">
        <f t="shared" si="89"/>
        <v>79.490347130000004</v>
      </c>
      <c r="N93" s="48">
        <v>0</v>
      </c>
      <c r="O93" s="48">
        <v>0</v>
      </c>
      <c r="P93" s="48">
        <v>66.326469610000004</v>
      </c>
      <c r="Q93" s="48">
        <v>13.16387752</v>
      </c>
      <c r="R93" s="72">
        <f t="shared" si="90"/>
        <v>196.70012688559999</v>
      </c>
      <c r="S93" s="72">
        <f t="shared" ref="S93:S96" si="96">M93-H93</f>
        <v>3.2723635810000076</v>
      </c>
      <c r="T93" s="51">
        <f t="shared" ref="T93:T96" si="97">S93/H93</f>
        <v>4.2934271265471467E-2</v>
      </c>
      <c r="U93" s="50">
        <f t="shared" ref="U93:U96" si="98">N93-I93</f>
        <v>0</v>
      </c>
      <c r="V93" s="51">
        <v>0</v>
      </c>
      <c r="W93" s="50">
        <f t="shared" ref="W93:W96" si="99">O93-J93</f>
        <v>0</v>
      </c>
      <c r="X93" s="51">
        <v>0</v>
      </c>
      <c r="Y93" s="72">
        <f t="shared" ref="Y93:Y96" si="100">P93-K93</f>
        <v>2.6791323508333349</v>
      </c>
      <c r="Z93" s="51">
        <f t="shared" ref="Z93:Z96" si="101">Y93/K93</f>
        <v>4.2093392531475912E-2</v>
      </c>
      <c r="AA93" s="72">
        <f t="shared" ref="AA93:AA96" si="102">Q93-L93</f>
        <v>0.59323123016667267</v>
      </c>
      <c r="AB93" s="51">
        <f t="shared" ref="AB93:AB96" si="103">AA93/L93</f>
        <v>4.7191784454746463E-2</v>
      </c>
      <c r="AC93" s="15" t="s">
        <v>34</v>
      </c>
      <c r="AK93" s="23"/>
      <c r="AL93" s="23"/>
    </row>
    <row r="94" spans="1:38" outlineLevel="1" x14ac:dyDescent="0.25">
      <c r="A94" s="43" t="s">
        <v>175</v>
      </c>
      <c r="B94" s="44" t="s">
        <v>202</v>
      </c>
      <c r="C94" s="46" t="s">
        <v>203</v>
      </c>
      <c r="D94" s="49">
        <v>344.87247318200002</v>
      </c>
      <c r="E94" s="47" t="s">
        <v>34</v>
      </c>
      <c r="F94" s="48">
        <v>115.05714757</v>
      </c>
      <c r="G94" s="49">
        <v>229.81532561200004</v>
      </c>
      <c r="H94" s="72">
        <f t="shared" si="88"/>
        <v>0.70230031000000603</v>
      </c>
      <c r="I94" s="48">
        <v>0</v>
      </c>
      <c r="J94" s="48">
        <v>0</v>
      </c>
      <c r="K94" s="48">
        <v>0.58525025833333832</v>
      </c>
      <c r="L94" s="48">
        <v>0.11705005166666771</v>
      </c>
      <c r="M94" s="72">
        <f t="shared" si="89"/>
        <v>2.6603001600000002</v>
      </c>
      <c r="N94" s="48">
        <v>0</v>
      </c>
      <c r="O94" s="48">
        <v>0</v>
      </c>
      <c r="P94" s="48">
        <v>2.2169167999999999</v>
      </c>
      <c r="Q94" s="48">
        <v>0.44338336000000028</v>
      </c>
      <c r="R94" s="72">
        <f t="shared" si="90"/>
        <v>227.15502545200005</v>
      </c>
      <c r="S94" s="72">
        <f t="shared" si="96"/>
        <v>1.9579998499999942</v>
      </c>
      <c r="T94" s="51">
        <f t="shared" si="97"/>
        <v>2.7879808995100364</v>
      </c>
      <c r="U94" s="50">
        <f t="shared" si="98"/>
        <v>0</v>
      </c>
      <c r="V94" s="51">
        <v>0</v>
      </c>
      <c r="W94" s="50">
        <f t="shared" si="99"/>
        <v>0</v>
      </c>
      <c r="X94" s="51">
        <v>0</v>
      </c>
      <c r="Y94" s="72">
        <f t="shared" si="100"/>
        <v>1.6316665416666616</v>
      </c>
      <c r="Z94" s="51">
        <f t="shared" si="101"/>
        <v>2.7879808995100359</v>
      </c>
      <c r="AA94" s="72">
        <f t="shared" si="102"/>
        <v>0.32633330833333257</v>
      </c>
      <c r="AB94" s="51">
        <f t="shared" si="103"/>
        <v>2.7879808995100372</v>
      </c>
      <c r="AC94" s="15" t="s">
        <v>204</v>
      </c>
      <c r="AK94" s="23"/>
      <c r="AL94" s="23"/>
    </row>
    <row r="95" spans="1:38" outlineLevel="1" x14ac:dyDescent="0.25">
      <c r="A95" s="43" t="s">
        <v>175</v>
      </c>
      <c r="B95" s="44" t="s">
        <v>205</v>
      </c>
      <c r="C95" s="46" t="s">
        <v>206</v>
      </c>
      <c r="D95" s="49">
        <v>135.91621188100001</v>
      </c>
      <c r="E95" s="47" t="s">
        <v>34</v>
      </c>
      <c r="F95" s="48">
        <v>34.897993120000002</v>
      </c>
      <c r="G95" s="49">
        <v>101.01821876100001</v>
      </c>
      <c r="H95" s="72">
        <f t="shared" si="88"/>
        <v>82.984817935999999</v>
      </c>
      <c r="I95" s="48">
        <v>0</v>
      </c>
      <c r="J95" s="48">
        <v>0</v>
      </c>
      <c r="K95" s="48">
        <v>69.243372189999988</v>
      </c>
      <c r="L95" s="48">
        <v>13.741445746000011</v>
      </c>
      <c r="M95" s="72">
        <f t="shared" si="89"/>
        <v>87.651513479999991</v>
      </c>
      <c r="N95" s="48">
        <v>0</v>
      </c>
      <c r="O95" s="48">
        <v>0</v>
      </c>
      <c r="P95" s="48">
        <v>73.190262489999995</v>
      </c>
      <c r="Q95" s="48">
        <v>14.46125099</v>
      </c>
      <c r="R95" s="72">
        <f t="shared" si="90"/>
        <v>13.366705281000023</v>
      </c>
      <c r="S95" s="72">
        <f t="shared" si="96"/>
        <v>4.6666955439999924</v>
      </c>
      <c r="T95" s="51">
        <f t="shared" si="97"/>
        <v>5.6235533921386277E-2</v>
      </c>
      <c r="U95" s="50">
        <f t="shared" si="98"/>
        <v>0</v>
      </c>
      <c r="V95" s="51">
        <v>0</v>
      </c>
      <c r="W95" s="50">
        <f t="shared" si="99"/>
        <v>0</v>
      </c>
      <c r="X95" s="51">
        <v>0</v>
      </c>
      <c r="Y95" s="72">
        <f t="shared" si="100"/>
        <v>3.9468903000000068</v>
      </c>
      <c r="Z95" s="51">
        <f t="shared" si="101"/>
        <v>5.7000261182687029E-2</v>
      </c>
      <c r="AA95" s="72">
        <f t="shared" si="102"/>
        <v>0.71980524399998913</v>
      </c>
      <c r="AB95" s="51">
        <f t="shared" si="103"/>
        <v>5.2382060614656709E-2</v>
      </c>
      <c r="AC95" s="15" t="s">
        <v>34</v>
      </c>
      <c r="AK95" s="23"/>
      <c r="AL95" s="23"/>
    </row>
    <row r="96" spans="1:38" outlineLevel="1" x14ac:dyDescent="0.25">
      <c r="A96" s="43" t="s">
        <v>175</v>
      </c>
      <c r="B96" s="44" t="s">
        <v>207</v>
      </c>
      <c r="C96" s="46" t="s">
        <v>208</v>
      </c>
      <c r="D96" s="49">
        <v>234.21925537200002</v>
      </c>
      <c r="E96" s="47" t="s">
        <v>34</v>
      </c>
      <c r="F96" s="48">
        <v>0</v>
      </c>
      <c r="G96" s="49">
        <v>234.21925537200002</v>
      </c>
      <c r="H96" s="72">
        <f t="shared" si="88"/>
        <v>82.750295088000001</v>
      </c>
      <c r="I96" s="48">
        <v>0</v>
      </c>
      <c r="J96" s="48">
        <v>0</v>
      </c>
      <c r="K96" s="48">
        <v>69.267873583333341</v>
      </c>
      <c r="L96" s="48">
        <v>13.482421504666661</v>
      </c>
      <c r="M96" s="72">
        <f t="shared" si="89"/>
        <v>101.87077272000001</v>
      </c>
      <c r="N96" s="48">
        <v>0</v>
      </c>
      <c r="O96" s="48">
        <v>0</v>
      </c>
      <c r="P96" s="48">
        <v>85.250342040000007</v>
      </c>
      <c r="Q96" s="48">
        <v>16.620430680000002</v>
      </c>
      <c r="R96" s="72">
        <f t="shared" si="90"/>
        <v>132.34848265200003</v>
      </c>
      <c r="S96" s="72">
        <f t="shared" si="96"/>
        <v>19.120477632000004</v>
      </c>
      <c r="T96" s="51">
        <f t="shared" si="97"/>
        <v>0.23106234982807633</v>
      </c>
      <c r="U96" s="50">
        <f t="shared" si="98"/>
        <v>0</v>
      </c>
      <c r="V96" s="51">
        <v>0</v>
      </c>
      <c r="W96" s="50">
        <f t="shared" si="99"/>
        <v>0</v>
      </c>
      <c r="X96" s="51">
        <v>0</v>
      </c>
      <c r="Y96" s="72">
        <f t="shared" si="100"/>
        <v>15.982468456666666</v>
      </c>
      <c r="Z96" s="51">
        <f t="shared" si="101"/>
        <v>0.23073421529879667</v>
      </c>
      <c r="AA96" s="72">
        <f t="shared" si="102"/>
        <v>3.138009175333341</v>
      </c>
      <c r="AB96" s="51">
        <f t="shared" si="103"/>
        <v>0.23274818802002178</v>
      </c>
      <c r="AC96" s="15" t="s">
        <v>209</v>
      </c>
      <c r="AK96" s="23"/>
      <c r="AL96" s="23"/>
    </row>
    <row r="97" spans="1:38" ht="31.5" outlineLevel="1" x14ac:dyDescent="0.25">
      <c r="A97" s="30" t="s">
        <v>210</v>
      </c>
      <c r="B97" s="37" t="s">
        <v>211</v>
      </c>
      <c r="C97" s="32" t="s">
        <v>33</v>
      </c>
      <c r="D97" s="107">
        <f>SUM(D98:D155)</f>
        <v>3364.7232773621126</v>
      </c>
      <c r="E97" s="108" t="s">
        <v>34</v>
      </c>
      <c r="F97" s="84">
        <f t="shared" ref="F97:S97" si="104">SUM(F98:F155)</f>
        <v>900.76940038999987</v>
      </c>
      <c r="G97" s="107">
        <f t="shared" si="104"/>
        <v>2463.9538769721121</v>
      </c>
      <c r="H97" s="84">
        <f t="shared" si="104"/>
        <v>627.98857757707503</v>
      </c>
      <c r="I97" s="84">
        <f t="shared" si="104"/>
        <v>0</v>
      </c>
      <c r="J97" s="84">
        <f t="shared" si="104"/>
        <v>0</v>
      </c>
      <c r="K97" s="84">
        <f t="shared" si="104"/>
        <v>525.25068412756264</v>
      </c>
      <c r="L97" s="84">
        <f t="shared" si="104"/>
        <v>102.7378934495125</v>
      </c>
      <c r="M97" s="84">
        <f t="shared" si="104"/>
        <v>360.81755427999997</v>
      </c>
      <c r="N97" s="84">
        <f t="shared" si="104"/>
        <v>0</v>
      </c>
      <c r="O97" s="84">
        <f t="shared" si="104"/>
        <v>0</v>
      </c>
      <c r="P97" s="84">
        <f t="shared" si="104"/>
        <v>304.76681331000003</v>
      </c>
      <c r="Q97" s="84">
        <f t="shared" si="104"/>
        <v>56.050740970000021</v>
      </c>
      <c r="R97" s="84">
        <f t="shared" si="104"/>
        <v>2119.3200335921115</v>
      </c>
      <c r="S97" s="84">
        <f t="shared" si="104"/>
        <v>-283.35473419707512</v>
      </c>
      <c r="T97" s="35">
        <f>S97/H97</f>
        <v>-0.45121001291189583</v>
      </c>
      <c r="U97" s="34">
        <f>SUM(U98:U155)</f>
        <v>0</v>
      </c>
      <c r="V97" s="35">
        <v>0</v>
      </c>
      <c r="W97" s="34">
        <f>SUM(W98:W155)</f>
        <v>0</v>
      </c>
      <c r="X97" s="35">
        <v>0</v>
      </c>
      <c r="Y97" s="84">
        <f>SUM(Y98:Y155)</f>
        <v>-229.19876597756269</v>
      </c>
      <c r="Z97" s="35">
        <f>Y97/K97</f>
        <v>-0.43636071861240899</v>
      </c>
      <c r="AA97" s="84">
        <f>SUM(AA98:AA155)</f>
        <v>-54.155968219512502</v>
      </c>
      <c r="AB97" s="35">
        <f>AA97/L97</f>
        <v>-0.52712749309120155</v>
      </c>
      <c r="AC97" s="36" t="s">
        <v>34</v>
      </c>
      <c r="AK97" s="23"/>
      <c r="AL97" s="23"/>
    </row>
    <row r="98" spans="1:38" ht="47.25" outlineLevel="1" x14ac:dyDescent="0.25">
      <c r="A98" s="43" t="s">
        <v>210</v>
      </c>
      <c r="B98" s="44" t="s">
        <v>212</v>
      </c>
      <c r="C98" s="45" t="s">
        <v>213</v>
      </c>
      <c r="D98" s="49">
        <v>293.55357750220003</v>
      </c>
      <c r="E98" s="47" t="s">
        <v>34</v>
      </c>
      <c r="F98" s="48">
        <v>77.002029430000007</v>
      </c>
      <c r="G98" s="49">
        <v>216.55154807220003</v>
      </c>
      <c r="H98" s="72">
        <f t="shared" ref="H98:H152" si="105">I98+J98+K98+L98</f>
        <v>1.276</v>
      </c>
      <c r="I98" s="48">
        <v>0</v>
      </c>
      <c r="J98" s="48">
        <v>0</v>
      </c>
      <c r="K98" s="48">
        <v>1.276</v>
      </c>
      <c r="L98" s="48">
        <v>0</v>
      </c>
      <c r="M98" s="72">
        <f t="shared" ref="M98:M155" si="106">N98+O98+P98+Q98</f>
        <v>0.41140008000000011</v>
      </c>
      <c r="N98" s="48">
        <v>0</v>
      </c>
      <c r="O98" s="48">
        <v>0</v>
      </c>
      <c r="P98" s="48">
        <v>0.41140008000000011</v>
      </c>
      <c r="Q98" s="48">
        <v>0</v>
      </c>
      <c r="R98" s="72">
        <f t="shared" ref="R98:R155" si="107">G98-M98</f>
        <v>216.14014799220004</v>
      </c>
      <c r="S98" s="72">
        <f t="shared" ref="S98:S104" si="108">M98-H98</f>
        <v>-0.86459991999999986</v>
      </c>
      <c r="T98" s="51">
        <f t="shared" ref="T98:T104" si="109">S98/H98</f>
        <v>-0.67758614420062679</v>
      </c>
      <c r="U98" s="50">
        <f t="shared" ref="U98:U104" si="110">N98-I98</f>
        <v>0</v>
      </c>
      <c r="V98" s="51">
        <v>0</v>
      </c>
      <c r="W98" s="50">
        <f t="shared" ref="W98:W104" si="111">O98-J98</f>
        <v>0</v>
      </c>
      <c r="X98" s="51">
        <v>0</v>
      </c>
      <c r="Y98" s="72">
        <f t="shared" ref="Y98:Y104" si="112">P98-K98</f>
        <v>-0.86459991999999986</v>
      </c>
      <c r="Z98" s="51">
        <f t="shared" ref="Z98:Z104" si="113">Y98/K98</f>
        <v>-0.67758614420062679</v>
      </c>
      <c r="AA98" s="72">
        <f t="shared" ref="AA98:AA104" si="114">Q98-L98</f>
        <v>0</v>
      </c>
      <c r="AB98" s="51">
        <v>0</v>
      </c>
      <c r="AC98" s="15" t="s">
        <v>214</v>
      </c>
      <c r="AK98" s="23"/>
      <c r="AL98" s="23"/>
    </row>
    <row r="99" spans="1:38" ht="47.25" outlineLevel="1" x14ac:dyDescent="0.25">
      <c r="A99" s="43" t="s">
        <v>210</v>
      </c>
      <c r="B99" s="44" t="s">
        <v>215</v>
      </c>
      <c r="C99" s="46" t="s">
        <v>216</v>
      </c>
      <c r="D99" s="49">
        <v>224.08759465</v>
      </c>
      <c r="E99" s="47" t="s">
        <v>34</v>
      </c>
      <c r="F99" s="48">
        <v>182.74098652000001</v>
      </c>
      <c r="G99" s="49">
        <v>41.346608129999993</v>
      </c>
      <c r="H99" s="72">
        <f t="shared" si="105"/>
        <v>21.572536619999997</v>
      </c>
      <c r="I99" s="48">
        <v>0</v>
      </c>
      <c r="J99" s="48">
        <v>0</v>
      </c>
      <c r="K99" s="48">
        <v>17.977113850000002</v>
      </c>
      <c r="L99" s="48">
        <v>3.5954227699999954</v>
      </c>
      <c r="M99" s="72">
        <f t="shared" si="106"/>
        <v>4.5124239500000005</v>
      </c>
      <c r="N99" s="48">
        <v>0</v>
      </c>
      <c r="O99" s="48">
        <v>0</v>
      </c>
      <c r="P99" s="48">
        <v>3.8859552200000005</v>
      </c>
      <c r="Q99" s="48">
        <v>0.62646873000000003</v>
      </c>
      <c r="R99" s="72">
        <f t="shared" si="107"/>
        <v>36.834184179999994</v>
      </c>
      <c r="S99" s="72">
        <f t="shared" si="108"/>
        <v>-17.060112669999995</v>
      </c>
      <c r="T99" s="51">
        <f t="shared" si="109"/>
        <v>-0.79082552833325526</v>
      </c>
      <c r="U99" s="50">
        <f t="shared" si="110"/>
        <v>0</v>
      </c>
      <c r="V99" s="51">
        <v>0</v>
      </c>
      <c r="W99" s="50">
        <f t="shared" si="111"/>
        <v>0</v>
      </c>
      <c r="X99" s="51">
        <v>0</v>
      </c>
      <c r="Y99" s="72">
        <f t="shared" si="112"/>
        <v>-14.091158630000002</v>
      </c>
      <c r="Z99" s="51">
        <f t="shared" si="113"/>
        <v>-0.78383876007994469</v>
      </c>
      <c r="AA99" s="72">
        <f t="shared" si="114"/>
        <v>-2.9689540399999954</v>
      </c>
      <c r="AB99" s="51">
        <f t="shared" ref="AB99:AB104" si="115">AA99/L99</f>
        <v>-0.825759369599809</v>
      </c>
      <c r="AC99" s="15" t="s">
        <v>217</v>
      </c>
      <c r="AK99" s="23"/>
      <c r="AL99" s="23"/>
    </row>
    <row r="100" spans="1:38" ht="47.25" outlineLevel="1" x14ac:dyDescent="0.25">
      <c r="A100" s="43" t="s">
        <v>210</v>
      </c>
      <c r="B100" s="44" t="s">
        <v>218</v>
      </c>
      <c r="C100" s="46" t="s">
        <v>219</v>
      </c>
      <c r="D100" s="49">
        <v>392.27368778248439</v>
      </c>
      <c r="E100" s="47" t="s">
        <v>34</v>
      </c>
      <c r="F100" s="48">
        <v>87.433096210000002</v>
      </c>
      <c r="G100" s="49">
        <v>304.84059157248441</v>
      </c>
      <c r="H100" s="72">
        <f t="shared" si="105"/>
        <v>12.242999999999999</v>
      </c>
      <c r="I100" s="48">
        <v>0</v>
      </c>
      <c r="J100" s="48">
        <v>0</v>
      </c>
      <c r="K100" s="48">
        <v>10.314999999999998</v>
      </c>
      <c r="L100" s="48">
        <v>1.9280000000000008</v>
      </c>
      <c r="M100" s="72">
        <f t="shared" si="106"/>
        <v>12.511960930000001</v>
      </c>
      <c r="N100" s="48">
        <v>0</v>
      </c>
      <c r="O100" s="48">
        <v>0</v>
      </c>
      <c r="P100" s="48">
        <v>10.67105003</v>
      </c>
      <c r="Q100" s="48">
        <v>1.8409109000000008</v>
      </c>
      <c r="R100" s="72">
        <f t="shared" si="107"/>
        <v>292.32863064248443</v>
      </c>
      <c r="S100" s="72">
        <f t="shared" si="108"/>
        <v>0.26896093000000221</v>
      </c>
      <c r="T100" s="51">
        <f t="shared" si="109"/>
        <v>2.1968547741566792E-2</v>
      </c>
      <c r="U100" s="50">
        <f t="shared" si="110"/>
        <v>0</v>
      </c>
      <c r="V100" s="51">
        <v>0</v>
      </c>
      <c r="W100" s="50">
        <f t="shared" si="111"/>
        <v>0</v>
      </c>
      <c r="X100" s="51">
        <v>0</v>
      </c>
      <c r="Y100" s="72">
        <f t="shared" si="112"/>
        <v>0.35605003000000224</v>
      </c>
      <c r="Z100" s="51">
        <f t="shared" si="113"/>
        <v>3.4517695588948356E-2</v>
      </c>
      <c r="AA100" s="72">
        <f t="shared" si="114"/>
        <v>-8.708910000000003E-2</v>
      </c>
      <c r="AB100" s="51">
        <f t="shared" si="115"/>
        <v>-4.5170695020746887E-2</v>
      </c>
      <c r="AC100" s="15" t="s">
        <v>34</v>
      </c>
      <c r="AK100" s="23"/>
      <c r="AL100" s="23"/>
    </row>
    <row r="101" spans="1:38" ht="78.75" outlineLevel="1" x14ac:dyDescent="0.25">
      <c r="A101" s="43" t="s">
        <v>210</v>
      </c>
      <c r="B101" s="44" t="s">
        <v>220</v>
      </c>
      <c r="C101" s="46" t="s">
        <v>221</v>
      </c>
      <c r="D101" s="49">
        <v>155.22384537599999</v>
      </c>
      <c r="E101" s="47" t="s">
        <v>34</v>
      </c>
      <c r="F101" s="48">
        <v>82.253315100000009</v>
      </c>
      <c r="G101" s="49">
        <v>72.970530275999977</v>
      </c>
      <c r="H101" s="72">
        <f t="shared" si="105"/>
        <v>49.629670815999994</v>
      </c>
      <c r="I101" s="48">
        <v>0</v>
      </c>
      <c r="J101" s="48">
        <v>0</v>
      </c>
      <c r="K101" s="48">
        <v>41.481892346666662</v>
      </c>
      <c r="L101" s="48">
        <v>8.1477784693333319</v>
      </c>
      <c r="M101" s="72">
        <f t="shared" si="106"/>
        <v>27.054517140000002</v>
      </c>
      <c r="N101" s="48">
        <v>0</v>
      </c>
      <c r="O101" s="48">
        <v>0</v>
      </c>
      <c r="P101" s="48">
        <v>22.632681049999999</v>
      </c>
      <c r="Q101" s="48">
        <v>4.4218360900000047</v>
      </c>
      <c r="R101" s="72">
        <f t="shared" si="107"/>
        <v>45.916013135999975</v>
      </c>
      <c r="S101" s="72">
        <f t="shared" si="108"/>
        <v>-22.575153675999992</v>
      </c>
      <c r="T101" s="51">
        <f t="shared" si="109"/>
        <v>-0.45487212195495846</v>
      </c>
      <c r="U101" s="50">
        <f t="shared" si="110"/>
        <v>0</v>
      </c>
      <c r="V101" s="51">
        <v>0</v>
      </c>
      <c r="W101" s="50">
        <f t="shared" si="111"/>
        <v>0</v>
      </c>
      <c r="X101" s="51">
        <v>0</v>
      </c>
      <c r="Y101" s="72">
        <f t="shared" si="112"/>
        <v>-18.849211296666663</v>
      </c>
      <c r="Z101" s="51">
        <f t="shared" si="113"/>
        <v>-0.45439612877692931</v>
      </c>
      <c r="AA101" s="72">
        <f t="shared" si="114"/>
        <v>-3.7259423793333273</v>
      </c>
      <c r="AB101" s="51">
        <f t="shared" si="115"/>
        <v>-0.45729549390144275</v>
      </c>
      <c r="AC101" s="15" t="s">
        <v>222</v>
      </c>
      <c r="AK101" s="23"/>
      <c r="AL101" s="23"/>
    </row>
    <row r="102" spans="1:38" ht="31.5" outlineLevel="1" x14ac:dyDescent="0.25">
      <c r="A102" s="43" t="s">
        <v>210</v>
      </c>
      <c r="B102" s="44" t="s">
        <v>223</v>
      </c>
      <c r="C102" s="46" t="s">
        <v>224</v>
      </c>
      <c r="D102" s="49">
        <v>117.71412860199997</v>
      </c>
      <c r="E102" s="47" t="s">
        <v>34</v>
      </c>
      <c r="F102" s="48">
        <v>27.983731800000001</v>
      </c>
      <c r="G102" s="49">
        <v>89.730396801999973</v>
      </c>
      <c r="H102" s="72">
        <f t="shared" si="105"/>
        <v>78.723565211999983</v>
      </c>
      <c r="I102" s="48">
        <v>0</v>
      </c>
      <c r="J102" s="48">
        <v>0</v>
      </c>
      <c r="K102" s="48">
        <v>65.782971010000011</v>
      </c>
      <c r="L102" s="48">
        <v>12.940594201999971</v>
      </c>
      <c r="M102" s="72">
        <f t="shared" si="106"/>
        <v>15.13650777</v>
      </c>
      <c r="N102" s="48">
        <v>0</v>
      </c>
      <c r="O102" s="48">
        <v>0</v>
      </c>
      <c r="P102" s="48">
        <v>12.713084779999999</v>
      </c>
      <c r="Q102" s="48">
        <v>2.4234229900000011</v>
      </c>
      <c r="R102" s="72">
        <f t="shared" si="107"/>
        <v>74.593889031999979</v>
      </c>
      <c r="S102" s="72">
        <f t="shared" si="108"/>
        <v>-63.587057441999981</v>
      </c>
      <c r="T102" s="51">
        <f t="shared" si="109"/>
        <v>-0.80772583496138817</v>
      </c>
      <c r="U102" s="50">
        <f t="shared" si="110"/>
        <v>0</v>
      </c>
      <c r="V102" s="51">
        <v>0</v>
      </c>
      <c r="W102" s="50">
        <f t="shared" si="111"/>
        <v>0</v>
      </c>
      <c r="X102" s="51">
        <v>0</v>
      </c>
      <c r="Y102" s="72">
        <f t="shared" si="112"/>
        <v>-53.069886230000009</v>
      </c>
      <c r="Z102" s="51">
        <f t="shared" si="113"/>
        <v>-0.80674200959899756</v>
      </c>
      <c r="AA102" s="72">
        <f t="shared" si="114"/>
        <v>-10.517171211999971</v>
      </c>
      <c r="AB102" s="51">
        <f t="shared" si="115"/>
        <v>-0.81272707016610879</v>
      </c>
      <c r="AC102" s="15" t="s">
        <v>225</v>
      </c>
      <c r="AK102" s="23"/>
      <c r="AL102" s="23"/>
    </row>
    <row r="103" spans="1:38" ht="31.5" outlineLevel="1" x14ac:dyDescent="0.25">
      <c r="A103" s="43" t="s">
        <v>210</v>
      </c>
      <c r="B103" s="44" t="s">
        <v>226</v>
      </c>
      <c r="C103" s="46" t="s">
        <v>227</v>
      </c>
      <c r="D103" s="49">
        <v>227.46042743929999</v>
      </c>
      <c r="E103" s="47" t="s">
        <v>34</v>
      </c>
      <c r="F103" s="48">
        <v>54.960081650000006</v>
      </c>
      <c r="G103" s="49">
        <v>172.50034578929998</v>
      </c>
      <c r="H103" s="72">
        <f t="shared" si="105"/>
        <v>115.2482777678</v>
      </c>
      <c r="I103" s="48">
        <v>0</v>
      </c>
      <c r="J103" s="48">
        <v>0</v>
      </c>
      <c r="K103" s="48">
        <v>96.349180936500005</v>
      </c>
      <c r="L103" s="48">
        <v>18.8990968313</v>
      </c>
      <c r="M103" s="72">
        <f t="shared" si="106"/>
        <v>75.124617929999999</v>
      </c>
      <c r="N103" s="48">
        <v>0</v>
      </c>
      <c r="O103" s="48">
        <v>0</v>
      </c>
      <c r="P103" s="48">
        <v>62.821125840000001</v>
      </c>
      <c r="Q103" s="48">
        <v>12.303492089999992</v>
      </c>
      <c r="R103" s="72">
        <f t="shared" si="107"/>
        <v>97.375727859299985</v>
      </c>
      <c r="S103" s="72">
        <f t="shared" si="108"/>
        <v>-40.123659837800005</v>
      </c>
      <c r="T103" s="51">
        <f t="shared" si="109"/>
        <v>-0.34814975646439056</v>
      </c>
      <c r="U103" s="50">
        <f t="shared" si="110"/>
        <v>0</v>
      </c>
      <c r="V103" s="51">
        <v>0</v>
      </c>
      <c r="W103" s="50">
        <f t="shared" si="111"/>
        <v>0</v>
      </c>
      <c r="X103" s="51">
        <v>0</v>
      </c>
      <c r="Y103" s="72">
        <f t="shared" si="112"/>
        <v>-33.528055096500005</v>
      </c>
      <c r="Z103" s="51">
        <f t="shared" si="113"/>
        <v>-0.34798484813894826</v>
      </c>
      <c r="AA103" s="72">
        <f t="shared" si="114"/>
        <v>-6.5956047413000078</v>
      </c>
      <c r="AB103" s="51">
        <f t="shared" si="115"/>
        <v>-0.34899047294030505</v>
      </c>
      <c r="AC103" s="15" t="s">
        <v>228</v>
      </c>
      <c r="AK103" s="23"/>
      <c r="AL103" s="23"/>
    </row>
    <row r="104" spans="1:38" ht="47.25" outlineLevel="1" x14ac:dyDescent="0.25">
      <c r="A104" s="43" t="s">
        <v>210</v>
      </c>
      <c r="B104" s="44" t="s">
        <v>229</v>
      </c>
      <c r="C104" s="46" t="s">
        <v>230</v>
      </c>
      <c r="D104" s="49">
        <v>175.605682452</v>
      </c>
      <c r="E104" s="47" t="s">
        <v>34</v>
      </c>
      <c r="F104" s="48">
        <v>34.069049740000004</v>
      </c>
      <c r="G104" s="49">
        <v>141.536632712</v>
      </c>
      <c r="H104" s="72">
        <f t="shared" si="105"/>
        <v>36</v>
      </c>
      <c r="I104" s="48">
        <v>0</v>
      </c>
      <c r="J104" s="48">
        <v>0</v>
      </c>
      <c r="K104" s="48">
        <v>30</v>
      </c>
      <c r="L104" s="48">
        <v>6</v>
      </c>
      <c r="M104" s="72">
        <f t="shared" si="106"/>
        <v>4.8307910200000004</v>
      </c>
      <c r="N104" s="48">
        <v>0</v>
      </c>
      <c r="O104" s="48">
        <v>0</v>
      </c>
      <c r="P104" s="48">
        <v>4.0404488199999999</v>
      </c>
      <c r="Q104" s="48">
        <v>0.79034220000000055</v>
      </c>
      <c r="R104" s="72">
        <f t="shared" si="107"/>
        <v>136.70584169200001</v>
      </c>
      <c r="S104" s="72">
        <f t="shared" si="108"/>
        <v>-31.169208980000001</v>
      </c>
      <c r="T104" s="51">
        <f t="shared" si="109"/>
        <v>-0.86581136055555552</v>
      </c>
      <c r="U104" s="50">
        <f t="shared" si="110"/>
        <v>0</v>
      </c>
      <c r="V104" s="51">
        <v>0</v>
      </c>
      <c r="W104" s="50">
        <f t="shared" si="111"/>
        <v>0</v>
      </c>
      <c r="X104" s="51">
        <v>0</v>
      </c>
      <c r="Y104" s="72">
        <f t="shared" si="112"/>
        <v>-25.959551179999998</v>
      </c>
      <c r="Z104" s="51">
        <f t="shared" si="113"/>
        <v>-0.86531837266666656</v>
      </c>
      <c r="AA104" s="72">
        <f t="shared" si="114"/>
        <v>-5.2096577999999996</v>
      </c>
      <c r="AB104" s="51">
        <f t="shared" si="115"/>
        <v>-0.86827629999999989</v>
      </c>
      <c r="AC104" s="15" t="s">
        <v>228</v>
      </c>
      <c r="AK104" s="23"/>
      <c r="AL104" s="23"/>
    </row>
    <row r="105" spans="1:38" ht="47.25" outlineLevel="1" x14ac:dyDescent="0.25">
      <c r="A105" s="43" t="s">
        <v>210</v>
      </c>
      <c r="B105" s="44" t="s">
        <v>231</v>
      </c>
      <c r="C105" s="46" t="s">
        <v>232</v>
      </c>
      <c r="D105" s="49" t="s">
        <v>34</v>
      </c>
      <c r="E105" s="47" t="s">
        <v>34</v>
      </c>
      <c r="F105" s="48" t="s">
        <v>34</v>
      </c>
      <c r="G105" s="49" t="s">
        <v>34</v>
      </c>
      <c r="H105" s="72" t="s">
        <v>34</v>
      </c>
      <c r="I105" s="48" t="s">
        <v>34</v>
      </c>
      <c r="J105" s="48" t="s">
        <v>34</v>
      </c>
      <c r="K105" s="48" t="s">
        <v>34</v>
      </c>
      <c r="L105" s="48" t="s">
        <v>34</v>
      </c>
      <c r="M105" s="72">
        <f t="shared" si="106"/>
        <v>6.6015000000000004E-2</v>
      </c>
      <c r="N105" s="48">
        <v>0</v>
      </c>
      <c r="O105" s="48">
        <v>0</v>
      </c>
      <c r="P105" s="48">
        <v>5.5012500000000006E-2</v>
      </c>
      <c r="Q105" s="48">
        <v>1.1002499999999998E-2</v>
      </c>
      <c r="R105" s="72" t="s">
        <v>34</v>
      </c>
      <c r="S105" s="72" t="s">
        <v>34</v>
      </c>
      <c r="T105" s="51" t="s">
        <v>34</v>
      </c>
      <c r="U105" s="50" t="s">
        <v>34</v>
      </c>
      <c r="V105" s="51" t="s">
        <v>34</v>
      </c>
      <c r="W105" s="50" t="s">
        <v>34</v>
      </c>
      <c r="X105" s="51" t="s">
        <v>34</v>
      </c>
      <c r="Y105" s="72" t="s">
        <v>34</v>
      </c>
      <c r="Z105" s="51" t="s">
        <v>34</v>
      </c>
      <c r="AA105" s="72" t="s">
        <v>34</v>
      </c>
      <c r="AB105" s="51" t="s">
        <v>34</v>
      </c>
      <c r="AC105" s="15" t="s">
        <v>95</v>
      </c>
      <c r="AK105" s="23"/>
      <c r="AL105" s="23"/>
    </row>
    <row r="106" spans="1:38" ht="47.25" outlineLevel="1" x14ac:dyDescent="0.25">
      <c r="A106" s="43" t="s">
        <v>210</v>
      </c>
      <c r="B106" s="44" t="s">
        <v>233</v>
      </c>
      <c r="C106" s="46" t="s">
        <v>234</v>
      </c>
      <c r="D106" s="49">
        <v>141.25683686400001</v>
      </c>
      <c r="E106" s="47" t="s">
        <v>34</v>
      </c>
      <c r="F106" s="48">
        <v>49.152660709999999</v>
      </c>
      <c r="G106" s="49">
        <v>92.104176154000015</v>
      </c>
      <c r="H106" s="72">
        <f t="shared" si="105"/>
        <v>28.479106355999999</v>
      </c>
      <c r="I106" s="48">
        <v>0</v>
      </c>
      <c r="J106" s="48">
        <v>0</v>
      </c>
      <c r="K106" s="48">
        <v>24</v>
      </c>
      <c r="L106" s="48">
        <v>4.4791063559999991</v>
      </c>
      <c r="M106" s="72">
        <f t="shared" si="106"/>
        <v>9.786867830000002</v>
      </c>
      <c r="N106" s="48">
        <v>0</v>
      </c>
      <c r="O106" s="48">
        <v>0</v>
      </c>
      <c r="P106" s="48">
        <v>8.300658030000001</v>
      </c>
      <c r="Q106" s="48">
        <v>1.4862098000000006</v>
      </c>
      <c r="R106" s="72">
        <f t="shared" si="107"/>
        <v>82.31730832400001</v>
      </c>
      <c r="S106" s="72">
        <f t="shared" ref="S106:S128" si="116">M106-H106</f>
        <v>-18.692238525999997</v>
      </c>
      <c r="T106" s="51">
        <f t="shared" ref="T106:T128" si="117">S106/H106</f>
        <v>-0.65634919482162413</v>
      </c>
      <c r="U106" s="50">
        <f t="shared" ref="U106:U128" si="118">N106-I106</f>
        <v>0</v>
      </c>
      <c r="V106" s="51">
        <v>0</v>
      </c>
      <c r="W106" s="50">
        <f t="shared" ref="W106:W128" si="119">O106-J106</f>
        <v>0</v>
      </c>
      <c r="X106" s="51">
        <v>0</v>
      </c>
      <c r="Y106" s="72">
        <f t="shared" ref="Y106:Y128" si="120">P106-K106</f>
        <v>-15.699341969999999</v>
      </c>
      <c r="Z106" s="51">
        <f t="shared" ref="Z106:Z128" si="121">Y106/K106</f>
        <v>-0.65413924874999996</v>
      </c>
      <c r="AA106" s="72">
        <f t="shared" ref="AA106:AA128" si="122">Q106-L106</f>
        <v>-2.9928965559999985</v>
      </c>
      <c r="AB106" s="51">
        <f t="shared" ref="AB106:AB128" si="123">AA106/L106</f>
        <v>-0.66819055367838176</v>
      </c>
      <c r="AC106" s="15" t="s">
        <v>235</v>
      </c>
      <c r="AK106" s="23"/>
      <c r="AL106" s="23"/>
    </row>
    <row r="107" spans="1:38" ht="31.5" outlineLevel="1" x14ac:dyDescent="0.25">
      <c r="A107" s="43" t="s">
        <v>210</v>
      </c>
      <c r="B107" s="44" t="s">
        <v>236</v>
      </c>
      <c r="C107" s="46" t="s">
        <v>237</v>
      </c>
      <c r="D107" s="49">
        <v>422.33309861999999</v>
      </c>
      <c r="E107" s="47" t="s">
        <v>34</v>
      </c>
      <c r="F107" s="48">
        <v>108.59712879999999</v>
      </c>
      <c r="G107" s="49">
        <v>313.73596981999998</v>
      </c>
      <c r="H107" s="72">
        <f t="shared" si="105"/>
        <v>39.073999999999998</v>
      </c>
      <c r="I107" s="48">
        <v>0</v>
      </c>
      <c r="J107" s="48">
        <v>0</v>
      </c>
      <c r="K107" s="48">
        <v>32.674166666666665</v>
      </c>
      <c r="L107" s="48">
        <v>6.3998333333333335</v>
      </c>
      <c r="M107" s="72">
        <f t="shared" si="106"/>
        <v>19.146340009999999</v>
      </c>
      <c r="N107" s="48">
        <v>0</v>
      </c>
      <c r="O107" s="48">
        <v>0</v>
      </c>
      <c r="P107" s="48">
        <v>16.129041879999999</v>
      </c>
      <c r="Q107" s="48">
        <v>3.0172981300000012</v>
      </c>
      <c r="R107" s="72">
        <f t="shared" si="107"/>
        <v>294.58962980999996</v>
      </c>
      <c r="S107" s="72">
        <f t="shared" si="116"/>
        <v>-19.927659989999999</v>
      </c>
      <c r="T107" s="51">
        <f t="shared" si="117"/>
        <v>-0.5099979523468291</v>
      </c>
      <c r="U107" s="50">
        <f t="shared" si="118"/>
        <v>0</v>
      </c>
      <c r="V107" s="51">
        <v>0</v>
      </c>
      <c r="W107" s="50">
        <f t="shared" si="119"/>
        <v>0</v>
      </c>
      <c r="X107" s="51">
        <v>0</v>
      </c>
      <c r="Y107" s="72">
        <f t="shared" si="120"/>
        <v>-16.545124786666666</v>
      </c>
      <c r="Z107" s="51">
        <f t="shared" si="121"/>
        <v>-0.50636715407176924</v>
      </c>
      <c r="AA107" s="72">
        <f t="shared" si="122"/>
        <v>-3.3825352033333322</v>
      </c>
      <c r="AB107" s="51">
        <f t="shared" si="123"/>
        <v>-0.52853488945024596</v>
      </c>
      <c r="AC107" s="15" t="s">
        <v>238</v>
      </c>
      <c r="AK107" s="23"/>
      <c r="AL107" s="23"/>
    </row>
    <row r="108" spans="1:38" ht="78.75" outlineLevel="1" x14ac:dyDescent="0.25">
      <c r="A108" s="43" t="s">
        <v>210</v>
      </c>
      <c r="B108" s="44" t="s">
        <v>239</v>
      </c>
      <c r="C108" s="46" t="s">
        <v>240</v>
      </c>
      <c r="D108" s="49">
        <v>58.93719999999999</v>
      </c>
      <c r="E108" s="47" t="s">
        <v>34</v>
      </c>
      <c r="F108" s="48">
        <v>0</v>
      </c>
      <c r="G108" s="49">
        <v>58.93719999999999</v>
      </c>
      <c r="H108" s="72">
        <f t="shared" si="105"/>
        <v>1.6323999999999999</v>
      </c>
      <c r="I108" s="48">
        <v>0</v>
      </c>
      <c r="J108" s="48">
        <v>0</v>
      </c>
      <c r="K108" s="48">
        <v>1.3640000000000001</v>
      </c>
      <c r="L108" s="48">
        <v>0.26839999999999975</v>
      </c>
      <c r="M108" s="72">
        <f t="shared" si="106"/>
        <v>3.7936280000000003E-2</v>
      </c>
      <c r="N108" s="48">
        <v>0</v>
      </c>
      <c r="O108" s="48">
        <v>0</v>
      </c>
      <c r="P108" s="48">
        <v>3.7936280000000003E-2</v>
      </c>
      <c r="Q108" s="48">
        <v>0</v>
      </c>
      <c r="R108" s="72">
        <f t="shared" si="107"/>
        <v>58.899263719999993</v>
      </c>
      <c r="S108" s="72">
        <f t="shared" si="116"/>
        <v>-1.5944637199999998</v>
      </c>
      <c r="T108" s="51">
        <f t="shared" si="117"/>
        <v>-0.97676042636608673</v>
      </c>
      <c r="U108" s="50">
        <f t="shared" si="118"/>
        <v>0</v>
      </c>
      <c r="V108" s="51">
        <v>0</v>
      </c>
      <c r="W108" s="50">
        <f t="shared" si="119"/>
        <v>0</v>
      </c>
      <c r="X108" s="51">
        <v>0</v>
      </c>
      <c r="Y108" s="72">
        <f t="shared" si="120"/>
        <v>-1.3260637200000001</v>
      </c>
      <c r="Z108" s="51">
        <f t="shared" si="121"/>
        <v>-0.97218747800586502</v>
      </c>
      <c r="AA108" s="72">
        <f t="shared" si="122"/>
        <v>-0.26839999999999975</v>
      </c>
      <c r="AB108" s="51">
        <f t="shared" si="123"/>
        <v>-1</v>
      </c>
      <c r="AC108" s="15" t="s">
        <v>241</v>
      </c>
      <c r="AK108" s="23"/>
      <c r="AL108" s="23"/>
    </row>
    <row r="109" spans="1:38" ht="78.75" outlineLevel="1" x14ac:dyDescent="0.25">
      <c r="A109" s="43" t="s">
        <v>210</v>
      </c>
      <c r="B109" s="44" t="s">
        <v>242</v>
      </c>
      <c r="C109" s="46" t="s">
        <v>243</v>
      </c>
      <c r="D109" s="49">
        <v>47.21</v>
      </c>
      <c r="E109" s="47" t="s">
        <v>34</v>
      </c>
      <c r="F109" s="48">
        <v>0</v>
      </c>
      <c r="G109" s="49">
        <v>47.21</v>
      </c>
      <c r="H109" s="72">
        <f t="shared" si="105"/>
        <v>1.0087999999999999</v>
      </c>
      <c r="I109" s="48">
        <v>0</v>
      </c>
      <c r="J109" s="48">
        <v>0</v>
      </c>
      <c r="K109" s="48">
        <v>0.84399999999999997</v>
      </c>
      <c r="L109" s="48">
        <v>0.16479999999999995</v>
      </c>
      <c r="M109" s="72">
        <f t="shared" si="106"/>
        <v>4.5266600000000001E-3</v>
      </c>
      <c r="N109" s="48">
        <v>0</v>
      </c>
      <c r="O109" s="48">
        <v>0</v>
      </c>
      <c r="P109" s="48">
        <v>4.5266600000000001E-3</v>
      </c>
      <c r="Q109" s="48">
        <v>0</v>
      </c>
      <c r="R109" s="72">
        <f t="shared" si="107"/>
        <v>47.205473339999998</v>
      </c>
      <c r="S109" s="72">
        <f t="shared" si="116"/>
        <v>-1.0042733399999999</v>
      </c>
      <c r="T109" s="51">
        <f t="shared" si="117"/>
        <v>-0.99551282712133227</v>
      </c>
      <c r="U109" s="50">
        <f t="shared" si="118"/>
        <v>0</v>
      </c>
      <c r="V109" s="51">
        <v>0</v>
      </c>
      <c r="W109" s="50">
        <f t="shared" si="119"/>
        <v>0</v>
      </c>
      <c r="X109" s="51">
        <v>0</v>
      </c>
      <c r="Y109" s="72">
        <f t="shared" si="120"/>
        <v>-0.83947333999999996</v>
      </c>
      <c r="Z109" s="51">
        <f t="shared" si="121"/>
        <v>-0.99463665876777252</v>
      </c>
      <c r="AA109" s="72">
        <f t="shared" si="122"/>
        <v>-0.16479999999999995</v>
      </c>
      <c r="AB109" s="51">
        <f t="shared" si="123"/>
        <v>-1</v>
      </c>
      <c r="AC109" s="15" t="s">
        <v>241</v>
      </c>
      <c r="AK109" s="23"/>
      <c r="AL109" s="23"/>
    </row>
    <row r="110" spans="1:38" ht="78.75" outlineLevel="1" x14ac:dyDescent="0.25">
      <c r="A110" s="43" t="s">
        <v>210</v>
      </c>
      <c r="B110" s="44" t="s">
        <v>244</v>
      </c>
      <c r="C110" s="46" t="s">
        <v>245</v>
      </c>
      <c r="D110" s="49">
        <v>66.794615019999995</v>
      </c>
      <c r="E110" s="47" t="s">
        <v>34</v>
      </c>
      <c r="F110" s="48">
        <v>0</v>
      </c>
      <c r="G110" s="49">
        <v>66.794615019999995</v>
      </c>
      <c r="H110" s="72">
        <f t="shared" si="105"/>
        <v>3.3367999999999998</v>
      </c>
      <c r="I110" s="48">
        <v>0</v>
      </c>
      <c r="J110" s="48">
        <v>0</v>
      </c>
      <c r="K110" s="48">
        <v>2.7919999999999998</v>
      </c>
      <c r="L110" s="48">
        <v>0.54479999999999995</v>
      </c>
      <c r="M110" s="72">
        <f t="shared" si="106"/>
        <v>0.15714781</v>
      </c>
      <c r="N110" s="48">
        <v>0</v>
      </c>
      <c r="O110" s="48">
        <v>0</v>
      </c>
      <c r="P110" s="48">
        <v>0.15714781</v>
      </c>
      <c r="Q110" s="48">
        <v>0</v>
      </c>
      <c r="R110" s="72">
        <f t="shared" si="107"/>
        <v>66.637467209999997</v>
      </c>
      <c r="S110" s="72">
        <f t="shared" si="116"/>
        <v>-3.1796521899999997</v>
      </c>
      <c r="T110" s="51">
        <f t="shared" si="117"/>
        <v>-0.95290463617837451</v>
      </c>
      <c r="U110" s="50">
        <f t="shared" si="118"/>
        <v>0</v>
      </c>
      <c r="V110" s="51">
        <v>0</v>
      </c>
      <c r="W110" s="50">
        <f t="shared" si="119"/>
        <v>0</v>
      </c>
      <c r="X110" s="51">
        <v>0</v>
      </c>
      <c r="Y110" s="72">
        <f t="shared" si="120"/>
        <v>-2.6348521899999997</v>
      </c>
      <c r="Z110" s="51">
        <f t="shared" si="121"/>
        <v>-0.94371496776504293</v>
      </c>
      <c r="AA110" s="72">
        <f t="shared" si="122"/>
        <v>-0.54479999999999995</v>
      </c>
      <c r="AB110" s="51">
        <f t="shared" si="123"/>
        <v>-1</v>
      </c>
      <c r="AC110" s="15" t="s">
        <v>241</v>
      </c>
      <c r="AK110" s="23"/>
      <c r="AL110" s="23"/>
    </row>
    <row r="111" spans="1:38" ht="47.25" outlineLevel="1" x14ac:dyDescent="0.25">
      <c r="A111" s="43" t="s">
        <v>210</v>
      </c>
      <c r="B111" s="44" t="s">
        <v>246</v>
      </c>
      <c r="C111" s="46" t="s">
        <v>247</v>
      </c>
      <c r="D111" s="49">
        <v>2.9945188934130398</v>
      </c>
      <c r="E111" s="47" t="s">
        <v>34</v>
      </c>
      <c r="F111" s="48">
        <v>0</v>
      </c>
      <c r="G111" s="49">
        <v>2.9945188934130398</v>
      </c>
      <c r="H111" s="72">
        <f t="shared" si="105"/>
        <v>1.1188</v>
      </c>
      <c r="I111" s="48">
        <v>0</v>
      </c>
      <c r="J111" s="48">
        <v>0</v>
      </c>
      <c r="K111" s="48">
        <v>0.93600000000000005</v>
      </c>
      <c r="L111" s="48">
        <v>0.18279999999999996</v>
      </c>
      <c r="M111" s="72">
        <f t="shared" si="106"/>
        <v>1.1302096099999999</v>
      </c>
      <c r="N111" s="48">
        <v>0</v>
      </c>
      <c r="O111" s="48">
        <v>0</v>
      </c>
      <c r="P111" s="48">
        <v>0.94740961000000001</v>
      </c>
      <c r="Q111" s="48">
        <v>0.18279999999999985</v>
      </c>
      <c r="R111" s="72">
        <f t="shared" si="107"/>
        <v>1.8643092834130399</v>
      </c>
      <c r="S111" s="72">
        <f t="shared" si="116"/>
        <v>1.1409609999999848E-2</v>
      </c>
      <c r="T111" s="51">
        <f t="shared" si="117"/>
        <v>1.0198078298176481E-2</v>
      </c>
      <c r="U111" s="50">
        <f t="shared" si="118"/>
        <v>0</v>
      </c>
      <c r="V111" s="51">
        <v>0</v>
      </c>
      <c r="W111" s="50">
        <f t="shared" si="119"/>
        <v>0</v>
      </c>
      <c r="X111" s="51">
        <v>0</v>
      </c>
      <c r="Y111" s="72">
        <f t="shared" si="120"/>
        <v>1.1409609999999959E-2</v>
      </c>
      <c r="Z111" s="51">
        <f t="shared" si="121"/>
        <v>1.2189754273504229E-2</v>
      </c>
      <c r="AA111" s="72">
        <f t="shared" si="122"/>
        <v>0</v>
      </c>
      <c r="AB111" s="51">
        <f t="shared" si="123"/>
        <v>0</v>
      </c>
      <c r="AC111" s="15" t="s">
        <v>34</v>
      </c>
      <c r="AK111" s="23"/>
      <c r="AL111" s="23"/>
    </row>
    <row r="112" spans="1:38" ht="94.5" outlineLevel="1" x14ac:dyDescent="0.25">
      <c r="A112" s="43" t="s">
        <v>210</v>
      </c>
      <c r="B112" s="44" t="s">
        <v>248</v>
      </c>
      <c r="C112" s="46" t="s">
        <v>249</v>
      </c>
      <c r="D112" s="49">
        <v>2.6574</v>
      </c>
      <c r="E112" s="47" t="s">
        <v>34</v>
      </c>
      <c r="F112" s="48">
        <v>0</v>
      </c>
      <c r="G112" s="49">
        <v>2.6574</v>
      </c>
      <c r="H112" s="72">
        <f t="shared" si="105"/>
        <v>2.4074</v>
      </c>
      <c r="I112" s="48">
        <v>0</v>
      </c>
      <c r="J112" s="48">
        <v>0</v>
      </c>
      <c r="K112" s="48">
        <v>2.0136666666666669</v>
      </c>
      <c r="L112" s="48">
        <v>0.39373333333333305</v>
      </c>
      <c r="M112" s="72">
        <f t="shared" si="106"/>
        <v>2.67602319</v>
      </c>
      <c r="N112" s="48">
        <v>0</v>
      </c>
      <c r="O112" s="48">
        <v>0</v>
      </c>
      <c r="P112" s="48">
        <v>2.24062319</v>
      </c>
      <c r="Q112" s="48">
        <v>0.43540000000000006</v>
      </c>
      <c r="R112" s="72">
        <f t="shared" si="107"/>
        <v>-1.8623190000000012E-2</v>
      </c>
      <c r="S112" s="72">
        <f t="shared" si="116"/>
        <v>0.26862319000000001</v>
      </c>
      <c r="T112" s="51">
        <f t="shared" si="117"/>
        <v>0.11158228379164244</v>
      </c>
      <c r="U112" s="50">
        <f t="shared" si="118"/>
        <v>0</v>
      </c>
      <c r="V112" s="51">
        <v>0</v>
      </c>
      <c r="W112" s="50">
        <f t="shared" si="119"/>
        <v>0</v>
      </c>
      <c r="X112" s="51">
        <v>0</v>
      </c>
      <c r="Y112" s="72">
        <f t="shared" si="120"/>
        <v>0.22695652333333305</v>
      </c>
      <c r="Z112" s="51">
        <f t="shared" si="121"/>
        <v>0.11270808972024483</v>
      </c>
      <c r="AA112" s="72">
        <f t="shared" si="122"/>
        <v>4.1666666666667018E-2</v>
      </c>
      <c r="AB112" s="51">
        <f t="shared" si="123"/>
        <v>0.10582458516762712</v>
      </c>
      <c r="AC112" s="15" t="s">
        <v>250</v>
      </c>
      <c r="AK112" s="23"/>
      <c r="AL112" s="23"/>
    </row>
    <row r="113" spans="1:38" ht="47.25" outlineLevel="1" x14ac:dyDescent="0.25">
      <c r="A113" s="43" t="s">
        <v>210</v>
      </c>
      <c r="B113" s="44" t="s">
        <v>251</v>
      </c>
      <c r="C113" s="46" t="s">
        <v>252</v>
      </c>
      <c r="D113" s="49">
        <v>2.2103999999999999</v>
      </c>
      <c r="E113" s="47" t="s">
        <v>34</v>
      </c>
      <c r="F113" s="48">
        <v>0</v>
      </c>
      <c r="G113" s="49">
        <v>2.2103999999999999</v>
      </c>
      <c r="H113" s="72">
        <f t="shared" si="105"/>
        <v>2.2103999999999999</v>
      </c>
      <c r="I113" s="48">
        <v>0</v>
      </c>
      <c r="J113" s="48">
        <v>0</v>
      </c>
      <c r="K113" s="48">
        <v>1.8420000000000003</v>
      </c>
      <c r="L113" s="48">
        <v>0.36839999999999962</v>
      </c>
      <c r="M113" s="72">
        <f t="shared" si="106"/>
        <v>1.83598835</v>
      </c>
      <c r="N113" s="48">
        <v>0</v>
      </c>
      <c r="O113" s="48">
        <v>0</v>
      </c>
      <c r="P113" s="48">
        <v>1.52999029</v>
      </c>
      <c r="Q113" s="48">
        <v>0.30599806000000013</v>
      </c>
      <c r="R113" s="72">
        <f t="shared" si="107"/>
        <v>0.37441164999999987</v>
      </c>
      <c r="S113" s="72">
        <f t="shared" si="116"/>
        <v>-0.37441164999999987</v>
      </c>
      <c r="T113" s="51">
        <f t="shared" si="117"/>
        <v>-0.16938637803112555</v>
      </c>
      <c r="U113" s="50">
        <f t="shared" si="118"/>
        <v>0</v>
      </c>
      <c r="V113" s="51">
        <v>0</v>
      </c>
      <c r="W113" s="50">
        <f t="shared" si="119"/>
        <v>0</v>
      </c>
      <c r="X113" s="51">
        <v>0</v>
      </c>
      <c r="Y113" s="72">
        <f t="shared" si="120"/>
        <v>-0.31200971000000033</v>
      </c>
      <c r="Z113" s="51">
        <f t="shared" si="121"/>
        <v>-0.16938637893593936</v>
      </c>
      <c r="AA113" s="72">
        <f t="shared" si="122"/>
        <v>-6.2401939999999489E-2</v>
      </c>
      <c r="AB113" s="51">
        <f t="shared" si="123"/>
        <v>-0.16938637350705635</v>
      </c>
      <c r="AC113" s="15" t="s">
        <v>253</v>
      </c>
      <c r="AK113" s="23"/>
      <c r="AL113" s="23"/>
    </row>
    <row r="114" spans="1:38" ht="31.5" outlineLevel="1" x14ac:dyDescent="0.25">
      <c r="A114" s="43" t="s">
        <v>210</v>
      </c>
      <c r="B114" s="44" t="s">
        <v>254</v>
      </c>
      <c r="C114" s="46" t="s">
        <v>255</v>
      </c>
      <c r="D114" s="49">
        <v>1.1876</v>
      </c>
      <c r="E114" s="47" t="s">
        <v>34</v>
      </c>
      <c r="F114" s="48">
        <v>0</v>
      </c>
      <c r="G114" s="49">
        <v>1.1876</v>
      </c>
      <c r="H114" s="72">
        <f t="shared" si="105"/>
        <v>1.1876</v>
      </c>
      <c r="I114" s="48">
        <v>0</v>
      </c>
      <c r="J114" s="48">
        <v>0</v>
      </c>
      <c r="K114" s="48">
        <v>0.99299999999999999</v>
      </c>
      <c r="L114" s="48">
        <v>0.1946</v>
      </c>
      <c r="M114" s="72">
        <f t="shared" si="106"/>
        <v>1.23937319</v>
      </c>
      <c r="N114" s="48">
        <v>0</v>
      </c>
      <c r="O114" s="48">
        <v>0</v>
      </c>
      <c r="P114" s="48">
        <v>1.0423731899999999</v>
      </c>
      <c r="Q114" s="48">
        <v>0.19700000000000001</v>
      </c>
      <c r="R114" s="72">
        <f t="shared" si="107"/>
        <v>-5.1773190000000024E-2</v>
      </c>
      <c r="S114" s="72">
        <f t="shared" si="116"/>
        <v>5.1773190000000024E-2</v>
      </c>
      <c r="T114" s="51">
        <f t="shared" si="117"/>
        <v>4.3594804648029659E-2</v>
      </c>
      <c r="U114" s="50">
        <f t="shared" si="118"/>
        <v>0</v>
      </c>
      <c r="V114" s="51">
        <v>0</v>
      </c>
      <c r="W114" s="50">
        <f t="shared" si="119"/>
        <v>0</v>
      </c>
      <c r="X114" s="51">
        <v>0</v>
      </c>
      <c r="Y114" s="72">
        <f t="shared" si="120"/>
        <v>4.9373189999999956E-2</v>
      </c>
      <c r="Z114" s="51">
        <f t="shared" si="121"/>
        <v>4.972123867069482E-2</v>
      </c>
      <c r="AA114" s="72">
        <f t="shared" si="122"/>
        <v>2.4000000000000132E-3</v>
      </c>
      <c r="AB114" s="51">
        <f t="shared" si="123"/>
        <v>1.2332990750257006E-2</v>
      </c>
      <c r="AC114" s="15" t="s">
        <v>34</v>
      </c>
      <c r="AK114" s="23"/>
      <c r="AL114" s="23"/>
    </row>
    <row r="115" spans="1:38" ht="31.5" outlineLevel="1" x14ac:dyDescent="0.25">
      <c r="A115" s="43" t="s">
        <v>210</v>
      </c>
      <c r="B115" s="44" t="s">
        <v>256</v>
      </c>
      <c r="C115" s="46" t="s">
        <v>257</v>
      </c>
      <c r="D115" s="49">
        <v>2.7072000000000003</v>
      </c>
      <c r="E115" s="47" t="s">
        <v>34</v>
      </c>
      <c r="F115" s="48">
        <v>0</v>
      </c>
      <c r="G115" s="49">
        <v>2.7072000000000003</v>
      </c>
      <c r="H115" s="72">
        <f t="shared" si="105"/>
        <v>1.68</v>
      </c>
      <c r="I115" s="48">
        <v>0</v>
      </c>
      <c r="J115" s="48">
        <v>0</v>
      </c>
      <c r="K115" s="48">
        <v>1.405</v>
      </c>
      <c r="L115" s="48">
        <v>0.27499999999999991</v>
      </c>
      <c r="M115" s="72">
        <f t="shared" si="106"/>
        <v>1.7354431900000002</v>
      </c>
      <c r="N115" s="48">
        <v>0</v>
      </c>
      <c r="O115" s="48">
        <v>0</v>
      </c>
      <c r="P115" s="48">
        <v>1.46287319</v>
      </c>
      <c r="Q115" s="48">
        <v>0.27257000000000015</v>
      </c>
      <c r="R115" s="72">
        <f t="shared" si="107"/>
        <v>0.97175681000000003</v>
      </c>
      <c r="S115" s="72">
        <f t="shared" si="116"/>
        <v>5.5443190000000309E-2</v>
      </c>
      <c r="T115" s="51">
        <f t="shared" si="117"/>
        <v>3.3001898809523991E-2</v>
      </c>
      <c r="U115" s="50">
        <f t="shared" si="118"/>
        <v>0</v>
      </c>
      <c r="V115" s="51">
        <v>0</v>
      </c>
      <c r="W115" s="50">
        <f t="shared" si="119"/>
        <v>0</v>
      </c>
      <c r="X115" s="51">
        <v>0</v>
      </c>
      <c r="Y115" s="72">
        <f t="shared" si="120"/>
        <v>5.7873190000000019E-2</v>
      </c>
      <c r="Z115" s="51">
        <f t="shared" si="121"/>
        <v>4.1190882562277591E-2</v>
      </c>
      <c r="AA115" s="72">
        <f t="shared" si="122"/>
        <v>-2.4299999999997657E-3</v>
      </c>
      <c r="AB115" s="51">
        <f t="shared" si="123"/>
        <v>-8.836363636362787E-3</v>
      </c>
      <c r="AC115" s="15" t="s">
        <v>34</v>
      </c>
      <c r="AK115" s="23"/>
      <c r="AL115" s="23"/>
    </row>
    <row r="116" spans="1:38" ht="31.5" outlineLevel="1" x14ac:dyDescent="0.25">
      <c r="A116" s="43" t="s">
        <v>210</v>
      </c>
      <c r="B116" s="44" t="s">
        <v>258</v>
      </c>
      <c r="C116" s="46" t="s">
        <v>259</v>
      </c>
      <c r="D116" s="49">
        <v>4.7711999999999994</v>
      </c>
      <c r="E116" s="47" t="s">
        <v>34</v>
      </c>
      <c r="F116" s="48">
        <v>0</v>
      </c>
      <c r="G116" s="49">
        <v>4.7711999999999994</v>
      </c>
      <c r="H116" s="72">
        <f t="shared" si="105"/>
        <v>1.9139999999999999</v>
      </c>
      <c r="I116" s="48">
        <v>0</v>
      </c>
      <c r="J116" s="48">
        <v>0</v>
      </c>
      <c r="K116" s="48">
        <v>1.595</v>
      </c>
      <c r="L116" s="48">
        <v>0.31899999999999995</v>
      </c>
      <c r="M116" s="72">
        <f t="shared" si="106"/>
        <v>1.8924299999999998</v>
      </c>
      <c r="N116" s="48">
        <v>0</v>
      </c>
      <c r="O116" s="48">
        <v>0</v>
      </c>
      <c r="P116" s="48">
        <v>1.583</v>
      </c>
      <c r="Q116" s="48">
        <v>0.30942999999999982</v>
      </c>
      <c r="R116" s="72">
        <f t="shared" si="107"/>
        <v>2.8787699999999994</v>
      </c>
      <c r="S116" s="72">
        <f t="shared" si="116"/>
        <v>-2.1570000000000089E-2</v>
      </c>
      <c r="T116" s="51">
        <f t="shared" si="117"/>
        <v>-1.1269592476489076E-2</v>
      </c>
      <c r="U116" s="50">
        <f t="shared" si="118"/>
        <v>0</v>
      </c>
      <c r="V116" s="51">
        <v>0</v>
      </c>
      <c r="W116" s="50">
        <f t="shared" si="119"/>
        <v>0</v>
      </c>
      <c r="X116" s="51">
        <v>0</v>
      </c>
      <c r="Y116" s="72">
        <f t="shared" si="120"/>
        <v>-1.2000000000000011E-2</v>
      </c>
      <c r="Z116" s="51">
        <f t="shared" si="121"/>
        <v>-7.5235109717868408E-3</v>
      </c>
      <c r="AA116" s="72">
        <f t="shared" si="122"/>
        <v>-9.570000000000134E-3</v>
      </c>
      <c r="AB116" s="51">
        <f t="shared" si="123"/>
        <v>-3.0000000000000426E-2</v>
      </c>
      <c r="AC116" s="15" t="s">
        <v>34</v>
      </c>
      <c r="AK116" s="23"/>
      <c r="AL116" s="23"/>
    </row>
    <row r="117" spans="1:38" ht="31.5" outlineLevel="1" x14ac:dyDescent="0.25">
      <c r="A117" s="43" t="s">
        <v>210</v>
      </c>
      <c r="B117" s="44" t="s">
        <v>260</v>
      </c>
      <c r="C117" s="46" t="s">
        <v>261</v>
      </c>
      <c r="D117" s="49">
        <v>2.5817999999999999</v>
      </c>
      <c r="E117" s="47" t="s">
        <v>34</v>
      </c>
      <c r="F117" s="48">
        <v>0</v>
      </c>
      <c r="G117" s="49">
        <v>2.5817999999999999</v>
      </c>
      <c r="H117" s="72">
        <f t="shared" si="105"/>
        <v>2.3817999999999993</v>
      </c>
      <c r="I117" s="48">
        <v>0</v>
      </c>
      <c r="J117" s="48">
        <v>0</v>
      </c>
      <c r="K117" s="48">
        <v>1.9923333333333331</v>
      </c>
      <c r="L117" s="48">
        <v>0.38946666666666641</v>
      </c>
      <c r="M117" s="72">
        <f t="shared" si="106"/>
        <v>2.5944231900000001</v>
      </c>
      <c r="N117" s="48">
        <v>0</v>
      </c>
      <c r="O117" s="48">
        <v>0</v>
      </c>
      <c r="P117" s="48">
        <v>2.1726231899999999</v>
      </c>
      <c r="Q117" s="48">
        <v>0.42180000000000017</v>
      </c>
      <c r="R117" s="72">
        <f t="shared" si="107"/>
        <v>-1.2623190000000228E-2</v>
      </c>
      <c r="S117" s="72">
        <f t="shared" si="116"/>
        <v>0.21262319000000085</v>
      </c>
      <c r="T117" s="51">
        <f t="shared" si="117"/>
        <v>8.9269959694349199E-2</v>
      </c>
      <c r="U117" s="50">
        <f t="shared" si="118"/>
        <v>0</v>
      </c>
      <c r="V117" s="51">
        <v>0</v>
      </c>
      <c r="W117" s="50">
        <f t="shared" si="119"/>
        <v>0</v>
      </c>
      <c r="X117" s="51">
        <v>0</v>
      </c>
      <c r="Y117" s="72">
        <f t="shared" si="120"/>
        <v>0.18028985666666686</v>
      </c>
      <c r="Z117" s="51">
        <f t="shared" si="121"/>
        <v>9.0491813618872458E-2</v>
      </c>
      <c r="AA117" s="72">
        <f t="shared" si="122"/>
        <v>3.2333333333333769E-2</v>
      </c>
      <c r="AB117" s="51">
        <f t="shared" si="123"/>
        <v>8.3019513865115857E-2</v>
      </c>
      <c r="AC117" s="15" t="s">
        <v>34</v>
      </c>
      <c r="AK117" s="23"/>
      <c r="AL117" s="23"/>
    </row>
    <row r="118" spans="1:38" ht="31.5" outlineLevel="1" x14ac:dyDescent="0.25">
      <c r="A118" s="43" t="s">
        <v>210</v>
      </c>
      <c r="B118" s="44" t="s">
        <v>262</v>
      </c>
      <c r="C118" s="46" t="s">
        <v>263</v>
      </c>
      <c r="D118" s="49">
        <v>2.1471999999999998</v>
      </c>
      <c r="E118" s="47" t="s">
        <v>34</v>
      </c>
      <c r="F118" s="48">
        <v>0</v>
      </c>
      <c r="G118" s="49">
        <v>2.1471999999999998</v>
      </c>
      <c r="H118" s="72">
        <f t="shared" si="105"/>
        <v>0.80479999999999996</v>
      </c>
      <c r="I118" s="48">
        <v>0</v>
      </c>
      <c r="J118" s="48">
        <v>0</v>
      </c>
      <c r="K118" s="48">
        <v>0.67433333333333334</v>
      </c>
      <c r="L118" s="48">
        <v>0.13046666666666662</v>
      </c>
      <c r="M118" s="72">
        <f t="shared" si="106"/>
        <v>1.0670731800000002</v>
      </c>
      <c r="N118" s="48">
        <v>0</v>
      </c>
      <c r="O118" s="48">
        <v>0</v>
      </c>
      <c r="P118" s="48">
        <v>0.89887318000000005</v>
      </c>
      <c r="Q118" s="48">
        <v>0.16820000000000004</v>
      </c>
      <c r="R118" s="72">
        <f t="shared" si="107"/>
        <v>1.0801268199999996</v>
      </c>
      <c r="S118" s="72">
        <f t="shared" si="116"/>
        <v>0.26227318000000022</v>
      </c>
      <c r="T118" s="51">
        <f t="shared" si="117"/>
        <v>0.32588615805169013</v>
      </c>
      <c r="U118" s="50">
        <f t="shared" si="118"/>
        <v>0</v>
      </c>
      <c r="V118" s="51">
        <v>0</v>
      </c>
      <c r="W118" s="50">
        <f t="shared" si="119"/>
        <v>0</v>
      </c>
      <c r="X118" s="51">
        <v>0</v>
      </c>
      <c r="Y118" s="72">
        <f t="shared" si="120"/>
        <v>0.22453984666666671</v>
      </c>
      <c r="Z118" s="51">
        <f t="shared" si="121"/>
        <v>0.33298049431537324</v>
      </c>
      <c r="AA118" s="72">
        <f t="shared" si="122"/>
        <v>3.7733333333333424E-2</v>
      </c>
      <c r="AB118" s="51">
        <f t="shared" si="123"/>
        <v>0.28921819110884084</v>
      </c>
      <c r="AC118" s="15" t="s">
        <v>264</v>
      </c>
      <c r="AK118" s="23"/>
      <c r="AL118" s="23"/>
    </row>
    <row r="119" spans="1:38" ht="31.5" outlineLevel="1" x14ac:dyDescent="0.25">
      <c r="A119" s="43" t="s">
        <v>210</v>
      </c>
      <c r="B119" s="44" t="s">
        <v>265</v>
      </c>
      <c r="C119" s="46" t="s">
        <v>266</v>
      </c>
      <c r="D119" s="49">
        <v>3.3654000000000002</v>
      </c>
      <c r="E119" s="47" t="s">
        <v>34</v>
      </c>
      <c r="F119" s="48">
        <v>0</v>
      </c>
      <c r="G119" s="49">
        <v>3.3654000000000002</v>
      </c>
      <c r="H119" s="72">
        <f t="shared" si="105"/>
        <v>2.3050000000000002</v>
      </c>
      <c r="I119" s="48">
        <v>0</v>
      </c>
      <c r="J119" s="48">
        <v>0</v>
      </c>
      <c r="K119" s="48">
        <v>1.9283333333333335</v>
      </c>
      <c r="L119" s="48">
        <v>0.37666666666666671</v>
      </c>
      <c r="M119" s="72">
        <f t="shared" si="106"/>
        <v>2.56343319</v>
      </c>
      <c r="N119" s="48">
        <v>0</v>
      </c>
      <c r="O119" s="48">
        <v>0</v>
      </c>
      <c r="P119" s="48">
        <v>2.1486231900000003</v>
      </c>
      <c r="Q119" s="48">
        <v>0.41480999999999951</v>
      </c>
      <c r="R119" s="72">
        <f t="shared" si="107"/>
        <v>0.80196681000000014</v>
      </c>
      <c r="S119" s="72">
        <f t="shared" si="116"/>
        <v>0.25843318999999987</v>
      </c>
      <c r="T119" s="51">
        <f t="shared" si="117"/>
        <v>0.1121185206073752</v>
      </c>
      <c r="U119" s="50">
        <f t="shared" si="118"/>
        <v>0</v>
      </c>
      <c r="V119" s="51">
        <v>0</v>
      </c>
      <c r="W119" s="50">
        <f t="shared" si="119"/>
        <v>0</v>
      </c>
      <c r="X119" s="51">
        <v>0</v>
      </c>
      <c r="Y119" s="72">
        <f t="shared" si="120"/>
        <v>0.22028985666666689</v>
      </c>
      <c r="Z119" s="51">
        <f t="shared" si="121"/>
        <v>0.11423847363872094</v>
      </c>
      <c r="AA119" s="72">
        <f t="shared" si="122"/>
        <v>3.8143333333332807E-2</v>
      </c>
      <c r="AB119" s="51">
        <f t="shared" si="123"/>
        <v>0.10126548672566231</v>
      </c>
      <c r="AC119" s="15" t="s">
        <v>264</v>
      </c>
      <c r="AK119" s="23"/>
      <c r="AL119" s="23"/>
    </row>
    <row r="120" spans="1:38" ht="31.5" outlineLevel="1" x14ac:dyDescent="0.25">
      <c r="A120" s="43" t="s">
        <v>210</v>
      </c>
      <c r="B120" s="44" t="s">
        <v>267</v>
      </c>
      <c r="C120" s="46" t="s">
        <v>268</v>
      </c>
      <c r="D120" s="49">
        <v>1.0860000000000001</v>
      </c>
      <c r="E120" s="47" t="s">
        <v>34</v>
      </c>
      <c r="F120" s="48">
        <v>0</v>
      </c>
      <c r="G120" s="49">
        <v>1.0860000000000001</v>
      </c>
      <c r="H120" s="72">
        <f t="shared" si="105"/>
        <v>0.88600000000000001</v>
      </c>
      <c r="I120" s="48">
        <v>0</v>
      </c>
      <c r="J120" s="48">
        <v>0</v>
      </c>
      <c r="K120" s="48">
        <v>0.7383333333333334</v>
      </c>
      <c r="L120" s="48">
        <v>0.14766666666666661</v>
      </c>
      <c r="M120" s="72">
        <f t="shared" si="106"/>
        <v>1.08419</v>
      </c>
      <c r="N120" s="48">
        <v>0</v>
      </c>
      <c r="O120" s="48">
        <v>0</v>
      </c>
      <c r="P120" s="48">
        <v>0.90500000000000003</v>
      </c>
      <c r="Q120" s="48">
        <v>0.17919000000000004</v>
      </c>
      <c r="R120" s="72">
        <f>G120-M120</f>
        <v>1.8100000000000893E-3</v>
      </c>
      <c r="S120" s="72">
        <f t="shared" si="116"/>
        <v>0.19818999999999998</v>
      </c>
      <c r="T120" s="51">
        <f t="shared" si="117"/>
        <v>0.2236907449209932</v>
      </c>
      <c r="U120" s="50">
        <f t="shared" si="118"/>
        <v>0</v>
      </c>
      <c r="V120" s="51">
        <v>0</v>
      </c>
      <c r="W120" s="50">
        <f t="shared" si="119"/>
        <v>0</v>
      </c>
      <c r="X120" s="51">
        <v>0</v>
      </c>
      <c r="Y120" s="72">
        <f t="shared" si="120"/>
        <v>0.16666666666666663</v>
      </c>
      <c r="Z120" s="51">
        <f t="shared" si="121"/>
        <v>0.22573363431151233</v>
      </c>
      <c r="AA120" s="72">
        <f t="shared" si="122"/>
        <v>3.1523333333333431E-2</v>
      </c>
      <c r="AB120" s="51">
        <f t="shared" si="123"/>
        <v>0.21347629796839804</v>
      </c>
      <c r="AC120" s="15" t="s">
        <v>264</v>
      </c>
      <c r="AK120" s="23"/>
      <c r="AL120" s="23"/>
    </row>
    <row r="121" spans="1:38" ht="39" customHeight="1" outlineLevel="1" x14ac:dyDescent="0.25">
      <c r="A121" s="43" t="s">
        <v>210</v>
      </c>
      <c r="B121" s="44" t="s">
        <v>269</v>
      </c>
      <c r="C121" s="46" t="s">
        <v>270</v>
      </c>
      <c r="D121" s="49">
        <v>47.769599999999997</v>
      </c>
      <c r="E121" s="47" t="s">
        <v>34</v>
      </c>
      <c r="F121" s="48">
        <v>0</v>
      </c>
      <c r="G121" s="49">
        <v>47.769599999999997</v>
      </c>
      <c r="H121" s="72">
        <f t="shared" si="105"/>
        <v>4</v>
      </c>
      <c r="I121" s="48">
        <v>0</v>
      </c>
      <c r="J121" s="48">
        <v>0</v>
      </c>
      <c r="K121" s="48">
        <v>3.3333333333333335</v>
      </c>
      <c r="L121" s="48">
        <v>0.66666666666666652</v>
      </c>
      <c r="M121" s="72">
        <f t="shared" si="106"/>
        <v>1.3006591000000001</v>
      </c>
      <c r="N121" s="48">
        <v>0</v>
      </c>
      <c r="O121" s="48">
        <v>0</v>
      </c>
      <c r="P121" s="48">
        <v>1.08388258</v>
      </c>
      <c r="Q121" s="48">
        <v>0.21677652000000011</v>
      </c>
      <c r="R121" s="72">
        <f t="shared" si="107"/>
        <v>46.4689409</v>
      </c>
      <c r="S121" s="72">
        <f t="shared" si="116"/>
        <v>-2.6993409000000002</v>
      </c>
      <c r="T121" s="51">
        <f t="shared" si="117"/>
        <v>-0.67483522500000004</v>
      </c>
      <c r="U121" s="50">
        <f t="shared" si="118"/>
        <v>0</v>
      </c>
      <c r="V121" s="51">
        <v>0</v>
      </c>
      <c r="W121" s="50">
        <f t="shared" si="119"/>
        <v>0</v>
      </c>
      <c r="X121" s="51">
        <v>0</v>
      </c>
      <c r="Y121" s="72">
        <f t="shared" si="120"/>
        <v>-2.2494507533333334</v>
      </c>
      <c r="Z121" s="51">
        <f t="shared" si="121"/>
        <v>-0.67483522600000001</v>
      </c>
      <c r="AA121" s="72">
        <f t="shared" si="122"/>
        <v>-0.44989014666666638</v>
      </c>
      <c r="AB121" s="51">
        <f t="shared" si="123"/>
        <v>-0.67483521999999974</v>
      </c>
      <c r="AC121" s="15" t="s">
        <v>271</v>
      </c>
      <c r="AK121" s="23"/>
      <c r="AL121" s="23"/>
    </row>
    <row r="122" spans="1:38" ht="47.25" outlineLevel="1" x14ac:dyDescent="0.25">
      <c r="A122" s="43" t="s">
        <v>210</v>
      </c>
      <c r="B122" s="44" t="s">
        <v>272</v>
      </c>
      <c r="C122" s="46" t="s">
        <v>273</v>
      </c>
      <c r="D122" s="49">
        <v>43.735175999999996</v>
      </c>
      <c r="E122" s="47" t="s">
        <v>34</v>
      </c>
      <c r="F122" s="48">
        <v>0.88800000000000001</v>
      </c>
      <c r="G122" s="49">
        <v>42.847175999999997</v>
      </c>
      <c r="H122" s="72">
        <f t="shared" si="105"/>
        <v>4.3</v>
      </c>
      <c r="I122" s="48">
        <v>0</v>
      </c>
      <c r="J122" s="48">
        <v>0</v>
      </c>
      <c r="K122" s="48">
        <v>3.5833333333333335</v>
      </c>
      <c r="L122" s="48">
        <v>0.71666666666666634</v>
      </c>
      <c r="M122" s="72">
        <f t="shared" si="106"/>
        <v>37.910110899999999</v>
      </c>
      <c r="N122" s="48">
        <v>0</v>
      </c>
      <c r="O122" s="48">
        <v>0</v>
      </c>
      <c r="P122" s="48">
        <v>31.682080649999996</v>
      </c>
      <c r="Q122" s="48">
        <v>6.2280302500000033</v>
      </c>
      <c r="R122" s="72">
        <f t="shared" si="107"/>
        <v>4.9370650999999981</v>
      </c>
      <c r="S122" s="72">
        <f t="shared" si="116"/>
        <v>33.610110900000002</v>
      </c>
      <c r="T122" s="51">
        <f t="shared" si="117"/>
        <v>7.8163048604651175</v>
      </c>
      <c r="U122" s="50">
        <f t="shared" si="118"/>
        <v>0</v>
      </c>
      <c r="V122" s="51">
        <v>0</v>
      </c>
      <c r="W122" s="50">
        <f t="shared" si="119"/>
        <v>0</v>
      </c>
      <c r="X122" s="51">
        <v>0</v>
      </c>
      <c r="Y122" s="72">
        <f t="shared" si="120"/>
        <v>28.098747316666664</v>
      </c>
      <c r="Z122" s="51">
        <f t="shared" si="121"/>
        <v>7.8415108790697667</v>
      </c>
      <c r="AA122" s="72">
        <f t="shared" si="122"/>
        <v>5.5113635833333365</v>
      </c>
      <c r="AB122" s="51">
        <f t="shared" si="123"/>
        <v>7.6902747674418688</v>
      </c>
      <c r="AC122" s="15" t="s">
        <v>274</v>
      </c>
      <c r="AK122" s="23"/>
      <c r="AL122" s="23"/>
    </row>
    <row r="123" spans="1:38" ht="47.25" outlineLevel="1" x14ac:dyDescent="0.25">
      <c r="A123" s="43" t="s">
        <v>210</v>
      </c>
      <c r="B123" s="44" t="s">
        <v>275</v>
      </c>
      <c r="C123" s="46" t="s">
        <v>276</v>
      </c>
      <c r="D123" s="49">
        <v>33.672737628000007</v>
      </c>
      <c r="E123" s="47" t="s">
        <v>34</v>
      </c>
      <c r="F123" s="48">
        <v>25.608103379999999</v>
      </c>
      <c r="G123" s="49">
        <v>8.0646342480000079</v>
      </c>
      <c r="H123" s="72">
        <f t="shared" si="105"/>
        <v>3.0840000000000072</v>
      </c>
      <c r="I123" s="48">
        <v>0</v>
      </c>
      <c r="J123" s="48">
        <v>0</v>
      </c>
      <c r="K123" s="48">
        <v>2.5700000000000065</v>
      </c>
      <c r="L123" s="48">
        <v>0.51400000000000068</v>
      </c>
      <c r="M123" s="72">
        <f t="shared" si="106"/>
        <v>2.9474051699999997</v>
      </c>
      <c r="N123" s="48">
        <v>0</v>
      </c>
      <c r="O123" s="48">
        <v>0</v>
      </c>
      <c r="P123" s="48">
        <v>2.4913539899999999</v>
      </c>
      <c r="Q123" s="48">
        <v>0.45605117999999994</v>
      </c>
      <c r="R123" s="72">
        <f t="shared" si="107"/>
        <v>5.1172290780000083</v>
      </c>
      <c r="S123" s="72">
        <f t="shared" si="116"/>
        <v>-0.13659483000000749</v>
      </c>
      <c r="T123" s="51">
        <f t="shared" si="117"/>
        <v>-4.429144941634474E-2</v>
      </c>
      <c r="U123" s="50">
        <f t="shared" si="118"/>
        <v>0</v>
      </c>
      <c r="V123" s="51">
        <v>0</v>
      </c>
      <c r="W123" s="50">
        <f t="shared" si="119"/>
        <v>0</v>
      </c>
      <c r="X123" s="51">
        <v>0</v>
      </c>
      <c r="Y123" s="72">
        <f t="shared" si="120"/>
        <v>-7.8646010000006594E-2</v>
      </c>
      <c r="Z123" s="51">
        <f t="shared" si="121"/>
        <v>-3.0601560311286535E-2</v>
      </c>
      <c r="AA123" s="72">
        <f t="shared" si="122"/>
        <v>-5.7948820000000734E-2</v>
      </c>
      <c r="AB123" s="51">
        <f t="shared" si="123"/>
        <v>-0.11274089494163551</v>
      </c>
      <c r="AC123" s="15" t="s">
        <v>34</v>
      </c>
      <c r="AK123" s="23"/>
      <c r="AL123" s="23"/>
    </row>
    <row r="124" spans="1:38" ht="47.25" outlineLevel="1" x14ac:dyDescent="0.25">
      <c r="A124" s="43" t="s">
        <v>210</v>
      </c>
      <c r="B124" s="44" t="s">
        <v>277</v>
      </c>
      <c r="C124" s="46" t="s">
        <v>278</v>
      </c>
      <c r="D124" s="49">
        <v>11.928892707999999</v>
      </c>
      <c r="E124" s="47" t="s">
        <v>34</v>
      </c>
      <c r="F124" s="48">
        <v>0.60068465999999998</v>
      </c>
      <c r="G124" s="49">
        <v>11.328208047999999</v>
      </c>
      <c r="H124" s="72">
        <f t="shared" si="105"/>
        <v>2.4731260539999997</v>
      </c>
      <c r="I124" s="48">
        <v>0</v>
      </c>
      <c r="J124" s="48">
        <v>0</v>
      </c>
      <c r="K124" s="48">
        <v>2.0700416000000001</v>
      </c>
      <c r="L124" s="48">
        <v>0.40308445399999959</v>
      </c>
      <c r="M124" s="72">
        <f t="shared" si="106"/>
        <v>1.71907444</v>
      </c>
      <c r="N124" s="48">
        <v>0</v>
      </c>
      <c r="O124" s="48">
        <v>0</v>
      </c>
      <c r="P124" s="48">
        <v>1.4325620300000002</v>
      </c>
      <c r="Q124" s="48">
        <v>0.28651240999999983</v>
      </c>
      <c r="R124" s="72">
        <f t="shared" si="107"/>
        <v>9.6091336079999987</v>
      </c>
      <c r="S124" s="72">
        <f t="shared" si="116"/>
        <v>-0.75405161399999976</v>
      </c>
      <c r="T124" s="51">
        <f t="shared" si="117"/>
        <v>-0.3048981724083199</v>
      </c>
      <c r="U124" s="50">
        <f t="shared" si="118"/>
        <v>0</v>
      </c>
      <c r="V124" s="51">
        <v>0</v>
      </c>
      <c r="W124" s="50">
        <f t="shared" si="119"/>
        <v>0</v>
      </c>
      <c r="X124" s="51">
        <v>0</v>
      </c>
      <c r="Y124" s="72">
        <f t="shared" si="120"/>
        <v>-0.63747957</v>
      </c>
      <c r="Z124" s="51">
        <f t="shared" si="121"/>
        <v>-0.30795495607431267</v>
      </c>
      <c r="AA124" s="72">
        <f t="shared" si="122"/>
        <v>-0.11657204399999976</v>
      </c>
      <c r="AB124" s="51">
        <f t="shared" si="123"/>
        <v>-0.28920004937724508</v>
      </c>
      <c r="AC124" s="15" t="s">
        <v>279</v>
      </c>
      <c r="AK124" s="23"/>
      <c r="AL124" s="23"/>
    </row>
    <row r="125" spans="1:38" ht="78.75" outlineLevel="1" x14ac:dyDescent="0.25">
      <c r="A125" s="43" t="s">
        <v>210</v>
      </c>
      <c r="B125" s="44" t="s">
        <v>280</v>
      </c>
      <c r="C125" s="46" t="s">
        <v>281</v>
      </c>
      <c r="D125" s="49">
        <v>8.3108279439999997</v>
      </c>
      <c r="E125" s="47" t="s">
        <v>34</v>
      </c>
      <c r="F125" s="48">
        <v>0.47934392999999997</v>
      </c>
      <c r="G125" s="49">
        <v>7.8314840139999999</v>
      </c>
      <c r="H125" s="72">
        <f t="shared" si="105"/>
        <v>1.8351416900000006</v>
      </c>
      <c r="I125" s="48">
        <v>0</v>
      </c>
      <c r="J125" s="48">
        <v>0</v>
      </c>
      <c r="K125" s="48">
        <v>1.537609703333334</v>
      </c>
      <c r="L125" s="48">
        <v>0.29753198666666658</v>
      </c>
      <c r="M125" s="72">
        <f t="shared" si="106"/>
        <v>2.2085936099999999</v>
      </c>
      <c r="N125" s="48">
        <v>0</v>
      </c>
      <c r="O125" s="48">
        <v>0</v>
      </c>
      <c r="P125" s="48">
        <v>1.84049467</v>
      </c>
      <c r="Q125" s="48">
        <v>0.36809893999999987</v>
      </c>
      <c r="R125" s="72">
        <f t="shared" si="107"/>
        <v>5.6228904039999996</v>
      </c>
      <c r="S125" s="72">
        <f t="shared" si="116"/>
        <v>0.37345191999999927</v>
      </c>
      <c r="T125" s="51">
        <f t="shared" si="117"/>
        <v>0.20350031936771004</v>
      </c>
      <c r="U125" s="50">
        <f t="shared" si="118"/>
        <v>0</v>
      </c>
      <c r="V125" s="51">
        <v>0</v>
      </c>
      <c r="W125" s="50">
        <f t="shared" si="119"/>
        <v>0</v>
      </c>
      <c r="X125" s="51">
        <v>0</v>
      </c>
      <c r="Y125" s="72">
        <f t="shared" si="120"/>
        <v>0.30288496666666598</v>
      </c>
      <c r="Z125" s="51">
        <f t="shared" si="121"/>
        <v>0.19698429712693119</v>
      </c>
      <c r="AA125" s="72">
        <f t="shared" si="122"/>
        <v>7.0566953333333293E-2</v>
      </c>
      <c r="AB125" s="51">
        <f t="shared" si="123"/>
        <v>0.23717434257712744</v>
      </c>
      <c r="AC125" s="15" t="s">
        <v>282</v>
      </c>
      <c r="AK125" s="23"/>
      <c r="AL125" s="23"/>
    </row>
    <row r="126" spans="1:38" ht="47.25" outlineLevel="1" x14ac:dyDescent="0.25">
      <c r="A126" s="43" t="s">
        <v>210</v>
      </c>
      <c r="B126" s="44" t="s">
        <v>283</v>
      </c>
      <c r="C126" s="46" t="s">
        <v>284</v>
      </c>
      <c r="D126" s="49">
        <v>11.910921382</v>
      </c>
      <c r="E126" s="47" t="s">
        <v>34</v>
      </c>
      <c r="F126" s="48">
        <v>0.5651630700000001</v>
      </c>
      <c r="G126" s="49">
        <v>11.345758311999999</v>
      </c>
      <c r="H126" s="72">
        <f t="shared" si="105"/>
        <v>2.486765916</v>
      </c>
      <c r="I126" s="48">
        <v>0</v>
      </c>
      <c r="J126" s="48">
        <v>0</v>
      </c>
      <c r="K126" s="48">
        <v>2.0813423899999997</v>
      </c>
      <c r="L126" s="48">
        <v>0.40542352600000031</v>
      </c>
      <c r="M126" s="72">
        <f t="shared" si="106"/>
        <v>1.9233049999999998</v>
      </c>
      <c r="N126" s="48">
        <v>0</v>
      </c>
      <c r="O126" s="48">
        <v>0</v>
      </c>
      <c r="P126" s="48">
        <v>1.6077907199999999</v>
      </c>
      <c r="Q126" s="48">
        <v>0.31551427999999987</v>
      </c>
      <c r="R126" s="72">
        <f t="shared" si="107"/>
        <v>9.422453312</v>
      </c>
      <c r="S126" s="72">
        <f t="shared" si="116"/>
        <v>-0.56346091600000014</v>
      </c>
      <c r="T126" s="51">
        <f t="shared" si="117"/>
        <v>-0.22658381811277814</v>
      </c>
      <c r="U126" s="50">
        <f t="shared" si="118"/>
        <v>0</v>
      </c>
      <c r="V126" s="51">
        <v>0</v>
      </c>
      <c r="W126" s="50">
        <f t="shared" si="119"/>
        <v>0</v>
      </c>
      <c r="X126" s="51">
        <v>0</v>
      </c>
      <c r="Y126" s="72">
        <f t="shared" si="120"/>
        <v>-0.47355166999999976</v>
      </c>
      <c r="Z126" s="51">
        <f t="shared" si="121"/>
        <v>-0.22752223385985035</v>
      </c>
      <c r="AA126" s="72">
        <f t="shared" si="122"/>
        <v>-8.9909246000000442E-2</v>
      </c>
      <c r="AB126" s="51">
        <f t="shared" si="123"/>
        <v>-0.22176622774476185</v>
      </c>
      <c r="AC126" s="15" t="s">
        <v>279</v>
      </c>
      <c r="AK126" s="23"/>
      <c r="AL126" s="23"/>
    </row>
    <row r="127" spans="1:38" ht="60" customHeight="1" outlineLevel="1" x14ac:dyDescent="0.25">
      <c r="A127" s="43" t="s">
        <v>210</v>
      </c>
      <c r="B127" s="44" t="s">
        <v>285</v>
      </c>
      <c r="C127" s="46" t="s">
        <v>286</v>
      </c>
      <c r="D127" s="49">
        <v>8.263709261999999</v>
      </c>
      <c r="E127" s="47" t="s">
        <v>34</v>
      </c>
      <c r="F127" s="48">
        <v>0.43790208999999997</v>
      </c>
      <c r="G127" s="49">
        <v>7.8258071719999993</v>
      </c>
      <c r="H127" s="72">
        <f t="shared" si="105"/>
        <v>2.3342861400000001</v>
      </c>
      <c r="I127" s="48">
        <v>0</v>
      </c>
      <c r="J127" s="48">
        <v>0</v>
      </c>
      <c r="K127" s="48">
        <v>1.9534208200000003</v>
      </c>
      <c r="L127" s="48">
        <v>0.38086531999999984</v>
      </c>
      <c r="M127" s="72">
        <f t="shared" si="106"/>
        <v>1.5089813000000001</v>
      </c>
      <c r="N127" s="48">
        <v>0</v>
      </c>
      <c r="O127" s="48">
        <v>0</v>
      </c>
      <c r="P127" s="48">
        <v>1.4924016499999999</v>
      </c>
      <c r="Q127" s="48">
        <v>1.657965000000013E-2</v>
      </c>
      <c r="R127" s="72">
        <f t="shared" si="107"/>
        <v>6.316825871999999</v>
      </c>
      <c r="S127" s="72">
        <f t="shared" si="116"/>
        <v>-0.82530484000000004</v>
      </c>
      <c r="T127" s="51">
        <f t="shared" si="117"/>
        <v>-0.35355770051395669</v>
      </c>
      <c r="U127" s="50">
        <f t="shared" si="118"/>
        <v>0</v>
      </c>
      <c r="V127" s="51">
        <v>0</v>
      </c>
      <c r="W127" s="50">
        <f t="shared" si="119"/>
        <v>0</v>
      </c>
      <c r="X127" s="51">
        <v>0</v>
      </c>
      <c r="Y127" s="72">
        <f t="shared" si="120"/>
        <v>-0.46101917000000037</v>
      </c>
      <c r="Z127" s="51">
        <f t="shared" si="121"/>
        <v>-0.23600606959845974</v>
      </c>
      <c r="AA127" s="72">
        <f t="shared" si="122"/>
        <v>-0.36428566999999973</v>
      </c>
      <c r="AB127" s="51">
        <f t="shared" si="123"/>
        <v>-0.95646847027185322</v>
      </c>
      <c r="AC127" s="15" t="s">
        <v>279</v>
      </c>
      <c r="AK127" s="23"/>
      <c r="AL127" s="23"/>
    </row>
    <row r="128" spans="1:38" ht="47.25" outlineLevel="1" x14ac:dyDescent="0.25">
      <c r="A128" s="43" t="s">
        <v>210</v>
      </c>
      <c r="B128" s="44" t="s">
        <v>287</v>
      </c>
      <c r="C128" s="46" t="s">
        <v>288</v>
      </c>
      <c r="D128" s="49">
        <v>27.272478992</v>
      </c>
      <c r="E128" s="47" t="s">
        <v>34</v>
      </c>
      <c r="F128" s="48">
        <v>0.43790209000000002</v>
      </c>
      <c r="G128" s="49">
        <v>26.834576901999998</v>
      </c>
      <c r="H128" s="72">
        <f t="shared" si="105"/>
        <v>2.7901610219999999</v>
      </c>
      <c r="I128" s="48">
        <v>0</v>
      </c>
      <c r="J128" s="48">
        <v>0</v>
      </c>
      <c r="K128" s="48">
        <v>2.3346483</v>
      </c>
      <c r="L128" s="48">
        <v>0.45551272199999993</v>
      </c>
      <c r="M128" s="72">
        <f t="shared" si="106"/>
        <v>2.2407219500000002</v>
      </c>
      <c r="N128" s="48">
        <v>0</v>
      </c>
      <c r="O128" s="48">
        <v>0</v>
      </c>
      <c r="P128" s="48">
        <v>2.2372683000000002</v>
      </c>
      <c r="Q128" s="48">
        <v>3.4536499999999249E-3</v>
      </c>
      <c r="R128" s="72">
        <f t="shared" si="107"/>
        <v>24.593854951999997</v>
      </c>
      <c r="S128" s="72">
        <f t="shared" si="116"/>
        <v>-0.54943907199999975</v>
      </c>
      <c r="T128" s="51">
        <f t="shared" si="117"/>
        <v>-0.19692020197678747</v>
      </c>
      <c r="U128" s="50">
        <f t="shared" si="118"/>
        <v>0</v>
      </c>
      <c r="V128" s="51">
        <v>0</v>
      </c>
      <c r="W128" s="50">
        <f t="shared" si="119"/>
        <v>0</v>
      </c>
      <c r="X128" s="51">
        <v>0</v>
      </c>
      <c r="Y128" s="72">
        <f t="shared" si="120"/>
        <v>-9.73799999999998E-2</v>
      </c>
      <c r="Z128" s="51">
        <f t="shared" si="121"/>
        <v>-4.1710779306673218E-2</v>
      </c>
      <c r="AA128" s="72">
        <f t="shared" si="122"/>
        <v>-0.45205907200000001</v>
      </c>
      <c r="AB128" s="51">
        <f t="shared" si="123"/>
        <v>-0.99241810418634169</v>
      </c>
      <c r="AC128" s="15" t="s">
        <v>279</v>
      </c>
      <c r="AK128" s="23"/>
      <c r="AL128" s="23"/>
    </row>
    <row r="129" spans="1:38" ht="41.25" customHeight="1" outlineLevel="1" x14ac:dyDescent="0.25">
      <c r="A129" s="43" t="s">
        <v>210</v>
      </c>
      <c r="B129" s="44" t="s">
        <v>289</v>
      </c>
      <c r="C129" s="46" t="s">
        <v>290</v>
      </c>
      <c r="D129" s="49" t="s">
        <v>34</v>
      </c>
      <c r="E129" s="47" t="s">
        <v>34</v>
      </c>
      <c r="F129" s="48" t="s">
        <v>34</v>
      </c>
      <c r="G129" s="49" t="s">
        <v>34</v>
      </c>
      <c r="H129" s="72" t="s">
        <v>34</v>
      </c>
      <c r="I129" s="48" t="s">
        <v>34</v>
      </c>
      <c r="J129" s="48" t="s">
        <v>34</v>
      </c>
      <c r="K129" s="48" t="s">
        <v>34</v>
      </c>
      <c r="L129" s="48" t="s">
        <v>34</v>
      </c>
      <c r="M129" s="72">
        <f t="shared" si="106"/>
        <v>6.7083529999999988E-2</v>
      </c>
      <c r="N129" s="48">
        <v>0</v>
      </c>
      <c r="O129" s="48">
        <v>0</v>
      </c>
      <c r="P129" s="48">
        <v>5.5902939999999998E-2</v>
      </c>
      <c r="Q129" s="48">
        <v>1.1180589999999995E-2</v>
      </c>
      <c r="R129" s="72" t="s">
        <v>34</v>
      </c>
      <c r="S129" s="72" t="s">
        <v>34</v>
      </c>
      <c r="T129" s="51" t="s">
        <v>34</v>
      </c>
      <c r="U129" s="50" t="s">
        <v>34</v>
      </c>
      <c r="V129" s="51" t="s">
        <v>34</v>
      </c>
      <c r="W129" s="50" t="s">
        <v>34</v>
      </c>
      <c r="X129" s="51" t="s">
        <v>34</v>
      </c>
      <c r="Y129" s="72" t="s">
        <v>34</v>
      </c>
      <c r="Z129" s="51" t="s">
        <v>34</v>
      </c>
      <c r="AA129" s="72" t="s">
        <v>34</v>
      </c>
      <c r="AB129" s="51" t="s">
        <v>34</v>
      </c>
      <c r="AC129" s="15" t="s">
        <v>291</v>
      </c>
      <c r="AK129" s="23"/>
      <c r="AL129" s="23"/>
    </row>
    <row r="130" spans="1:38" ht="63" outlineLevel="1" x14ac:dyDescent="0.25">
      <c r="A130" s="43" t="s">
        <v>210</v>
      </c>
      <c r="B130" s="44" t="s">
        <v>292</v>
      </c>
      <c r="C130" s="46" t="s">
        <v>293</v>
      </c>
      <c r="D130" s="49">
        <v>0.42676320000000001</v>
      </c>
      <c r="E130" s="47" t="s">
        <v>34</v>
      </c>
      <c r="F130" s="48">
        <v>1.314825E-2</v>
      </c>
      <c r="G130" s="49">
        <v>0.41361495000000004</v>
      </c>
      <c r="H130" s="72">
        <f t="shared" si="105"/>
        <v>0.24676319999999999</v>
      </c>
      <c r="I130" s="48">
        <v>0</v>
      </c>
      <c r="J130" s="48">
        <v>0</v>
      </c>
      <c r="K130" s="48">
        <v>0.20563599999999999</v>
      </c>
      <c r="L130" s="48">
        <v>4.1127200000000003E-2</v>
      </c>
      <c r="M130" s="72">
        <f t="shared" si="106"/>
        <v>0.10394444999999999</v>
      </c>
      <c r="N130" s="48">
        <v>0</v>
      </c>
      <c r="O130" s="48">
        <v>0</v>
      </c>
      <c r="P130" s="48">
        <v>0.10394444999999999</v>
      </c>
      <c r="Q130" s="48">
        <v>0</v>
      </c>
      <c r="R130" s="72">
        <f t="shared" si="107"/>
        <v>0.30967050000000007</v>
      </c>
      <c r="S130" s="72">
        <f>M130-H130</f>
        <v>-0.14281874999999999</v>
      </c>
      <c r="T130" s="51">
        <f>S130/H130</f>
        <v>-0.57876843062498784</v>
      </c>
      <c r="U130" s="50">
        <f t="shared" ref="U130" si="124">N130-I130</f>
        <v>0</v>
      </c>
      <c r="V130" s="51">
        <v>0</v>
      </c>
      <c r="W130" s="50">
        <f t="shared" ref="W130" si="125">O130-J130</f>
        <v>0</v>
      </c>
      <c r="X130" s="51">
        <v>0</v>
      </c>
      <c r="Y130" s="72">
        <f>P130-K130</f>
        <v>-0.10169154999999999</v>
      </c>
      <c r="Z130" s="51">
        <f t="shared" ref="Z130" si="126">Y130/K130</f>
        <v>-0.49452211674998542</v>
      </c>
      <c r="AA130" s="72">
        <f t="shared" ref="AA130" si="127">Q130-L130</f>
        <v>-4.1127200000000003E-2</v>
      </c>
      <c r="AB130" s="51">
        <f t="shared" ref="AB130" si="128">AA130/L130</f>
        <v>-1</v>
      </c>
      <c r="AC130" s="15" t="s">
        <v>294</v>
      </c>
      <c r="AK130" s="23"/>
      <c r="AL130" s="23"/>
    </row>
    <row r="131" spans="1:38" ht="63" outlineLevel="1" x14ac:dyDescent="0.25">
      <c r="A131" s="43" t="s">
        <v>210</v>
      </c>
      <c r="B131" s="44" t="s">
        <v>295</v>
      </c>
      <c r="C131" s="46" t="s">
        <v>296</v>
      </c>
      <c r="D131" s="49" t="s">
        <v>34</v>
      </c>
      <c r="E131" s="47" t="s">
        <v>34</v>
      </c>
      <c r="F131" s="48" t="s">
        <v>34</v>
      </c>
      <c r="G131" s="49" t="s">
        <v>34</v>
      </c>
      <c r="H131" s="72" t="s">
        <v>34</v>
      </c>
      <c r="I131" s="48" t="s">
        <v>34</v>
      </c>
      <c r="J131" s="48" t="s">
        <v>34</v>
      </c>
      <c r="K131" s="48" t="s">
        <v>34</v>
      </c>
      <c r="L131" s="48" t="s">
        <v>34</v>
      </c>
      <c r="M131" s="72">
        <f t="shared" si="106"/>
        <v>0.11675595999999999</v>
      </c>
      <c r="N131" s="48">
        <v>0</v>
      </c>
      <c r="O131" s="48">
        <v>0</v>
      </c>
      <c r="P131" s="48">
        <v>0.11675595999999999</v>
      </c>
      <c r="Q131" s="48">
        <v>0</v>
      </c>
      <c r="R131" s="72" t="s">
        <v>34</v>
      </c>
      <c r="S131" s="72" t="s">
        <v>34</v>
      </c>
      <c r="T131" s="51" t="s">
        <v>34</v>
      </c>
      <c r="U131" s="50" t="s">
        <v>34</v>
      </c>
      <c r="V131" s="51" t="s">
        <v>34</v>
      </c>
      <c r="W131" s="50" t="s">
        <v>34</v>
      </c>
      <c r="X131" s="51" t="s">
        <v>34</v>
      </c>
      <c r="Y131" s="72" t="s">
        <v>34</v>
      </c>
      <c r="Z131" s="51" t="s">
        <v>34</v>
      </c>
      <c r="AA131" s="72" t="s">
        <v>34</v>
      </c>
      <c r="AB131" s="51" t="s">
        <v>34</v>
      </c>
      <c r="AC131" s="15" t="s">
        <v>297</v>
      </c>
      <c r="AK131" s="23"/>
      <c r="AL131" s="23"/>
    </row>
    <row r="132" spans="1:38" ht="63" outlineLevel="1" x14ac:dyDescent="0.25">
      <c r="A132" s="43" t="s">
        <v>210</v>
      </c>
      <c r="B132" s="44" t="s">
        <v>298</v>
      </c>
      <c r="C132" s="46" t="s">
        <v>299</v>
      </c>
      <c r="D132" s="49">
        <v>0.2133816</v>
      </c>
      <c r="E132" s="47" t="s">
        <v>34</v>
      </c>
      <c r="F132" s="48">
        <v>1.4518610000000001E-2</v>
      </c>
      <c r="G132" s="49">
        <v>0.19886299000000002</v>
      </c>
      <c r="H132" s="72">
        <f t="shared" si="105"/>
        <v>0.12338159999999999</v>
      </c>
      <c r="I132" s="48">
        <v>0</v>
      </c>
      <c r="J132" s="48">
        <v>0</v>
      </c>
      <c r="K132" s="48">
        <v>0.10281799999999999</v>
      </c>
      <c r="L132" s="48">
        <v>2.0563600000000001E-2</v>
      </c>
      <c r="M132" s="72">
        <f t="shared" si="106"/>
        <v>0.11970354</v>
      </c>
      <c r="N132" s="48">
        <v>0</v>
      </c>
      <c r="O132" s="48">
        <v>0</v>
      </c>
      <c r="P132" s="48">
        <v>0.11970354</v>
      </c>
      <c r="Q132" s="48">
        <v>0</v>
      </c>
      <c r="R132" s="72">
        <f t="shared" si="107"/>
        <v>7.915945000000002E-2</v>
      </c>
      <c r="S132" s="72">
        <f t="shared" ref="S132:S139" si="129">M132-H132</f>
        <v>-3.6780599999999969E-3</v>
      </c>
      <c r="T132" s="51">
        <f t="shared" ref="T132:T139" si="130">S132/H132</f>
        <v>-2.9810441751444275E-2</v>
      </c>
      <c r="U132" s="50">
        <f t="shared" ref="U132:U139" si="131">N132-I132</f>
        <v>0</v>
      </c>
      <c r="V132" s="51">
        <v>0</v>
      </c>
      <c r="W132" s="50">
        <f t="shared" ref="W132:W139" si="132">O132-J132</f>
        <v>0</v>
      </c>
      <c r="X132" s="51">
        <v>0</v>
      </c>
      <c r="Y132" s="72">
        <f t="shared" ref="Y132:Y139" si="133">P132-K132</f>
        <v>1.6885540000000004E-2</v>
      </c>
      <c r="Z132" s="51">
        <f t="shared" ref="Z132:Z139" si="134">Y132/K132</f>
        <v>0.16422746989826689</v>
      </c>
      <c r="AA132" s="72">
        <f t="shared" ref="AA132:AA139" si="135">Q132-L132</f>
        <v>-2.0563600000000001E-2</v>
      </c>
      <c r="AB132" s="51">
        <f t="shared" ref="AB132:AB139" si="136">AA132/L132</f>
        <v>-1</v>
      </c>
      <c r="AC132" s="15" t="s">
        <v>34</v>
      </c>
      <c r="AK132" s="23"/>
      <c r="AL132" s="23"/>
    </row>
    <row r="133" spans="1:38" ht="63" outlineLevel="1" x14ac:dyDescent="0.25">
      <c r="A133" s="43" t="s">
        <v>210</v>
      </c>
      <c r="B133" s="44" t="s">
        <v>300</v>
      </c>
      <c r="C133" s="46" t="s">
        <v>301</v>
      </c>
      <c r="D133" s="49">
        <v>0.85352640000000002</v>
      </c>
      <c r="E133" s="47" t="s">
        <v>34</v>
      </c>
      <c r="F133" s="48">
        <v>1.4426940000000001E-2</v>
      </c>
      <c r="G133" s="49">
        <v>0.83909946000000002</v>
      </c>
      <c r="H133" s="72">
        <f t="shared" si="105"/>
        <v>0.12338159999999999</v>
      </c>
      <c r="I133" s="48">
        <v>0</v>
      </c>
      <c r="J133" s="48">
        <v>0</v>
      </c>
      <c r="K133" s="48">
        <v>0.10281799999999999</v>
      </c>
      <c r="L133" s="48">
        <v>2.0563600000000001E-2</v>
      </c>
      <c r="M133" s="72">
        <f t="shared" si="106"/>
        <v>0.11864925999999999</v>
      </c>
      <c r="N133" s="48">
        <v>0</v>
      </c>
      <c r="O133" s="48">
        <v>0</v>
      </c>
      <c r="P133" s="48">
        <v>0.11864925999999999</v>
      </c>
      <c r="Q133" s="48">
        <v>0</v>
      </c>
      <c r="R133" s="72">
        <f t="shared" si="107"/>
        <v>0.72045020000000004</v>
      </c>
      <c r="S133" s="72">
        <f t="shared" si="129"/>
        <v>-4.7323400000000015E-3</v>
      </c>
      <c r="T133" s="51">
        <f t="shared" si="130"/>
        <v>-3.8355313920390086E-2</v>
      </c>
      <c r="U133" s="50">
        <f t="shared" si="131"/>
        <v>0</v>
      </c>
      <c r="V133" s="51">
        <v>0</v>
      </c>
      <c r="W133" s="50">
        <f t="shared" si="132"/>
        <v>0</v>
      </c>
      <c r="X133" s="51">
        <v>0</v>
      </c>
      <c r="Y133" s="72">
        <f t="shared" si="133"/>
        <v>1.583126E-2</v>
      </c>
      <c r="Z133" s="51">
        <f t="shared" si="134"/>
        <v>0.15397362329553191</v>
      </c>
      <c r="AA133" s="72">
        <f t="shared" si="135"/>
        <v>-2.0563600000000001E-2</v>
      </c>
      <c r="AB133" s="51">
        <f t="shared" si="136"/>
        <v>-1</v>
      </c>
      <c r="AC133" s="15" t="s">
        <v>34</v>
      </c>
      <c r="AK133" s="23"/>
      <c r="AL133" s="23"/>
    </row>
    <row r="134" spans="1:38" ht="63" outlineLevel="1" x14ac:dyDescent="0.25">
      <c r="A134" s="43" t="s">
        <v>210</v>
      </c>
      <c r="B134" s="44" t="s">
        <v>302</v>
      </c>
      <c r="C134" s="46" t="s">
        <v>303</v>
      </c>
      <c r="D134" s="49">
        <v>0.42676320000000001</v>
      </c>
      <c r="E134" s="47" t="s">
        <v>34</v>
      </c>
      <c r="F134" s="48">
        <v>1.83561E-2</v>
      </c>
      <c r="G134" s="49">
        <v>0.40840710000000002</v>
      </c>
      <c r="H134" s="72">
        <f t="shared" si="105"/>
        <v>0.24676319999999999</v>
      </c>
      <c r="I134" s="48">
        <v>0</v>
      </c>
      <c r="J134" s="48">
        <v>0</v>
      </c>
      <c r="K134" s="48">
        <v>0.20563599999999999</v>
      </c>
      <c r="L134" s="48">
        <v>4.1127200000000003E-2</v>
      </c>
      <c r="M134" s="72">
        <f t="shared" si="106"/>
        <v>0.16383459</v>
      </c>
      <c r="N134" s="48">
        <v>0</v>
      </c>
      <c r="O134" s="48">
        <v>0</v>
      </c>
      <c r="P134" s="48">
        <v>0.16383459</v>
      </c>
      <c r="Q134" s="48">
        <v>0</v>
      </c>
      <c r="R134" s="72">
        <f t="shared" si="107"/>
        <v>0.24457251000000002</v>
      </c>
      <c r="S134" s="72">
        <f t="shared" si="129"/>
        <v>-8.2928609999999986E-2</v>
      </c>
      <c r="T134" s="51">
        <f t="shared" si="130"/>
        <v>-0.33606554786126941</v>
      </c>
      <c r="U134" s="50">
        <f t="shared" si="131"/>
        <v>0</v>
      </c>
      <c r="V134" s="51">
        <v>0</v>
      </c>
      <c r="W134" s="50">
        <f t="shared" si="132"/>
        <v>0</v>
      </c>
      <c r="X134" s="51">
        <v>0</v>
      </c>
      <c r="Y134" s="72">
        <f t="shared" si="133"/>
        <v>-4.1801409999999983E-2</v>
      </c>
      <c r="Z134" s="51">
        <f t="shared" si="134"/>
        <v>-0.20327865743352325</v>
      </c>
      <c r="AA134" s="72">
        <f t="shared" si="135"/>
        <v>-4.1127200000000003E-2</v>
      </c>
      <c r="AB134" s="51">
        <f t="shared" si="136"/>
        <v>-1</v>
      </c>
      <c r="AC134" s="15" t="s">
        <v>294</v>
      </c>
      <c r="AK134" s="23"/>
      <c r="AL134" s="23"/>
    </row>
    <row r="135" spans="1:38" ht="31.5" outlineLevel="1" x14ac:dyDescent="0.25">
      <c r="A135" s="43" t="s">
        <v>210</v>
      </c>
      <c r="B135" s="44" t="s">
        <v>304</v>
      </c>
      <c r="C135" s="46" t="s">
        <v>305</v>
      </c>
      <c r="D135" s="49">
        <v>16.511187911999997</v>
      </c>
      <c r="E135" s="47" t="s">
        <v>34</v>
      </c>
      <c r="F135" s="48">
        <v>0</v>
      </c>
      <c r="G135" s="49">
        <v>16.511187911999997</v>
      </c>
      <c r="H135" s="72">
        <f t="shared" si="105"/>
        <v>13.208950329599997</v>
      </c>
      <c r="I135" s="48">
        <v>0</v>
      </c>
      <c r="J135" s="48">
        <v>0</v>
      </c>
      <c r="K135" s="48">
        <v>11.007458607999999</v>
      </c>
      <c r="L135" s="48">
        <v>2.2014917215999983</v>
      </c>
      <c r="M135" s="72">
        <f t="shared" si="106"/>
        <v>9.5004336399999989</v>
      </c>
      <c r="N135" s="48">
        <v>0</v>
      </c>
      <c r="O135" s="48">
        <v>0</v>
      </c>
      <c r="P135" s="48">
        <v>8.0020365099999999</v>
      </c>
      <c r="Q135" s="48">
        <v>1.4983971299999994</v>
      </c>
      <c r="R135" s="72">
        <f t="shared" si="107"/>
        <v>7.010754271999998</v>
      </c>
      <c r="S135" s="72">
        <f t="shared" si="129"/>
        <v>-3.7085166895999979</v>
      </c>
      <c r="T135" s="51">
        <f t="shared" si="130"/>
        <v>-0.28075786471007963</v>
      </c>
      <c r="U135" s="50">
        <f t="shared" si="131"/>
        <v>0</v>
      </c>
      <c r="V135" s="51">
        <v>0</v>
      </c>
      <c r="W135" s="50">
        <f t="shared" si="132"/>
        <v>0</v>
      </c>
      <c r="X135" s="51">
        <v>0</v>
      </c>
      <c r="Y135" s="72">
        <f t="shared" si="133"/>
        <v>-3.0054220979999986</v>
      </c>
      <c r="Z135" s="51">
        <f t="shared" si="134"/>
        <v>-0.27303505786664678</v>
      </c>
      <c r="AA135" s="72">
        <f t="shared" si="135"/>
        <v>-0.70309459159999887</v>
      </c>
      <c r="AB135" s="51">
        <f t="shared" si="136"/>
        <v>-0.31937189892724394</v>
      </c>
      <c r="AC135" s="15" t="s">
        <v>306</v>
      </c>
      <c r="AK135" s="23"/>
      <c r="AL135" s="23"/>
    </row>
    <row r="136" spans="1:38" ht="42.75" customHeight="1" outlineLevel="1" x14ac:dyDescent="0.25">
      <c r="A136" s="43" t="s">
        <v>210</v>
      </c>
      <c r="B136" s="44" t="s">
        <v>307</v>
      </c>
      <c r="C136" s="46" t="s">
        <v>308</v>
      </c>
      <c r="D136" s="49">
        <v>4.0185544680000005</v>
      </c>
      <c r="E136" s="47" t="s">
        <v>34</v>
      </c>
      <c r="F136" s="48">
        <v>4.0390142600000001</v>
      </c>
      <c r="G136" s="49">
        <v>-2.0459791999999588E-2</v>
      </c>
      <c r="H136" s="72">
        <f t="shared" si="105"/>
        <v>2.1724624680000004</v>
      </c>
      <c r="I136" s="48">
        <v>0</v>
      </c>
      <c r="J136" s="48">
        <v>0</v>
      </c>
      <c r="K136" s="48">
        <v>1.8103853900000006</v>
      </c>
      <c r="L136" s="48">
        <v>0.36207707799999977</v>
      </c>
      <c r="M136" s="72">
        <f t="shared" si="106"/>
        <v>0</v>
      </c>
      <c r="N136" s="48">
        <v>0</v>
      </c>
      <c r="O136" s="48">
        <v>0</v>
      </c>
      <c r="P136" s="48">
        <v>0</v>
      </c>
      <c r="Q136" s="48">
        <v>0</v>
      </c>
      <c r="R136" s="72">
        <f t="shared" si="107"/>
        <v>-2.0459791999999588E-2</v>
      </c>
      <c r="S136" s="72">
        <f t="shared" si="129"/>
        <v>-2.1724624680000004</v>
      </c>
      <c r="T136" s="51">
        <f t="shared" si="130"/>
        <v>-1</v>
      </c>
      <c r="U136" s="50">
        <f t="shared" si="131"/>
        <v>0</v>
      </c>
      <c r="V136" s="51">
        <v>0</v>
      </c>
      <c r="W136" s="50">
        <f t="shared" si="132"/>
        <v>0</v>
      </c>
      <c r="X136" s="51">
        <v>0</v>
      </c>
      <c r="Y136" s="72">
        <f t="shared" si="133"/>
        <v>-1.8103853900000006</v>
      </c>
      <c r="Z136" s="51">
        <f t="shared" si="134"/>
        <v>-1</v>
      </c>
      <c r="AA136" s="72">
        <f t="shared" si="135"/>
        <v>-0.36207707799999977</v>
      </c>
      <c r="AB136" s="51">
        <f t="shared" si="136"/>
        <v>-1</v>
      </c>
      <c r="AC136" s="15" t="s">
        <v>309</v>
      </c>
      <c r="AK136" s="23"/>
      <c r="AL136" s="23"/>
    </row>
    <row r="137" spans="1:38" ht="31.5" outlineLevel="1" x14ac:dyDescent="0.25">
      <c r="A137" s="43" t="s">
        <v>210</v>
      </c>
      <c r="B137" s="44" t="s">
        <v>310</v>
      </c>
      <c r="C137" s="46" t="s">
        <v>311</v>
      </c>
      <c r="D137" s="49">
        <v>8.5364879760000001</v>
      </c>
      <c r="E137" s="47" t="s">
        <v>34</v>
      </c>
      <c r="F137" s="48">
        <v>0</v>
      </c>
      <c r="G137" s="49">
        <v>8.5364879760000001</v>
      </c>
      <c r="H137" s="72">
        <f t="shared" si="105"/>
        <v>8.5364879760000001</v>
      </c>
      <c r="I137" s="48">
        <v>0</v>
      </c>
      <c r="J137" s="48">
        <v>0</v>
      </c>
      <c r="K137" s="48">
        <v>7.1137399800000001</v>
      </c>
      <c r="L137" s="48">
        <v>1.422747996</v>
      </c>
      <c r="M137" s="72">
        <f t="shared" si="106"/>
        <v>8.6146120199999991</v>
      </c>
      <c r="N137" s="48">
        <v>0</v>
      </c>
      <c r="O137" s="48">
        <v>0</v>
      </c>
      <c r="P137" s="48">
        <v>7.1993698099999994</v>
      </c>
      <c r="Q137" s="48">
        <v>1.4152422099999995</v>
      </c>
      <c r="R137" s="72">
        <f t="shared" si="107"/>
        <v>-7.812404399999906E-2</v>
      </c>
      <c r="S137" s="72">
        <f t="shared" si="129"/>
        <v>7.812404399999906E-2</v>
      </c>
      <c r="T137" s="51">
        <f t="shared" si="130"/>
        <v>9.151778134010349E-3</v>
      </c>
      <c r="U137" s="50">
        <f t="shared" si="131"/>
        <v>0</v>
      </c>
      <c r="V137" s="51">
        <v>0</v>
      </c>
      <c r="W137" s="50">
        <f t="shared" si="132"/>
        <v>0</v>
      </c>
      <c r="X137" s="51">
        <v>0</v>
      </c>
      <c r="Y137" s="72">
        <f t="shared" si="133"/>
        <v>8.5629829999999352E-2</v>
      </c>
      <c r="Z137" s="51">
        <f t="shared" si="134"/>
        <v>1.203724485864598E-2</v>
      </c>
      <c r="AA137" s="72">
        <f t="shared" si="135"/>
        <v>-7.5057860000005139E-3</v>
      </c>
      <c r="AB137" s="51">
        <f t="shared" si="136"/>
        <v>-5.2755554891679591E-3</v>
      </c>
      <c r="AC137" s="15" t="s">
        <v>34</v>
      </c>
      <c r="AK137" s="23"/>
      <c r="AL137" s="23"/>
    </row>
    <row r="138" spans="1:38" ht="40.5" customHeight="1" outlineLevel="1" x14ac:dyDescent="0.25">
      <c r="A138" s="43" t="s">
        <v>210</v>
      </c>
      <c r="B138" s="44" t="s">
        <v>312</v>
      </c>
      <c r="C138" s="46" t="s">
        <v>313</v>
      </c>
      <c r="D138" s="49">
        <v>0.45687712800000002</v>
      </c>
      <c r="E138" s="47" t="s">
        <v>34</v>
      </c>
      <c r="F138" s="48">
        <v>0</v>
      </c>
      <c r="G138" s="49">
        <v>0.45687712800000002</v>
      </c>
      <c r="H138" s="72">
        <f t="shared" si="105"/>
        <v>0.45687712800000002</v>
      </c>
      <c r="I138" s="48">
        <v>0</v>
      </c>
      <c r="J138" s="48">
        <v>0</v>
      </c>
      <c r="K138" s="48">
        <v>0.38073094000000002</v>
      </c>
      <c r="L138" s="48">
        <v>7.6146188000000004E-2</v>
      </c>
      <c r="M138" s="72">
        <f t="shared" si="106"/>
        <v>0.42948240000000004</v>
      </c>
      <c r="N138" s="48">
        <v>0</v>
      </c>
      <c r="O138" s="48">
        <v>0</v>
      </c>
      <c r="P138" s="48">
        <v>0.357902</v>
      </c>
      <c r="Q138" s="48">
        <v>7.1580400000000058E-2</v>
      </c>
      <c r="R138" s="72">
        <f t="shared" si="107"/>
        <v>2.7394727999999979E-2</v>
      </c>
      <c r="S138" s="72">
        <f t="shared" si="129"/>
        <v>-2.7394727999999979E-2</v>
      </c>
      <c r="T138" s="51">
        <f t="shared" si="130"/>
        <v>-5.996082167632602E-2</v>
      </c>
      <c r="U138" s="50">
        <f t="shared" si="131"/>
        <v>0</v>
      </c>
      <c r="V138" s="51">
        <v>0</v>
      </c>
      <c r="W138" s="50">
        <f t="shared" si="132"/>
        <v>0</v>
      </c>
      <c r="X138" s="51">
        <v>0</v>
      </c>
      <c r="Y138" s="72">
        <f t="shared" si="133"/>
        <v>-2.282894000000002E-2</v>
      </c>
      <c r="Z138" s="51">
        <f t="shared" si="134"/>
        <v>-5.9960821676326118E-2</v>
      </c>
      <c r="AA138" s="72">
        <f t="shared" si="135"/>
        <v>-4.5657879999999457E-3</v>
      </c>
      <c r="AB138" s="51">
        <f t="shared" si="136"/>
        <v>-5.9960821676325354E-2</v>
      </c>
      <c r="AC138" s="15" t="s">
        <v>34</v>
      </c>
      <c r="AK138" s="23"/>
      <c r="AL138" s="23"/>
    </row>
    <row r="139" spans="1:38" ht="63" outlineLevel="1" x14ac:dyDescent="0.25">
      <c r="A139" s="43" t="s">
        <v>210</v>
      </c>
      <c r="B139" s="44" t="s">
        <v>314</v>
      </c>
      <c r="C139" s="46" t="s">
        <v>315</v>
      </c>
      <c r="D139" s="49">
        <v>56.337913031999996</v>
      </c>
      <c r="E139" s="47" t="s">
        <v>34</v>
      </c>
      <c r="F139" s="48">
        <v>0</v>
      </c>
      <c r="G139" s="49">
        <v>56.337913031999996</v>
      </c>
      <c r="H139" s="72">
        <f t="shared" si="105"/>
        <v>5.843326308</v>
      </c>
      <c r="I139" s="48">
        <v>0</v>
      </c>
      <c r="J139" s="48">
        <v>0</v>
      </c>
      <c r="K139" s="48">
        <v>4.8694385899999997</v>
      </c>
      <c r="L139" s="48">
        <v>0.97388771800000029</v>
      </c>
      <c r="M139" s="72">
        <f t="shared" si="106"/>
        <v>0.31100871999999996</v>
      </c>
      <c r="N139" s="48">
        <v>0</v>
      </c>
      <c r="O139" s="48">
        <v>0</v>
      </c>
      <c r="P139" s="48">
        <v>0.25917393999999999</v>
      </c>
      <c r="Q139" s="48">
        <v>5.1834779999999969E-2</v>
      </c>
      <c r="R139" s="72">
        <f t="shared" si="107"/>
        <v>56.026904311999999</v>
      </c>
      <c r="S139" s="72">
        <f t="shared" si="129"/>
        <v>-5.5323175879999997</v>
      </c>
      <c r="T139" s="51">
        <f t="shared" si="130"/>
        <v>-0.94677539750360962</v>
      </c>
      <c r="U139" s="50">
        <f t="shared" si="131"/>
        <v>0</v>
      </c>
      <c r="V139" s="51">
        <v>0</v>
      </c>
      <c r="W139" s="50">
        <f t="shared" si="132"/>
        <v>0</v>
      </c>
      <c r="X139" s="51">
        <v>0</v>
      </c>
      <c r="Y139" s="72">
        <f t="shared" si="133"/>
        <v>-4.6102646499999995</v>
      </c>
      <c r="Z139" s="51">
        <f t="shared" si="134"/>
        <v>-0.94677539613452644</v>
      </c>
      <c r="AA139" s="72">
        <f t="shared" si="135"/>
        <v>-0.92205293800000032</v>
      </c>
      <c r="AB139" s="51">
        <f t="shared" si="136"/>
        <v>-0.94677540434902585</v>
      </c>
      <c r="AC139" s="15" t="s">
        <v>316</v>
      </c>
      <c r="AK139" s="23"/>
      <c r="AL139" s="23"/>
    </row>
    <row r="140" spans="1:38" ht="47.25" outlineLevel="1" x14ac:dyDescent="0.25">
      <c r="A140" s="43" t="s">
        <v>210</v>
      </c>
      <c r="B140" s="44" t="s">
        <v>317</v>
      </c>
      <c r="C140" s="46" t="s">
        <v>318</v>
      </c>
      <c r="D140" s="49" t="s">
        <v>34</v>
      </c>
      <c r="E140" s="47" t="s">
        <v>34</v>
      </c>
      <c r="F140" s="48" t="s">
        <v>34</v>
      </c>
      <c r="G140" s="49" t="s">
        <v>34</v>
      </c>
      <c r="H140" s="72" t="s">
        <v>34</v>
      </c>
      <c r="I140" s="48" t="s">
        <v>34</v>
      </c>
      <c r="J140" s="48" t="s">
        <v>34</v>
      </c>
      <c r="K140" s="48" t="s">
        <v>34</v>
      </c>
      <c r="L140" s="48" t="s">
        <v>34</v>
      </c>
      <c r="M140" s="72">
        <f t="shared" si="106"/>
        <v>4.3467189200000007</v>
      </c>
      <c r="N140" s="48">
        <v>0</v>
      </c>
      <c r="O140" s="48">
        <v>0</v>
      </c>
      <c r="P140" s="48">
        <v>3.6471455199999996</v>
      </c>
      <c r="Q140" s="48">
        <v>0.69957340000000068</v>
      </c>
      <c r="R140" s="72" t="s">
        <v>34</v>
      </c>
      <c r="S140" s="72" t="s">
        <v>34</v>
      </c>
      <c r="T140" s="51" t="s">
        <v>34</v>
      </c>
      <c r="U140" s="50" t="s">
        <v>34</v>
      </c>
      <c r="V140" s="51" t="s">
        <v>34</v>
      </c>
      <c r="W140" s="50" t="s">
        <v>34</v>
      </c>
      <c r="X140" s="51" t="s">
        <v>34</v>
      </c>
      <c r="Y140" s="72" t="s">
        <v>34</v>
      </c>
      <c r="Z140" s="51" t="s">
        <v>34</v>
      </c>
      <c r="AA140" s="72" t="s">
        <v>34</v>
      </c>
      <c r="AB140" s="51" t="s">
        <v>34</v>
      </c>
      <c r="AC140" s="15" t="s">
        <v>319</v>
      </c>
      <c r="AK140" s="23"/>
      <c r="AL140" s="23"/>
    </row>
    <row r="141" spans="1:38" ht="31.5" outlineLevel="1" x14ac:dyDescent="0.25">
      <c r="A141" s="43" t="s">
        <v>210</v>
      </c>
      <c r="B141" s="44" t="s">
        <v>320</v>
      </c>
      <c r="C141" s="46" t="s">
        <v>321</v>
      </c>
      <c r="D141" s="49" t="s">
        <v>34</v>
      </c>
      <c r="E141" s="47" t="s">
        <v>34</v>
      </c>
      <c r="F141" s="48" t="s">
        <v>34</v>
      </c>
      <c r="G141" s="49" t="s">
        <v>34</v>
      </c>
      <c r="H141" s="72" t="s">
        <v>34</v>
      </c>
      <c r="I141" s="48" t="s">
        <v>34</v>
      </c>
      <c r="J141" s="48" t="s">
        <v>34</v>
      </c>
      <c r="K141" s="48" t="s">
        <v>34</v>
      </c>
      <c r="L141" s="48" t="s">
        <v>34</v>
      </c>
      <c r="M141" s="72">
        <f t="shared" si="106"/>
        <v>3.1940436000000001</v>
      </c>
      <c r="N141" s="48">
        <v>0</v>
      </c>
      <c r="O141" s="48">
        <v>0</v>
      </c>
      <c r="P141" s="48">
        <v>0</v>
      </c>
      <c r="Q141" s="48">
        <v>3.1940436000000001</v>
      </c>
      <c r="R141" s="72" t="s">
        <v>34</v>
      </c>
      <c r="S141" s="72" t="s">
        <v>34</v>
      </c>
      <c r="T141" s="51" t="s">
        <v>34</v>
      </c>
      <c r="U141" s="50" t="s">
        <v>34</v>
      </c>
      <c r="V141" s="51" t="s">
        <v>34</v>
      </c>
      <c r="W141" s="50" t="s">
        <v>34</v>
      </c>
      <c r="X141" s="51" t="s">
        <v>34</v>
      </c>
      <c r="Y141" s="72" t="s">
        <v>34</v>
      </c>
      <c r="Z141" s="51" t="s">
        <v>34</v>
      </c>
      <c r="AA141" s="72" t="s">
        <v>34</v>
      </c>
      <c r="AB141" s="51" t="s">
        <v>34</v>
      </c>
      <c r="AC141" s="15" t="s">
        <v>322</v>
      </c>
      <c r="AK141" s="23"/>
      <c r="AL141" s="23"/>
    </row>
    <row r="142" spans="1:38" ht="31.5" outlineLevel="1" x14ac:dyDescent="0.25">
      <c r="A142" s="43" t="s">
        <v>210</v>
      </c>
      <c r="B142" s="44" t="s">
        <v>323</v>
      </c>
      <c r="C142" s="46" t="s">
        <v>324</v>
      </c>
      <c r="D142" s="49">
        <v>83.624160078796081</v>
      </c>
      <c r="E142" s="47" t="s">
        <v>34</v>
      </c>
      <c r="F142" s="48">
        <v>75.869266569999994</v>
      </c>
      <c r="G142" s="49">
        <v>7.7548935087960871</v>
      </c>
      <c r="H142" s="72">
        <f t="shared" si="105"/>
        <v>7.6899030340000003</v>
      </c>
      <c r="I142" s="48">
        <v>0</v>
      </c>
      <c r="J142" s="48">
        <v>0</v>
      </c>
      <c r="K142" s="48">
        <v>6.4334477100000003</v>
      </c>
      <c r="L142" s="48">
        <v>1.256455324</v>
      </c>
      <c r="M142" s="72">
        <f t="shared" si="106"/>
        <v>6.9796298800000001</v>
      </c>
      <c r="N142" s="48">
        <v>0</v>
      </c>
      <c r="O142" s="48">
        <v>0</v>
      </c>
      <c r="P142" s="48">
        <v>5.844036</v>
      </c>
      <c r="Q142" s="48">
        <v>1.1355938800000003</v>
      </c>
      <c r="R142" s="72">
        <f t="shared" si="107"/>
        <v>0.77526362879608701</v>
      </c>
      <c r="S142" s="72">
        <f t="shared" ref="S142:S145" si="137">M142-H142</f>
        <v>-0.71027315400000024</v>
      </c>
      <c r="T142" s="51">
        <f t="shared" ref="T142:T145" si="138">S142/H142</f>
        <v>-9.2364383641719686E-2</v>
      </c>
      <c r="U142" s="50">
        <f t="shared" ref="U142:U145" si="139">N142-I142</f>
        <v>0</v>
      </c>
      <c r="V142" s="51">
        <v>0</v>
      </c>
      <c r="W142" s="50">
        <f t="shared" ref="W142:W145" si="140">O142-J142</f>
        <v>0</v>
      </c>
      <c r="X142" s="51">
        <v>0</v>
      </c>
      <c r="Y142" s="72">
        <f t="shared" ref="Y142:Y145" si="141">P142-K142</f>
        <v>-0.58941171000000026</v>
      </c>
      <c r="Z142" s="51">
        <f t="shared" ref="Z142:Z145" si="142">Y142/K142</f>
        <v>-9.161677168586177E-2</v>
      </c>
      <c r="AA142" s="72">
        <f t="shared" ref="AA142:AA145" si="143">Q142-L142</f>
        <v>-0.12086144399999976</v>
      </c>
      <c r="AB142" s="51">
        <f t="shared" ref="AB142:AB145" si="144">AA142/L142</f>
        <v>-9.6192392750766645E-2</v>
      </c>
      <c r="AC142" s="15" t="s">
        <v>34</v>
      </c>
      <c r="AK142" s="23"/>
      <c r="AL142" s="23"/>
    </row>
    <row r="143" spans="1:38" ht="63" outlineLevel="1" x14ac:dyDescent="0.25">
      <c r="A143" s="43" t="s">
        <v>210</v>
      </c>
      <c r="B143" s="44" t="s">
        <v>325</v>
      </c>
      <c r="C143" s="46" t="s">
        <v>326</v>
      </c>
      <c r="D143" s="49">
        <v>76.560210158918991</v>
      </c>
      <c r="E143" s="47" t="s">
        <v>34</v>
      </c>
      <c r="F143" s="48">
        <v>12.357795259999998</v>
      </c>
      <c r="G143" s="49">
        <v>64.202414898918988</v>
      </c>
      <c r="H143" s="72">
        <f t="shared" si="105"/>
        <v>10.902902129675139</v>
      </c>
      <c r="I143" s="48">
        <v>0</v>
      </c>
      <c r="J143" s="48">
        <v>0</v>
      </c>
      <c r="K143" s="48">
        <v>9.1269901630626151</v>
      </c>
      <c r="L143" s="48">
        <v>1.775911966612524</v>
      </c>
      <c r="M143" s="72">
        <f t="shared" si="106"/>
        <v>8.5786256499999975</v>
      </c>
      <c r="N143" s="48">
        <v>0</v>
      </c>
      <c r="O143" s="48">
        <v>0</v>
      </c>
      <c r="P143" s="48">
        <v>8.5786256499999975</v>
      </c>
      <c r="Q143" s="48">
        <v>0</v>
      </c>
      <c r="R143" s="72">
        <f t="shared" si="107"/>
        <v>55.623789248918989</v>
      </c>
      <c r="S143" s="72">
        <f t="shared" si="137"/>
        <v>-2.3242764796751416</v>
      </c>
      <c r="T143" s="51">
        <f t="shared" si="138"/>
        <v>-0.21317961511816261</v>
      </c>
      <c r="U143" s="50">
        <f t="shared" si="139"/>
        <v>0</v>
      </c>
      <c r="V143" s="51">
        <v>0</v>
      </c>
      <c r="W143" s="50">
        <f t="shared" si="140"/>
        <v>0</v>
      </c>
      <c r="X143" s="51">
        <v>0</v>
      </c>
      <c r="Y143" s="72">
        <f t="shared" si="141"/>
        <v>-0.54836451306261758</v>
      </c>
      <c r="Z143" s="51">
        <f t="shared" si="142"/>
        <v>-6.0081637348736949E-2</v>
      </c>
      <c r="AA143" s="72">
        <f t="shared" si="143"/>
        <v>-1.775911966612524</v>
      </c>
      <c r="AB143" s="51">
        <f t="shared" si="144"/>
        <v>-1</v>
      </c>
      <c r="AC143" s="15" t="s">
        <v>327</v>
      </c>
      <c r="AK143" s="23"/>
      <c r="AL143" s="23"/>
    </row>
    <row r="144" spans="1:38" ht="126" outlineLevel="1" x14ac:dyDescent="0.25">
      <c r="A144" s="43" t="s">
        <v>210</v>
      </c>
      <c r="B144" s="44" t="s">
        <v>328</v>
      </c>
      <c r="C144" s="46" t="s">
        <v>329</v>
      </c>
      <c r="D144" s="49">
        <v>7.0577612159999994</v>
      </c>
      <c r="E144" s="47" t="s">
        <v>34</v>
      </c>
      <c r="F144" s="48">
        <v>0.4400751</v>
      </c>
      <c r="G144" s="49">
        <v>6.6176861159999998</v>
      </c>
      <c r="H144" s="72">
        <f t="shared" si="105"/>
        <v>6.6176861159999998</v>
      </c>
      <c r="I144" s="48">
        <v>0</v>
      </c>
      <c r="J144" s="48">
        <v>0</v>
      </c>
      <c r="K144" s="48">
        <v>5.5410000000000004</v>
      </c>
      <c r="L144" s="48">
        <v>1.0766861159999994</v>
      </c>
      <c r="M144" s="72">
        <f t="shared" si="106"/>
        <v>0</v>
      </c>
      <c r="N144" s="48">
        <v>0</v>
      </c>
      <c r="O144" s="48">
        <v>0</v>
      </c>
      <c r="P144" s="48">
        <v>0</v>
      </c>
      <c r="Q144" s="48">
        <v>0</v>
      </c>
      <c r="R144" s="72">
        <f t="shared" si="107"/>
        <v>6.6176861159999998</v>
      </c>
      <c r="S144" s="72">
        <f t="shared" si="137"/>
        <v>-6.6176861159999998</v>
      </c>
      <c r="T144" s="51">
        <f t="shared" si="138"/>
        <v>-1</v>
      </c>
      <c r="U144" s="50">
        <f t="shared" si="139"/>
        <v>0</v>
      </c>
      <c r="V144" s="51">
        <v>0</v>
      </c>
      <c r="W144" s="50">
        <f t="shared" si="140"/>
        <v>0</v>
      </c>
      <c r="X144" s="51">
        <v>0</v>
      </c>
      <c r="Y144" s="72">
        <f t="shared" si="141"/>
        <v>-5.5410000000000004</v>
      </c>
      <c r="Z144" s="51">
        <f t="shared" si="142"/>
        <v>-1</v>
      </c>
      <c r="AA144" s="72">
        <f t="shared" si="143"/>
        <v>-1.0766861159999994</v>
      </c>
      <c r="AB144" s="51">
        <f t="shared" si="144"/>
        <v>-1</v>
      </c>
      <c r="AC144" s="15" t="s">
        <v>330</v>
      </c>
      <c r="AK144" s="23"/>
      <c r="AL144" s="23"/>
    </row>
    <row r="145" spans="1:38" ht="31.5" outlineLevel="1" x14ac:dyDescent="0.25">
      <c r="A145" s="43" t="s">
        <v>210</v>
      </c>
      <c r="B145" s="44" t="s">
        <v>331</v>
      </c>
      <c r="C145" s="46" t="s">
        <v>332</v>
      </c>
      <c r="D145" s="49">
        <v>77.625529599999993</v>
      </c>
      <c r="E145" s="47" t="s">
        <v>34</v>
      </c>
      <c r="F145" s="48">
        <v>3.2485529999999998</v>
      </c>
      <c r="G145" s="49">
        <v>74.376976599999992</v>
      </c>
      <c r="H145" s="72">
        <f t="shared" si="105"/>
        <v>48.723200799999979</v>
      </c>
      <c r="I145" s="48">
        <v>0</v>
      </c>
      <c r="J145" s="48">
        <v>0</v>
      </c>
      <c r="K145" s="48">
        <v>40.602667333333315</v>
      </c>
      <c r="L145" s="48">
        <v>8.1205334666666644</v>
      </c>
      <c r="M145" s="72">
        <f t="shared" si="106"/>
        <v>0</v>
      </c>
      <c r="N145" s="48">
        <v>0</v>
      </c>
      <c r="O145" s="48">
        <v>0</v>
      </c>
      <c r="P145" s="48">
        <v>0</v>
      </c>
      <c r="Q145" s="48">
        <v>0</v>
      </c>
      <c r="R145" s="72">
        <f t="shared" si="107"/>
        <v>74.376976599999992</v>
      </c>
      <c r="S145" s="72">
        <f t="shared" si="137"/>
        <v>-48.723200799999979</v>
      </c>
      <c r="T145" s="51">
        <f t="shared" si="138"/>
        <v>-1</v>
      </c>
      <c r="U145" s="50">
        <f t="shared" si="139"/>
        <v>0</v>
      </c>
      <c r="V145" s="51">
        <v>0</v>
      </c>
      <c r="W145" s="50">
        <f t="shared" si="140"/>
        <v>0</v>
      </c>
      <c r="X145" s="51">
        <v>0</v>
      </c>
      <c r="Y145" s="72">
        <f t="shared" si="141"/>
        <v>-40.602667333333315</v>
      </c>
      <c r="Z145" s="51">
        <f t="shared" si="142"/>
        <v>-1</v>
      </c>
      <c r="AA145" s="72">
        <f t="shared" si="143"/>
        <v>-8.1205334666666644</v>
      </c>
      <c r="AB145" s="51">
        <f t="shared" si="144"/>
        <v>-1</v>
      </c>
      <c r="AC145" s="15" t="s">
        <v>333</v>
      </c>
      <c r="AK145" s="23"/>
      <c r="AL145" s="23"/>
    </row>
    <row r="146" spans="1:38" ht="63" outlineLevel="1" x14ac:dyDescent="0.25">
      <c r="A146" s="43" t="s">
        <v>210</v>
      </c>
      <c r="B146" s="44" t="s">
        <v>334</v>
      </c>
      <c r="C146" s="46" t="s">
        <v>335</v>
      </c>
      <c r="D146" s="49" t="s">
        <v>34</v>
      </c>
      <c r="E146" s="47" t="s">
        <v>34</v>
      </c>
      <c r="F146" s="48" t="s">
        <v>34</v>
      </c>
      <c r="G146" s="49" t="s">
        <v>34</v>
      </c>
      <c r="H146" s="72" t="s">
        <v>34</v>
      </c>
      <c r="I146" s="48" t="s">
        <v>34</v>
      </c>
      <c r="J146" s="48" t="s">
        <v>34</v>
      </c>
      <c r="K146" s="48" t="s">
        <v>34</v>
      </c>
      <c r="L146" s="48" t="s">
        <v>34</v>
      </c>
      <c r="M146" s="72">
        <f t="shared" si="106"/>
        <v>0</v>
      </c>
      <c r="N146" s="48">
        <v>0</v>
      </c>
      <c r="O146" s="48">
        <v>0</v>
      </c>
      <c r="P146" s="48">
        <v>0</v>
      </c>
      <c r="Q146" s="48">
        <v>0</v>
      </c>
      <c r="R146" s="72" t="s">
        <v>34</v>
      </c>
      <c r="S146" s="72" t="s">
        <v>34</v>
      </c>
      <c r="T146" s="51" t="s">
        <v>34</v>
      </c>
      <c r="U146" s="50" t="s">
        <v>34</v>
      </c>
      <c r="V146" s="51" t="s">
        <v>34</v>
      </c>
      <c r="W146" s="50" t="s">
        <v>34</v>
      </c>
      <c r="X146" s="51" t="s">
        <v>34</v>
      </c>
      <c r="Y146" s="72" t="s">
        <v>34</v>
      </c>
      <c r="Z146" s="51" t="s">
        <v>34</v>
      </c>
      <c r="AA146" s="72" t="s">
        <v>34</v>
      </c>
      <c r="AB146" s="51" t="s">
        <v>34</v>
      </c>
      <c r="AC146" s="15" t="s">
        <v>336</v>
      </c>
      <c r="AK146" s="23"/>
      <c r="AL146" s="23"/>
    </row>
    <row r="147" spans="1:38" ht="63" outlineLevel="1" x14ac:dyDescent="0.25">
      <c r="A147" s="43" t="s">
        <v>210</v>
      </c>
      <c r="B147" s="44" t="s">
        <v>337</v>
      </c>
      <c r="C147" s="46" t="s">
        <v>338</v>
      </c>
      <c r="D147" s="49" t="s">
        <v>34</v>
      </c>
      <c r="E147" s="47" t="s">
        <v>34</v>
      </c>
      <c r="F147" s="48" t="s">
        <v>34</v>
      </c>
      <c r="G147" s="49" t="s">
        <v>34</v>
      </c>
      <c r="H147" s="72" t="s">
        <v>34</v>
      </c>
      <c r="I147" s="48" t="s">
        <v>34</v>
      </c>
      <c r="J147" s="48" t="s">
        <v>34</v>
      </c>
      <c r="K147" s="48" t="s">
        <v>34</v>
      </c>
      <c r="L147" s="48" t="s">
        <v>34</v>
      </c>
      <c r="M147" s="72">
        <f t="shared" si="106"/>
        <v>5.2301797199999998</v>
      </c>
      <c r="N147" s="48">
        <v>0</v>
      </c>
      <c r="O147" s="48">
        <v>0</v>
      </c>
      <c r="P147" s="48">
        <v>4.3584830999999999</v>
      </c>
      <c r="Q147" s="48">
        <v>0.8716966199999997</v>
      </c>
      <c r="R147" s="72" t="s">
        <v>34</v>
      </c>
      <c r="S147" s="72" t="s">
        <v>34</v>
      </c>
      <c r="T147" s="51" t="s">
        <v>34</v>
      </c>
      <c r="U147" s="50" t="s">
        <v>34</v>
      </c>
      <c r="V147" s="51" t="s">
        <v>34</v>
      </c>
      <c r="W147" s="50" t="s">
        <v>34</v>
      </c>
      <c r="X147" s="51" t="s">
        <v>34</v>
      </c>
      <c r="Y147" s="72" t="s">
        <v>34</v>
      </c>
      <c r="Z147" s="51" t="s">
        <v>34</v>
      </c>
      <c r="AA147" s="72" t="s">
        <v>34</v>
      </c>
      <c r="AB147" s="51" t="s">
        <v>34</v>
      </c>
      <c r="AC147" s="15" t="s">
        <v>336</v>
      </c>
      <c r="AK147" s="23"/>
      <c r="AL147" s="23"/>
    </row>
    <row r="148" spans="1:38" ht="31.5" outlineLevel="1" x14ac:dyDescent="0.25">
      <c r="A148" s="43" t="s">
        <v>210</v>
      </c>
      <c r="B148" s="44" t="s">
        <v>339</v>
      </c>
      <c r="C148" s="46" t="s">
        <v>340</v>
      </c>
      <c r="D148" s="49" t="s">
        <v>34</v>
      </c>
      <c r="E148" s="47" t="s">
        <v>34</v>
      </c>
      <c r="F148" s="48" t="s">
        <v>34</v>
      </c>
      <c r="G148" s="49" t="s">
        <v>34</v>
      </c>
      <c r="H148" s="72" t="s">
        <v>34</v>
      </c>
      <c r="I148" s="48" t="s">
        <v>34</v>
      </c>
      <c r="J148" s="48" t="s">
        <v>34</v>
      </c>
      <c r="K148" s="48" t="s">
        <v>34</v>
      </c>
      <c r="L148" s="48" t="s">
        <v>34</v>
      </c>
      <c r="M148" s="72">
        <f t="shared" si="106"/>
        <v>2.585</v>
      </c>
      <c r="N148" s="48">
        <v>0</v>
      </c>
      <c r="O148" s="48">
        <v>0</v>
      </c>
      <c r="P148" s="48">
        <v>0</v>
      </c>
      <c r="Q148" s="48">
        <v>2.585</v>
      </c>
      <c r="R148" s="72" t="s">
        <v>34</v>
      </c>
      <c r="S148" s="72" t="s">
        <v>34</v>
      </c>
      <c r="T148" s="51" t="s">
        <v>34</v>
      </c>
      <c r="U148" s="50" t="s">
        <v>34</v>
      </c>
      <c r="V148" s="51" t="s">
        <v>34</v>
      </c>
      <c r="W148" s="50" t="s">
        <v>34</v>
      </c>
      <c r="X148" s="51" t="s">
        <v>34</v>
      </c>
      <c r="Y148" s="72" t="s">
        <v>34</v>
      </c>
      <c r="Z148" s="51" t="s">
        <v>34</v>
      </c>
      <c r="AA148" s="72" t="s">
        <v>34</v>
      </c>
      <c r="AB148" s="51" t="s">
        <v>34</v>
      </c>
      <c r="AC148" s="15" t="s">
        <v>322</v>
      </c>
      <c r="AK148" s="23"/>
      <c r="AL148" s="23"/>
    </row>
    <row r="149" spans="1:38" ht="47.25" outlineLevel="1" x14ac:dyDescent="0.25">
      <c r="A149" s="43" t="s">
        <v>210</v>
      </c>
      <c r="B149" s="44" t="s">
        <v>341</v>
      </c>
      <c r="C149" s="46" t="s">
        <v>342</v>
      </c>
      <c r="D149" s="49">
        <v>8.1424758439999998</v>
      </c>
      <c r="E149" s="47" t="s">
        <v>34</v>
      </c>
      <c r="F149" s="48">
        <v>0.33567295999999996</v>
      </c>
      <c r="G149" s="49">
        <v>7.8068028839999997</v>
      </c>
      <c r="H149" s="72">
        <f t="shared" si="105"/>
        <v>2.3189915640000005</v>
      </c>
      <c r="I149" s="48">
        <v>0</v>
      </c>
      <c r="J149" s="48">
        <v>0</v>
      </c>
      <c r="K149" s="48">
        <v>1.9403191200000001</v>
      </c>
      <c r="L149" s="48">
        <v>0.37867244400000044</v>
      </c>
      <c r="M149" s="72">
        <f t="shared" si="106"/>
        <v>1.6748398299999998</v>
      </c>
      <c r="N149" s="48">
        <v>0</v>
      </c>
      <c r="O149" s="48">
        <v>0</v>
      </c>
      <c r="P149" s="48">
        <v>1.3956998599999999</v>
      </c>
      <c r="Q149" s="48">
        <v>0.27913997000000002</v>
      </c>
      <c r="R149" s="72">
        <f t="shared" si="107"/>
        <v>6.1319630539999999</v>
      </c>
      <c r="S149" s="72">
        <f t="shared" ref="S149:S152" si="145">M149-H149</f>
        <v>-0.6441517340000007</v>
      </c>
      <c r="T149" s="51">
        <f t="shared" ref="T149:T152" si="146">S149/H149</f>
        <v>-0.27777234898125769</v>
      </c>
      <c r="U149" s="50">
        <f t="shared" ref="U149:U152" si="147">N149-I149</f>
        <v>0</v>
      </c>
      <c r="V149" s="51">
        <v>0</v>
      </c>
      <c r="W149" s="50">
        <f t="shared" ref="W149:W152" si="148">O149-J149</f>
        <v>0</v>
      </c>
      <c r="X149" s="51">
        <v>0</v>
      </c>
      <c r="Y149" s="72">
        <f t="shared" ref="Y149:Y152" si="149">P149-K149</f>
        <v>-0.54461926000000016</v>
      </c>
      <c r="Z149" s="51">
        <f t="shared" ref="Z149:Z152" si="150">Y149/K149</f>
        <v>-0.28068540601712988</v>
      </c>
      <c r="AA149" s="72">
        <f t="shared" ref="AA149:AA152" si="151">Q149-L149</f>
        <v>-9.9532474000000426E-2</v>
      </c>
      <c r="AB149" s="51">
        <f t="shared" ref="AB149:AB152" si="152">AA149/L149</f>
        <v>-0.2628458330598788</v>
      </c>
      <c r="AC149" s="15" t="s">
        <v>279</v>
      </c>
      <c r="AK149" s="23"/>
      <c r="AL149" s="23"/>
    </row>
    <row r="150" spans="1:38" ht="63.75" customHeight="1" outlineLevel="1" x14ac:dyDescent="0.25">
      <c r="A150" s="43" t="s">
        <v>210</v>
      </c>
      <c r="B150" s="44" t="s">
        <v>343</v>
      </c>
      <c r="C150" s="46" t="s">
        <v>344</v>
      </c>
      <c r="D150" s="49">
        <v>11.930775584000001</v>
      </c>
      <c r="E150" s="47" t="s">
        <v>34</v>
      </c>
      <c r="F150" s="48">
        <v>0.60068465000000004</v>
      </c>
      <c r="G150" s="49">
        <v>11.330090934000001</v>
      </c>
      <c r="H150" s="72">
        <f t="shared" si="105"/>
        <v>2.4757789039999998</v>
      </c>
      <c r="I150" s="48">
        <v>0</v>
      </c>
      <c r="J150" s="48">
        <v>0</v>
      </c>
      <c r="K150" s="48">
        <v>2.0722558699999998</v>
      </c>
      <c r="L150" s="48">
        <v>0.403523034</v>
      </c>
      <c r="M150" s="72">
        <f t="shared" si="106"/>
        <v>1.63151731</v>
      </c>
      <c r="N150" s="48">
        <v>0</v>
      </c>
      <c r="O150" s="48">
        <v>0</v>
      </c>
      <c r="P150" s="48">
        <v>1.36463431</v>
      </c>
      <c r="Q150" s="48">
        <v>0.26688300000000004</v>
      </c>
      <c r="R150" s="72">
        <f t="shared" si="107"/>
        <v>9.6985736240000016</v>
      </c>
      <c r="S150" s="72">
        <f t="shared" si="145"/>
        <v>-0.84426159399999978</v>
      </c>
      <c r="T150" s="51">
        <f t="shared" si="146"/>
        <v>-0.34100847722547678</v>
      </c>
      <c r="U150" s="50">
        <f t="shared" si="147"/>
        <v>0</v>
      </c>
      <c r="V150" s="51">
        <v>0</v>
      </c>
      <c r="W150" s="50">
        <f t="shared" si="148"/>
        <v>0</v>
      </c>
      <c r="X150" s="51">
        <v>0</v>
      </c>
      <c r="Y150" s="72">
        <f t="shared" si="149"/>
        <v>-0.70762155999999976</v>
      </c>
      <c r="Z150" s="51">
        <f t="shared" si="150"/>
        <v>-0.34147402849436725</v>
      </c>
      <c r="AA150" s="72">
        <f t="shared" si="151"/>
        <v>-0.13664003399999997</v>
      </c>
      <c r="AB150" s="51">
        <f t="shared" si="152"/>
        <v>-0.33861768099215861</v>
      </c>
      <c r="AC150" s="15" t="s">
        <v>279</v>
      </c>
      <c r="AK150" s="23"/>
      <c r="AL150" s="23"/>
    </row>
    <row r="151" spans="1:38" ht="31.5" outlineLevel="1" x14ac:dyDescent="0.25">
      <c r="A151" s="43" t="s">
        <v>210</v>
      </c>
      <c r="B151" s="44" t="s">
        <v>345</v>
      </c>
      <c r="C151" s="46" t="s">
        <v>346</v>
      </c>
      <c r="D151" s="49">
        <v>8.3699437259999989</v>
      </c>
      <c r="E151" s="47" t="s">
        <v>34</v>
      </c>
      <c r="F151" s="48">
        <v>0.53854654000000002</v>
      </c>
      <c r="G151" s="49">
        <v>7.8313971859999985</v>
      </c>
      <c r="H151" s="72">
        <f t="shared" si="105"/>
        <v>2.3370879619999996</v>
      </c>
      <c r="I151" s="48">
        <v>0</v>
      </c>
      <c r="J151" s="48">
        <v>0</v>
      </c>
      <c r="K151" s="48">
        <v>1.9560764500000001</v>
      </c>
      <c r="L151" s="48">
        <v>0.3810115119999995</v>
      </c>
      <c r="M151" s="72">
        <f t="shared" si="106"/>
        <v>2.3375782199999997</v>
      </c>
      <c r="N151" s="48">
        <v>0</v>
      </c>
      <c r="O151" s="48">
        <v>0</v>
      </c>
      <c r="P151" s="48">
        <v>2.0297813799999997</v>
      </c>
      <c r="Q151" s="48">
        <v>0.30779683999999996</v>
      </c>
      <c r="R151" s="72">
        <f t="shared" si="107"/>
        <v>5.4938189659999992</v>
      </c>
      <c r="S151" s="72">
        <f t="shared" si="145"/>
        <v>4.902580000001322E-4</v>
      </c>
      <c r="T151" s="51">
        <f t="shared" si="146"/>
        <v>2.0977302008803566E-4</v>
      </c>
      <c r="U151" s="50">
        <f t="shared" si="147"/>
        <v>0</v>
      </c>
      <c r="V151" s="51">
        <v>0</v>
      </c>
      <c r="W151" s="50">
        <f t="shared" si="148"/>
        <v>0</v>
      </c>
      <c r="X151" s="51">
        <v>0</v>
      </c>
      <c r="Y151" s="72">
        <f t="shared" si="149"/>
        <v>7.3704929999999669E-2</v>
      </c>
      <c r="Z151" s="51">
        <f t="shared" si="150"/>
        <v>3.7679984338035287E-2</v>
      </c>
      <c r="AA151" s="72">
        <f t="shared" si="151"/>
        <v>-7.3214671999999537E-2</v>
      </c>
      <c r="AB151" s="51">
        <f t="shared" si="152"/>
        <v>-0.19215868732071181</v>
      </c>
      <c r="AC151" s="15" t="s">
        <v>34</v>
      </c>
      <c r="AK151" s="23"/>
      <c r="AL151" s="23"/>
    </row>
    <row r="152" spans="1:38" ht="63" outlineLevel="1" x14ac:dyDescent="0.25">
      <c r="A152" s="43" t="s">
        <v>210</v>
      </c>
      <c r="B152" s="44" t="s">
        <v>347</v>
      </c>
      <c r="C152" s="46" t="s">
        <v>348</v>
      </c>
      <c r="D152" s="49">
        <v>311.83455887099996</v>
      </c>
      <c r="E152" s="47" t="s">
        <v>34</v>
      </c>
      <c r="F152" s="48">
        <v>61.026422570000001</v>
      </c>
      <c r="G152" s="49">
        <v>250.80813630099996</v>
      </c>
      <c r="H152" s="72">
        <f t="shared" si="105"/>
        <v>7.3995765019999977</v>
      </c>
      <c r="I152" s="48">
        <v>0</v>
      </c>
      <c r="J152" s="48">
        <v>0</v>
      </c>
      <c r="K152" s="48">
        <v>6.3205836133333326</v>
      </c>
      <c r="L152" s="48">
        <v>1.0789928886666651</v>
      </c>
      <c r="M152" s="72">
        <f t="shared" si="106"/>
        <v>0.52318776</v>
      </c>
      <c r="N152" s="48">
        <v>0</v>
      </c>
      <c r="O152" s="48">
        <v>0</v>
      </c>
      <c r="P152" s="48">
        <v>0.43598979999999998</v>
      </c>
      <c r="Q152" s="48">
        <v>8.7197960000000019E-2</v>
      </c>
      <c r="R152" s="72">
        <f t="shared" si="107"/>
        <v>250.28494854099995</v>
      </c>
      <c r="S152" s="72">
        <f t="shared" si="145"/>
        <v>-6.8763887419999978</v>
      </c>
      <c r="T152" s="51">
        <f t="shared" si="146"/>
        <v>-0.92929490493697986</v>
      </c>
      <c r="U152" s="50">
        <f t="shared" si="147"/>
        <v>0</v>
      </c>
      <c r="V152" s="51">
        <v>0</v>
      </c>
      <c r="W152" s="50">
        <f t="shared" si="148"/>
        <v>0</v>
      </c>
      <c r="X152" s="51">
        <v>0</v>
      </c>
      <c r="Y152" s="72">
        <f t="shared" si="149"/>
        <v>-5.8845938133333329</v>
      </c>
      <c r="Z152" s="51">
        <f t="shared" si="150"/>
        <v>-0.93102064197358692</v>
      </c>
      <c r="AA152" s="72">
        <f t="shared" si="151"/>
        <v>-0.99179492866666508</v>
      </c>
      <c r="AB152" s="51">
        <f t="shared" si="152"/>
        <v>-0.91918578804745188</v>
      </c>
      <c r="AC152" s="15" t="s">
        <v>34</v>
      </c>
      <c r="AK152" s="23"/>
      <c r="AL152" s="23"/>
    </row>
    <row r="153" spans="1:38" ht="31.5" outlineLevel="1" x14ac:dyDescent="0.25">
      <c r="A153" s="43" t="s">
        <v>210</v>
      </c>
      <c r="B153" s="44" t="s">
        <v>349</v>
      </c>
      <c r="C153" s="46" t="s">
        <v>350</v>
      </c>
      <c r="D153" s="49" t="s">
        <v>34</v>
      </c>
      <c r="E153" s="47" t="s">
        <v>34</v>
      </c>
      <c r="F153" s="48" t="s">
        <v>34</v>
      </c>
      <c r="G153" s="49" t="s">
        <v>34</v>
      </c>
      <c r="H153" s="72" t="s">
        <v>34</v>
      </c>
      <c r="I153" s="48" t="s">
        <v>34</v>
      </c>
      <c r="J153" s="48" t="s">
        <v>34</v>
      </c>
      <c r="K153" s="48" t="s">
        <v>34</v>
      </c>
      <c r="L153" s="48" t="s">
        <v>34</v>
      </c>
      <c r="M153" s="72">
        <f t="shared" si="106"/>
        <v>0.57791417</v>
      </c>
      <c r="N153" s="48">
        <v>0</v>
      </c>
      <c r="O153" s="48">
        <v>0</v>
      </c>
      <c r="P153" s="48">
        <v>0.48159514000000003</v>
      </c>
      <c r="Q153" s="48">
        <v>9.631903E-2</v>
      </c>
      <c r="R153" s="72" t="s">
        <v>34</v>
      </c>
      <c r="S153" s="72" t="s">
        <v>34</v>
      </c>
      <c r="T153" s="51" t="s">
        <v>34</v>
      </c>
      <c r="U153" s="50" t="s">
        <v>34</v>
      </c>
      <c r="V153" s="51" t="s">
        <v>34</v>
      </c>
      <c r="W153" s="50" t="s">
        <v>34</v>
      </c>
      <c r="X153" s="51" t="s">
        <v>34</v>
      </c>
      <c r="Y153" s="72" t="s">
        <v>34</v>
      </c>
      <c r="Z153" s="51" t="s">
        <v>34</v>
      </c>
      <c r="AA153" s="72" t="s">
        <v>34</v>
      </c>
      <c r="AB153" s="51" t="s">
        <v>34</v>
      </c>
      <c r="AC153" s="15" t="s">
        <v>351</v>
      </c>
      <c r="AK153" s="23"/>
      <c r="AL153" s="23"/>
    </row>
    <row r="154" spans="1:38" ht="63" outlineLevel="1" x14ac:dyDescent="0.25">
      <c r="A154" s="43" t="s">
        <v>210</v>
      </c>
      <c r="B154" s="44" t="s">
        <v>352</v>
      </c>
      <c r="C154" s="46" t="s">
        <v>353</v>
      </c>
      <c r="D154" s="49">
        <v>63.124838353999998</v>
      </c>
      <c r="E154" s="47" t="s">
        <v>34</v>
      </c>
      <c r="F154" s="48">
        <v>8.4312152300000012</v>
      </c>
      <c r="G154" s="49">
        <v>54.693623123999998</v>
      </c>
      <c r="H154" s="72">
        <f>I154+J154+K154+L154</f>
        <v>9.5876070179999981</v>
      </c>
      <c r="I154" s="48">
        <v>0</v>
      </c>
      <c r="J154" s="48">
        <v>0</v>
      </c>
      <c r="K154" s="48">
        <v>8.0176697299999979</v>
      </c>
      <c r="L154" s="48">
        <v>1.5699372880000002</v>
      </c>
      <c r="M154" s="72">
        <f t="shared" si="106"/>
        <v>3.0222566099999995</v>
      </c>
      <c r="N154" s="48">
        <v>0</v>
      </c>
      <c r="O154" s="48">
        <v>0</v>
      </c>
      <c r="P154" s="48">
        <v>2.5185471699999997</v>
      </c>
      <c r="Q154" s="48">
        <v>0.50370943999999995</v>
      </c>
      <c r="R154" s="72">
        <f t="shared" si="107"/>
        <v>51.671366513999999</v>
      </c>
      <c r="S154" s="72">
        <f t="shared" ref="S154:S155" si="153">M154-H154</f>
        <v>-6.5653504079999987</v>
      </c>
      <c r="T154" s="51">
        <f t="shared" ref="T154:T155" si="154">S154/H154</f>
        <v>-0.68477466751339056</v>
      </c>
      <c r="U154" s="50">
        <f t="shared" ref="U154:U155" si="155">N154-I154</f>
        <v>0</v>
      </c>
      <c r="V154" s="51">
        <v>0</v>
      </c>
      <c r="W154" s="50">
        <f t="shared" ref="W154:W155" si="156">O154-J154</f>
        <v>0</v>
      </c>
      <c r="X154" s="51">
        <v>0</v>
      </c>
      <c r="Y154" s="72">
        <f t="shared" ref="Y154:Y155" si="157">P154-K154</f>
        <v>-5.4991225599999982</v>
      </c>
      <c r="Z154" s="51">
        <f t="shared" ref="Z154:Z155" si="158">Y154/K154</f>
        <v>-0.6858754158235949</v>
      </c>
      <c r="AA154" s="72">
        <f t="shared" ref="AA154:AA155" si="159">Q154-L154</f>
        <v>-1.0662278480000003</v>
      </c>
      <c r="AB154" s="51">
        <f t="shared" ref="AB154:AB155" si="160">AA154/L154</f>
        <v>-0.67915314589304798</v>
      </c>
      <c r="AC154" s="15" t="s">
        <v>354</v>
      </c>
      <c r="AK154" s="23"/>
      <c r="AL154" s="23"/>
    </row>
    <row r="155" spans="1:38" ht="87" customHeight="1" outlineLevel="1" x14ac:dyDescent="0.25">
      <c r="A155" s="43" t="s">
        <v>210</v>
      </c>
      <c r="B155" s="44" t="s">
        <v>355</v>
      </c>
      <c r="C155" s="45" t="s">
        <v>356</v>
      </c>
      <c r="D155" s="49">
        <v>87.647811896000007</v>
      </c>
      <c r="E155" s="47" t="s">
        <v>34</v>
      </c>
      <c r="F155" s="48">
        <v>0.61252516999999995</v>
      </c>
      <c r="G155" s="49">
        <v>87.03528672600001</v>
      </c>
      <c r="H155" s="72">
        <f>I155+J155+K155+L155</f>
        <v>70.554012144000012</v>
      </c>
      <c r="I155" s="48">
        <v>0</v>
      </c>
      <c r="J155" s="48">
        <v>0</v>
      </c>
      <c r="K155" s="48">
        <v>59.002958340000006</v>
      </c>
      <c r="L155" s="48">
        <v>11.551053804000006</v>
      </c>
      <c r="M155" s="72">
        <f t="shared" si="106"/>
        <v>62.232063529999998</v>
      </c>
      <c r="N155" s="48">
        <v>0</v>
      </c>
      <c r="O155" s="48">
        <v>0</v>
      </c>
      <c r="P155" s="48">
        <v>56.955709779999999</v>
      </c>
      <c r="Q155" s="48">
        <v>5.2763537500000002</v>
      </c>
      <c r="R155" s="72">
        <f t="shared" si="107"/>
        <v>24.803223196000012</v>
      </c>
      <c r="S155" s="72">
        <f t="shared" si="153"/>
        <v>-8.3219486140000143</v>
      </c>
      <c r="T155" s="51">
        <f t="shared" si="154"/>
        <v>-0.11795145819652329</v>
      </c>
      <c r="U155" s="50">
        <f t="shared" si="155"/>
        <v>0</v>
      </c>
      <c r="V155" s="51">
        <v>0</v>
      </c>
      <c r="W155" s="50">
        <f t="shared" si="156"/>
        <v>0</v>
      </c>
      <c r="X155" s="51">
        <v>0</v>
      </c>
      <c r="Y155" s="72">
        <f t="shared" si="157"/>
        <v>-2.047248560000007</v>
      </c>
      <c r="Z155" s="51">
        <f t="shared" si="158"/>
        <v>-3.4697388361493581E-2</v>
      </c>
      <c r="AA155" s="72">
        <f t="shared" si="159"/>
        <v>-6.2747000540000055</v>
      </c>
      <c r="AB155" s="51">
        <f t="shared" si="160"/>
        <v>-0.54321451189389702</v>
      </c>
      <c r="AC155" s="15" t="s">
        <v>357</v>
      </c>
      <c r="AK155" s="23"/>
      <c r="AL155" s="23"/>
    </row>
    <row r="156" spans="1:38" ht="58.5" customHeight="1" outlineLevel="1" x14ac:dyDescent="0.25">
      <c r="A156" s="30" t="s">
        <v>358</v>
      </c>
      <c r="B156" s="37" t="s">
        <v>359</v>
      </c>
      <c r="C156" s="32" t="s">
        <v>33</v>
      </c>
      <c r="D156" s="107">
        <f>D157</f>
        <v>0</v>
      </c>
      <c r="E156" s="108" t="s">
        <v>34</v>
      </c>
      <c r="F156" s="84">
        <f t="shared" ref="F156" si="161">F157</f>
        <v>0</v>
      </c>
      <c r="G156" s="107">
        <f>G157</f>
        <v>0</v>
      </c>
      <c r="H156" s="84">
        <f t="shared" ref="H156:AA156" si="162">H157</f>
        <v>0</v>
      </c>
      <c r="I156" s="84">
        <f t="shared" si="162"/>
        <v>0</v>
      </c>
      <c r="J156" s="84">
        <f t="shared" si="162"/>
        <v>0</v>
      </c>
      <c r="K156" s="84">
        <f t="shared" si="162"/>
        <v>0</v>
      </c>
      <c r="L156" s="84">
        <f t="shared" si="162"/>
        <v>0</v>
      </c>
      <c r="M156" s="84">
        <f t="shared" si="162"/>
        <v>0</v>
      </c>
      <c r="N156" s="84">
        <f t="shared" si="162"/>
        <v>0</v>
      </c>
      <c r="O156" s="84">
        <f t="shared" si="162"/>
        <v>0</v>
      </c>
      <c r="P156" s="84">
        <f t="shared" si="162"/>
        <v>0</v>
      </c>
      <c r="Q156" s="84">
        <f t="shared" si="162"/>
        <v>0</v>
      </c>
      <c r="R156" s="84">
        <f t="shared" si="162"/>
        <v>0</v>
      </c>
      <c r="S156" s="84">
        <f t="shared" si="162"/>
        <v>0</v>
      </c>
      <c r="T156" s="35">
        <v>0</v>
      </c>
      <c r="U156" s="34">
        <f t="shared" si="162"/>
        <v>0</v>
      </c>
      <c r="V156" s="35">
        <v>0</v>
      </c>
      <c r="W156" s="34">
        <f t="shared" si="162"/>
        <v>0</v>
      </c>
      <c r="X156" s="35">
        <v>0</v>
      </c>
      <c r="Y156" s="84">
        <f t="shared" si="162"/>
        <v>0</v>
      </c>
      <c r="Z156" s="35">
        <v>0</v>
      </c>
      <c r="AA156" s="84">
        <f t="shared" si="162"/>
        <v>0</v>
      </c>
      <c r="AB156" s="35">
        <v>0</v>
      </c>
      <c r="AC156" s="36" t="s">
        <v>34</v>
      </c>
      <c r="AK156" s="23"/>
      <c r="AL156" s="23"/>
    </row>
    <row r="157" spans="1:38" ht="23.25" customHeight="1" outlineLevel="1" x14ac:dyDescent="0.25">
      <c r="A157" s="30" t="s">
        <v>360</v>
      </c>
      <c r="B157" s="37" t="s">
        <v>361</v>
      </c>
      <c r="C157" s="32" t="s">
        <v>33</v>
      </c>
      <c r="D157" s="107">
        <f>D158+D159</f>
        <v>0</v>
      </c>
      <c r="E157" s="108" t="s">
        <v>34</v>
      </c>
      <c r="F157" s="84">
        <f t="shared" ref="F157" si="163">F158+F159</f>
        <v>0</v>
      </c>
      <c r="G157" s="107">
        <f>G158+G159</f>
        <v>0</v>
      </c>
      <c r="H157" s="84">
        <f t="shared" ref="H157:AA157" si="164">H158+H159</f>
        <v>0</v>
      </c>
      <c r="I157" s="84">
        <f t="shared" si="164"/>
        <v>0</v>
      </c>
      <c r="J157" s="84">
        <f t="shared" si="164"/>
        <v>0</v>
      </c>
      <c r="K157" s="84">
        <f t="shared" si="164"/>
        <v>0</v>
      </c>
      <c r="L157" s="84">
        <f t="shared" si="164"/>
        <v>0</v>
      </c>
      <c r="M157" s="84">
        <f t="shared" si="164"/>
        <v>0</v>
      </c>
      <c r="N157" s="84">
        <f t="shared" si="164"/>
        <v>0</v>
      </c>
      <c r="O157" s="84">
        <f t="shared" si="164"/>
        <v>0</v>
      </c>
      <c r="P157" s="84">
        <f t="shared" si="164"/>
        <v>0</v>
      </c>
      <c r="Q157" s="84">
        <f t="shared" si="164"/>
        <v>0</v>
      </c>
      <c r="R157" s="84">
        <f t="shared" si="164"/>
        <v>0</v>
      </c>
      <c r="S157" s="84">
        <f t="shared" si="164"/>
        <v>0</v>
      </c>
      <c r="T157" s="35">
        <v>0</v>
      </c>
      <c r="U157" s="34">
        <f t="shared" si="164"/>
        <v>0</v>
      </c>
      <c r="V157" s="35">
        <v>0</v>
      </c>
      <c r="W157" s="34">
        <f t="shared" si="164"/>
        <v>0</v>
      </c>
      <c r="X157" s="35">
        <v>0</v>
      </c>
      <c r="Y157" s="84">
        <f t="shared" si="164"/>
        <v>0</v>
      </c>
      <c r="Z157" s="35">
        <v>0</v>
      </c>
      <c r="AA157" s="84">
        <f t="shared" si="164"/>
        <v>0</v>
      </c>
      <c r="AB157" s="35">
        <v>0</v>
      </c>
      <c r="AC157" s="36" t="s">
        <v>34</v>
      </c>
      <c r="AK157" s="23"/>
      <c r="AL157" s="23"/>
    </row>
    <row r="158" spans="1:38" ht="53.25" customHeight="1" outlineLevel="1" x14ac:dyDescent="0.25">
      <c r="A158" s="30" t="s">
        <v>362</v>
      </c>
      <c r="B158" s="31" t="s">
        <v>363</v>
      </c>
      <c r="C158" s="32" t="s">
        <v>33</v>
      </c>
      <c r="D158" s="107">
        <v>0</v>
      </c>
      <c r="E158" s="108" t="s">
        <v>34</v>
      </c>
      <c r="F158" s="84">
        <v>0</v>
      </c>
      <c r="G158" s="107">
        <v>0</v>
      </c>
      <c r="H158" s="84">
        <v>0</v>
      </c>
      <c r="I158" s="84">
        <v>0</v>
      </c>
      <c r="J158" s="84">
        <v>0</v>
      </c>
      <c r="K158" s="84">
        <v>0</v>
      </c>
      <c r="L158" s="84">
        <v>0</v>
      </c>
      <c r="M158" s="84">
        <v>0</v>
      </c>
      <c r="N158" s="84">
        <v>0</v>
      </c>
      <c r="O158" s="84">
        <v>0</v>
      </c>
      <c r="P158" s="84">
        <v>0</v>
      </c>
      <c r="Q158" s="84">
        <v>0</v>
      </c>
      <c r="R158" s="84">
        <v>0</v>
      </c>
      <c r="S158" s="84">
        <v>0</v>
      </c>
      <c r="T158" s="35">
        <v>0</v>
      </c>
      <c r="U158" s="34">
        <v>0</v>
      </c>
      <c r="V158" s="35">
        <v>0</v>
      </c>
      <c r="W158" s="34">
        <v>0</v>
      </c>
      <c r="X158" s="35">
        <v>0</v>
      </c>
      <c r="Y158" s="84">
        <v>0</v>
      </c>
      <c r="Z158" s="35">
        <v>0</v>
      </c>
      <c r="AA158" s="84">
        <v>0</v>
      </c>
      <c r="AB158" s="35">
        <v>0</v>
      </c>
      <c r="AC158" s="36" t="s">
        <v>34</v>
      </c>
      <c r="AK158" s="23"/>
      <c r="AL158" s="23"/>
    </row>
    <row r="159" spans="1:38" ht="47.25" outlineLevel="1" x14ac:dyDescent="0.25">
      <c r="A159" s="37" t="s">
        <v>364</v>
      </c>
      <c r="B159" s="37" t="s">
        <v>365</v>
      </c>
      <c r="C159" s="32" t="s">
        <v>33</v>
      </c>
      <c r="D159" s="107">
        <v>0</v>
      </c>
      <c r="E159" s="108" t="s">
        <v>34</v>
      </c>
      <c r="F159" s="84">
        <v>0</v>
      </c>
      <c r="G159" s="84">
        <v>0</v>
      </c>
      <c r="H159" s="84">
        <v>0</v>
      </c>
      <c r="I159" s="84">
        <v>0</v>
      </c>
      <c r="J159" s="84">
        <v>0</v>
      </c>
      <c r="K159" s="84">
        <v>0</v>
      </c>
      <c r="L159" s="84">
        <v>0</v>
      </c>
      <c r="M159" s="84">
        <v>0</v>
      </c>
      <c r="N159" s="84">
        <v>0</v>
      </c>
      <c r="O159" s="84">
        <v>0</v>
      </c>
      <c r="P159" s="84">
        <v>0</v>
      </c>
      <c r="Q159" s="84">
        <v>0</v>
      </c>
      <c r="R159" s="84">
        <v>0</v>
      </c>
      <c r="S159" s="84">
        <v>0</v>
      </c>
      <c r="T159" s="35">
        <v>0</v>
      </c>
      <c r="U159" s="34">
        <v>0</v>
      </c>
      <c r="V159" s="35">
        <v>0</v>
      </c>
      <c r="W159" s="34">
        <v>0</v>
      </c>
      <c r="X159" s="35">
        <v>0</v>
      </c>
      <c r="Y159" s="84">
        <v>0</v>
      </c>
      <c r="Z159" s="35">
        <v>0</v>
      </c>
      <c r="AA159" s="84">
        <v>0</v>
      </c>
      <c r="AB159" s="35">
        <v>0</v>
      </c>
      <c r="AC159" s="36" t="s">
        <v>34</v>
      </c>
      <c r="AK159" s="23"/>
      <c r="AL159" s="23"/>
    </row>
    <row r="160" spans="1:38" ht="27" customHeight="1" outlineLevel="1" x14ac:dyDescent="0.25">
      <c r="A160" s="30" t="s">
        <v>366</v>
      </c>
      <c r="B160" s="66" t="s">
        <v>367</v>
      </c>
      <c r="C160" s="67" t="s">
        <v>33</v>
      </c>
      <c r="D160" s="107">
        <v>0</v>
      </c>
      <c r="E160" s="108" t="s">
        <v>34</v>
      </c>
      <c r="F160" s="84">
        <v>0</v>
      </c>
      <c r="G160" s="107">
        <v>0</v>
      </c>
      <c r="H160" s="84">
        <v>0</v>
      </c>
      <c r="I160" s="84">
        <v>0</v>
      </c>
      <c r="J160" s="84">
        <v>0</v>
      </c>
      <c r="K160" s="84">
        <v>0</v>
      </c>
      <c r="L160" s="84">
        <v>0</v>
      </c>
      <c r="M160" s="84">
        <v>0</v>
      </c>
      <c r="N160" s="84">
        <v>0</v>
      </c>
      <c r="O160" s="84">
        <v>0</v>
      </c>
      <c r="P160" s="84">
        <v>0</v>
      </c>
      <c r="Q160" s="84">
        <v>0</v>
      </c>
      <c r="R160" s="84">
        <v>0</v>
      </c>
      <c r="S160" s="84">
        <v>0</v>
      </c>
      <c r="T160" s="35">
        <v>0</v>
      </c>
      <c r="U160" s="34">
        <v>0</v>
      </c>
      <c r="V160" s="35">
        <v>0</v>
      </c>
      <c r="W160" s="34">
        <v>0</v>
      </c>
      <c r="X160" s="35">
        <v>0</v>
      </c>
      <c r="Y160" s="84">
        <v>0</v>
      </c>
      <c r="Z160" s="35">
        <v>0</v>
      </c>
      <c r="AA160" s="84">
        <v>0</v>
      </c>
      <c r="AB160" s="35">
        <v>0</v>
      </c>
      <c r="AC160" s="36" t="s">
        <v>34</v>
      </c>
      <c r="AK160" s="23"/>
      <c r="AL160" s="23"/>
    </row>
    <row r="161" spans="1:38" ht="57" customHeight="1" outlineLevel="1" x14ac:dyDescent="0.25">
      <c r="A161" s="30" t="s">
        <v>368</v>
      </c>
      <c r="B161" s="66" t="s">
        <v>363</v>
      </c>
      <c r="C161" s="67" t="s">
        <v>33</v>
      </c>
      <c r="D161" s="107">
        <v>0</v>
      </c>
      <c r="E161" s="108" t="s">
        <v>34</v>
      </c>
      <c r="F161" s="84">
        <v>0</v>
      </c>
      <c r="G161" s="107">
        <v>0</v>
      </c>
      <c r="H161" s="84">
        <v>0</v>
      </c>
      <c r="I161" s="84">
        <v>0</v>
      </c>
      <c r="J161" s="84">
        <v>0</v>
      </c>
      <c r="K161" s="84">
        <v>0</v>
      </c>
      <c r="L161" s="84">
        <v>0</v>
      </c>
      <c r="M161" s="84">
        <v>0</v>
      </c>
      <c r="N161" s="84">
        <v>0</v>
      </c>
      <c r="O161" s="84">
        <v>0</v>
      </c>
      <c r="P161" s="84">
        <v>0</v>
      </c>
      <c r="Q161" s="84">
        <v>0</v>
      </c>
      <c r="R161" s="84">
        <v>0</v>
      </c>
      <c r="S161" s="84">
        <v>0</v>
      </c>
      <c r="T161" s="35">
        <v>0</v>
      </c>
      <c r="U161" s="34">
        <v>0</v>
      </c>
      <c r="V161" s="35">
        <v>0</v>
      </c>
      <c r="W161" s="34">
        <v>0</v>
      </c>
      <c r="X161" s="35">
        <v>0</v>
      </c>
      <c r="Y161" s="84">
        <v>0</v>
      </c>
      <c r="Z161" s="35">
        <v>0</v>
      </c>
      <c r="AA161" s="84">
        <v>0</v>
      </c>
      <c r="AB161" s="35">
        <v>0</v>
      </c>
      <c r="AC161" s="36" t="s">
        <v>34</v>
      </c>
      <c r="AK161" s="23"/>
      <c r="AL161" s="23"/>
    </row>
    <row r="162" spans="1:38" ht="53.25" customHeight="1" outlineLevel="1" x14ac:dyDescent="0.25">
      <c r="A162" s="30" t="s">
        <v>369</v>
      </c>
      <c r="B162" s="66" t="s">
        <v>365</v>
      </c>
      <c r="C162" s="67" t="s">
        <v>33</v>
      </c>
      <c r="D162" s="107">
        <v>0</v>
      </c>
      <c r="E162" s="108" t="s">
        <v>34</v>
      </c>
      <c r="F162" s="84">
        <v>0</v>
      </c>
      <c r="G162" s="107">
        <v>0</v>
      </c>
      <c r="H162" s="84">
        <v>0</v>
      </c>
      <c r="I162" s="84">
        <v>0</v>
      </c>
      <c r="J162" s="84">
        <v>0</v>
      </c>
      <c r="K162" s="84">
        <v>0</v>
      </c>
      <c r="L162" s="84">
        <v>0</v>
      </c>
      <c r="M162" s="84">
        <v>0</v>
      </c>
      <c r="N162" s="84">
        <v>0</v>
      </c>
      <c r="O162" s="84">
        <v>0</v>
      </c>
      <c r="P162" s="84">
        <v>0</v>
      </c>
      <c r="Q162" s="84">
        <v>0</v>
      </c>
      <c r="R162" s="84">
        <v>0</v>
      </c>
      <c r="S162" s="84">
        <v>0</v>
      </c>
      <c r="T162" s="35">
        <v>0</v>
      </c>
      <c r="U162" s="34">
        <v>0</v>
      </c>
      <c r="V162" s="35">
        <v>0</v>
      </c>
      <c r="W162" s="34">
        <v>0</v>
      </c>
      <c r="X162" s="35">
        <v>0</v>
      </c>
      <c r="Y162" s="84">
        <v>0</v>
      </c>
      <c r="Z162" s="35">
        <v>0</v>
      </c>
      <c r="AA162" s="84">
        <v>0</v>
      </c>
      <c r="AB162" s="35">
        <v>0</v>
      </c>
      <c r="AC162" s="36" t="s">
        <v>34</v>
      </c>
      <c r="AK162" s="23"/>
      <c r="AL162" s="23"/>
    </row>
    <row r="163" spans="1:38" ht="24.75" customHeight="1" outlineLevel="1" x14ac:dyDescent="0.25">
      <c r="A163" s="32" t="s">
        <v>370</v>
      </c>
      <c r="B163" s="37" t="s">
        <v>371</v>
      </c>
      <c r="C163" s="32" t="s">
        <v>33</v>
      </c>
      <c r="D163" s="107">
        <f>SUM(D171,D168,D165,D164)</f>
        <v>4546.7702635034639</v>
      </c>
      <c r="E163" s="108" t="s">
        <v>34</v>
      </c>
      <c r="F163" s="84">
        <f t="shared" ref="F163" si="165">SUM(F171,F168,F165,F164)</f>
        <v>1997.4735666300003</v>
      </c>
      <c r="G163" s="107">
        <f>SUM(G171,G168,G165,G164)</f>
        <v>2549.296696873464</v>
      </c>
      <c r="H163" s="84">
        <f t="shared" ref="H163:AA163" si="166">H164+H165+H168+H171</f>
        <v>237.51974714539199</v>
      </c>
      <c r="I163" s="84">
        <f t="shared" si="166"/>
        <v>0</v>
      </c>
      <c r="J163" s="84">
        <f t="shared" si="166"/>
        <v>0</v>
      </c>
      <c r="K163" s="84">
        <f t="shared" si="166"/>
        <v>188.14598127116003</v>
      </c>
      <c r="L163" s="84">
        <f t="shared" si="166"/>
        <v>49.373765874231971</v>
      </c>
      <c r="M163" s="84">
        <f t="shared" si="166"/>
        <v>449.51056356000004</v>
      </c>
      <c r="N163" s="84">
        <f t="shared" si="166"/>
        <v>0</v>
      </c>
      <c r="O163" s="84">
        <f t="shared" si="166"/>
        <v>0</v>
      </c>
      <c r="P163" s="84">
        <f t="shared" si="166"/>
        <v>117.85890034000002</v>
      </c>
      <c r="Q163" s="84">
        <f t="shared" si="166"/>
        <v>331.6516632200001</v>
      </c>
      <c r="R163" s="84">
        <f t="shared" si="166"/>
        <v>2107.1502098234632</v>
      </c>
      <c r="S163" s="84">
        <f t="shared" si="166"/>
        <v>204.62673990460803</v>
      </c>
      <c r="T163" s="35">
        <f t="shared" ref="T163" si="167">S163/H163</f>
        <v>0.86151464189354621</v>
      </c>
      <c r="U163" s="34">
        <f t="shared" si="166"/>
        <v>0</v>
      </c>
      <c r="V163" s="35">
        <v>0</v>
      </c>
      <c r="W163" s="34">
        <f t="shared" si="166"/>
        <v>0</v>
      </c>
      <c r="X163" s="35">
        <v>0</v>
      </c>
      <c r="Y163" s="84">
        <f t="shared" si="166"/>
        <v>-76.423811351160012</v>
      </c>
      <c r="Z163" s="35">
        <f t="shared" ref="Z163" si="168">Y163/K163</f>
        <v>-0.40619422660437471</v>
      </c>
      <c r="AA163" s="84">
        <f t="shared" si="166"/>
        <v>281.05055125576808</v>
      </c>
      <c r="AB163" s="35">
        <f t="shared" ref="AB163" si="169">AA163/L163</f>
        <v>5.6923053423082637</v>
      </c>
      <c r="AC163" s="36" t="s">
        <v>34</v>
      </c>
      <c r="AK163" s="23"/>
      <c r="AL163" s="23"/>
    </row>
    <row r="164" spans="1:38" ht="31.5" outlineLevel="1" x14ac:dyDescent="0.25">
      <c r="A164" s="30" t="s">
        <v>372</v>
      </c>
      <c r="B164" s="37" t="s">
        <v>373</v>
      </c>
      <c r="C164" s="32" t="s">
        <v>33</v>
      </c>
      <c r="D164" s="107">
        <v>0</v>
      </c>
      <c r="E164" s="108" t="s">
        <v>34</v>
      </c>
      <c r="F164" s="84">
        <v>0</v>
      </c>
      <c r="G164" s="107">
        <v>0</v>
      </c>
      <c r="H164" s="84">
        <v>0</v>
      </c>
      <c r="I164" s="84">
        <v>0</v>
      </c>
      <c r="J164" s="84">
        <v>0</v>
      </c>
      <c r="K164" s="84">
        <v>0</v>
      </c>
      <c r="L164" s="84">
        <v>0</v>
      </c>
      <c r="M164" s="84">
        <v>0</v>
      </c>
      <c r="N164" s="84">
        <v>0</v>
      </c>
      <c r="O164" s="84">
        <v>0</v>
      </c>
      <c r="P164" s="84">
        <v>0</v>
      </c>
      <c r="Q164" s="84">
        <v>0</v>
      </c>
      <c r="R164" s="84">
        <v>0</v>
      </c>
      <c r="S164" s="84">
        <v>0</v>
      </c>
      <c r="T164" s="35">
        <v>0</v>
      </c>
      <c r="U164" s="34">
        <v>0</v>
      </c>
      <c r="V164" s="35">
        <v>0</v>
      </c>
      <c r="W164" s="34">
        <v>0</v>
      </c>
      <c r="X164" s="35">
        <v>0</v>
      </c>
      <c r="Y164" s="84">
        <v>0</v>
      </c>
      <c r="Z164" s="35">
        <v>0</v>
      </c>
      <c r="AA164" s="84">
        <v>0</v>
      </c>
      <c r="AB164" s="35">
        <v>0</v>
      </c>
      <c r="AC164" s="36" t="s">
        <v>34</v>
      </c>
      <c r="AK164" s="23"/>
      <c r="AL164" s="23"/>
    </row>
    <row r="165" spans="1:38" outlineLevel="1" x14ac:dyDescent="0.25">
      <c r="A165" s="30" t="s">
        <v>374</v>
      </c>
      <c r="B165" s="37" t="s">
        <v>375</v>
      </c>
      <c r="C165" s="32" t="s">
        <v>33</v>
      </c>
      <c r="D165" s="107">
        <f>SUM(D166:D167)</f>
        <v>599.44512506399985</v>
      </c>
      <c r="E165" s="108" t="s">
        <v>34</v>
      </c>
      <c r="F165" s="84">
        <f>SUM(F166:F167)</f>
        <v>457.40250917000009</v>
      </c>
      <c r="G165" s="84">
        <f t="shared" ref="G165:AA165" si="170">SUM(G166:G167)</f>
        <v>142.04261589399977</v>
      </c>
      <c r="H165" s="84">
        <f t="shared" si="170"/>
        <v>0</v>
      </c>
      <c r="I165" s="84">
        <f t="shared" si="170"/>
        <v>0</v>
      </c>
      <c r="J165" s="84">
        <f t="shared" si="170"/>
        <v>0</v>
      </c>
      <c r="K165" s="84">
        <f t="shared" si="170"/>
        <v>0</v>
      </c>
      <c r="L165" s="84">
        <f t="shared" si="170"/>
        <v>0</v>
      </c>
      <c r="M165" s="84">
        <f t="shared" si="170"/>
        <v>385.82965098000005</v>
      </c>
      <c r="N165" s="84">
        <f t="shared" si="170"/>
        <v>0</v>
      </c>
      <c r="O165" s="84">
        <f t="shared" si="170"/>
        <v>0</v>
      </c>
      <c r="P165" s="84">
        <f t="shared" si="170"/>
        <v>76.866200280000001</v>
      </c>
      <c r="Q165" s="84">
        <f t="shared" si="170"/>
        <v>308.96345070000007</v>
      </c>
      <c r="R165" s="84">
        <f t="shared" si="170"/>
        <v>-236.42295857600027</v>
      </c>
      <c r="S165" s="84">
        <f t="shared" si="170"/>
        <v>378.46557447000004</v>
      </c>
      <c r="T165" s="35">
        <v>1</v>
      </c>
      <c r="U165" s="34">
        <f t="shared" si="170"/>
        <v>0</v>
      </c>
      <c r="V165" s="35">
        <v>0</v>
      </c>
      <c r="W165" s="34">
        <f t="shared" si="170"/>
        <v>0</v>
      </c>
      <c r="X165" s="35">
        <v>0</v>
      </c>
      <c r="Y165" s="84">
        <f t="shared" si="170"/>
        <v>70.729469859999995</v>
      </c>
      <c r="Z165" s="35">
        <v>1</v>
      </c>
      <c r="AA165" s="84">
        <f t="shared" si="170"/>
        <v>307.73610461000004</v>
      </c>
      <c r="AB165" s="35">
        <v>1</v>
      </c>
      <c r="AC165" s="36" t="s">
        <v>34</v>
      </c>
      <c r="AK165" s="23"/>
      <c r="AL165" s="23"/>
    </row>
    <row r="166" spans="1:38" ht="60" customHeight="1" outlineLevel="1" x14ac:dyDescent="0.25">
      <c r="A166" s="43" t="s">
        <v>374</v>
      </c>
      <c r="B166" s="59" t="s">
        <v>376</v>
      </c>
      <c r="C166" s="46" t="s">
        <v>377</v>
      </c>
      <c r="D166" s="49">
        <v>599.44512506399985</v>
      </c>
      <c r="E166" s="47" t="s">
        <v>34</v>
      </c>
      <c r="F166" s="48">
        <v>457.40250917000009</v>
      </c>
      <c r="G166" s="49">
        <v>142.04261589399977</v>
      </c>
      <c r="H166" s="72">
        <f>I166+J166+K166+L166</f>
        <v>0</v>
      </c>
      <c r="I166" s="48">
        <v>0</v>
      </c>
      <c r="J166" s="48">
        <v>0</v>
      </c>
      <c r="K166" s="48">
        <v>0</v>
      </c>
      <c r="L166" s="48">
        <v>0</v>
      </c>
      <c r="M166" s="72">
        <f>N166+O166+P166+Q166</f>
        <v>378.46557447000004</v>
      </c>
      <c r="N166" s="48">
        <v>0</v>
      </c>
      <c r="O166" s="48">
        <v>0</v>
      </c>
      <c r="P166" s="48">
        <v>70.729469859999995</v>
      </c>
      <c r="Q166" s="48">
        <v>307.73610461000004</v>
      </c>
      <c r="R166" s="72">
        <f t="shared" ref="R166" si="171">G166-M166</f>
        <v>-236.42295857600027</v>
      </c>
      <c r="S166" s="72">
        <f>M166-H166</f>
        <v>378.46557447000004</v>
      </c>
      <c r="T166" s="51">
        <v>1</v>
      </c>
      <c r="U166" s="50">
        <f t="shared" ref="U166" si="172">N166-I166</f>
        <v>0</v>
      </c>
      <c r="V166" s="51">
        <v>0</v>
      </c>
      <c r="W166" s="50">
        <f t="shared" ref="W166" si="173">O166-J166</f>
        <v>0</v>
      </c>
      <c r="X166" s="51">
        <v>0</v>
      </c>
      <c r="Y166" s="72">
        <f>P166-K166</f>
        <v>70.729469859999995</v>
      </c>
      <c r="Z166" s="51">
        <v>1</v>
      </c>
      <c r="AA166" s="72">
        <f t="shared" ref="AA166" si="174">Q166-L166</f>
        <v>307.73610461000004</v>
      </c>
      <c r="AB166" s="51">
        <v>1</v>
      </c>
      <c r="AC166" s="15" t="s">
        <v>378</v>
      </c>
      <c r="AK166" s="23"/>
      <c r="AL166" s="23"/>
    </row>
    <row r="167" spans="1:38" ht="80.25" customHeight="1" outlineLevel="1" x14ac:dyDescent="0.25">
      <c r="A167" s="43" t="s">
        <v>374</v>
      </c>
      <c r="B167" s="59" t="s">
        <v>379</v>
      </c>
      <c r="C167" s="46" t="s">
        <v>380</v>
      </c>
      <c r="D167" s="49" t="s">
        <v>34</v>
      </c>
      <c r="E167" s="47" t="s">
        <v>34</v>
      </c>
      <c r="F167" s="48" t="s">
        <v>34</v>
      </c>
      <c r="G167" s="49" t="s">
        <v>34</v>
      </c>
      <c r="H167" s="72" t="s">
        <v>34</v>
      </c>
      <c r="I167" s="48" t="s">
        <v>34</v>
      </c>
      <c r="J167" s="48" t="s">
        <v>34</v>
      </c>
      <c r="K167" s="48" t="s">
        <v>34</v>
      </c>
      <c r="L167" s="48" t="s">
        <v>34</v>
      </c>
      <c r="M167" s="72">
        <f>N167+O167+P167+Q167</f>
        <v>7.3640765100000003</v>
      </c>
      <c r="N167" s="48">
        <v>0</v>
      </c>
      <c r="O167" s="48">
        <v>0</v>
      </c>
      <c r="P167" s="48">
        <v>6.1367304200000001</v>
      </c>
      <c r="Q167" s="48">
        <v>1.2273460899999999</v>
      </c>
      <c r="R167" s="72" t="s">
        <v>34</v>
      </c>
      <c r="S167" s="72" t="s">
        <v>34</v>
      </c>
      <c r="T167" s="51" t="s">
        <v>34</v>
      </c>
      <c r="U167" s="50" t="s">
        <v>34</v>
      </c>
      <c r="V167" s="51" t="s">
        <v>34</v>
      </c>
      <c r="W167" s="50" t="s">
        <v>34</v>
      </c>
      <c r="X167" s="51" t="s">
        <v>34</v>
      </c>
      <c r="Y167" s="72" t="s">
        <v>34</v>
      </c>
      <c r="Z167" s="51" t="s">
        <v>34</v>
      </c>
      <c r="AA167" s="72" t="s">
        <v>34</v>
      </c>
      <c r="AB167" s="51" t="s">
        <v>34</v>
      </c>
      <c r="AC167" s="15" t="s">
        <v>381</v>
      </c>
      <c r="AK167" s="23"/>
      <c r="AL167" s="23"/>
    </row>
    <row r="168" spans="1:38" outlineLevel="1" x14ac:dyDescent="0.25">
      <c r="A168" s="30" t="s">
        <v>382</v>
      </c>
      <c r="B168" s="37" t="s">
        <v>383</v>
      </c>
      <c r="C168" s="32" t="s">
        <v>33</v>
      </c>
      <c r="D168" s="107">
        <f>SUM(D169:D170)</f>
        <v>1004.2424189099919</v>
      </c>
      <c r="E168" s="108" t="s">
        <v>34</v>
      </c>
      <c r="F168" s="84">
        <f t="shared" ref="F168" si="175">SUM(F169:F170)</f>
        <v>832.70888095000009</v>
      </c>
      <c r="G168" s="107">
        <f t="shared" ref="G168" si="176">D168-F168</f>
        <v>171.5335379599918</v>
      </c>
      <c r="H168" s="84">
        <f t="shared" ref="H168:AA168" si="177">SUM(H169:H170)</f>
        <v>14.369766070191986</v>
      </c>
      <c r="I168" s="84">
        <f t="shared" si="177"/>
        <v>0</v>
      </c>
      <c r="J168" s="84">
        <f t="shared" si="177"/>
        <v>0</v>
      </c>
      <c r="K168" s="84">
        <f t="shared" si="177"/>
        <v>1.17813839016</v>
      </c>
      <c r="L168" s="84">
        <f t="shared" si="177"/>
        <v>13.191627680031985</v>
      </c>
      <c r="M168" s="84">
        <f t="shared" si="177"/>
        <v>21.545035870000003</v>
      </c>
      <c r="N168" s="84">
        <f t="shared" si="177"/>
        <v>0</v>
      </c>
      <c r="O168" s="84">
        <f t="shared" si="177"/>
        <v>0</v>
      </c>
      <c r="P168" s="84">
        <f t="shared" si="177"/>
        <v>2.6321324399999999</v>
      </c>
      <c r="Q168" s="84">
        <f t="shared" si="177"/>
        <v>18.91290343</v>
      </c>
      <c r="R168" s="84">
        <f t="shared" si="177"/>
        <v>149.98850208999178</v>
      </c>
      <c r="S168" s="84">
        <f t="shared" si="177"/>
        <v>7.1752697998080173</v>
      </c>
      <c r="T168" s="35">
        <f>S168/H168</f>
        <v>0.49933100961831822</v>
      </c>
      <c r="U168" s="34">
        <f t="shared" si="177"/>
        <v>0</v>
      </c>
      <c r="V168" s="35">
        <v>0</v>
      </c>
      <c r="W168" s="34">
        <f t="shared" si="177"/>
        <v>0</v>
      </c>
      <c r="X168" s="35">
        <v>0</v>
      </c>
      <c r="Y168" s="84">
        <f t="shared" si="177"/>
        <v>1.4539940498400001</v>
      </c>
      <c r="Z168" s="35">
        <f>Y168/K168</f>
        <v>1.2341453788315453</v>
      </c>
      <c r="AA168" s="84">
        <f t="shared" si="177"/>
        <v>5.7212757499680151</v>
      </c>
      <c r="AB168" s="35">
        <f>AA168/L168</f>
        <v>0.43370506572348494</v>
      </c>
      <c r="AC168" s="42" t="s">
        <v>34</v>
      </c>
      <c r="AK168" s="23"/>
      <c r="AL168" s="23"/>
    </row>
    <row r="169" spans="1:38" ht="70.5" customHeight="1" outlineLevel="1" x14ac:dyDescent="0.25">
      <c r="A169" s="43" t="s">
        <v>382</v>
      </c>
      <c r="B169" s="59" t="s">
        <v>384</v>
      </c>
      <c r="C169" s="46" t="s">
        <v>385</v>
      </c>
      <c r="D169" s="49">
        <v>826.14564603199995</v>
      </c>
      <c r="E169" s="47" t="s">
        <v>34</v>
      </c>
      <c r="F169" s="48">
        <v>699.01933139000016</v>
      </c>
      <c r="G169" s="49">
        <v>127.12631464199978</v>
      </c>
      <c r="H169" s="72">
        <f t="shared" ref="H169:H170" si="178">I169+J169+K169+L169</f>
        <v>12.956000002000005</v>
      </c>
      <c r="I169" s="48">
        <v>0</v>
      </c>
      <c r="J169" s="48">
        <v>0</v>
      </c>
      <c r="K169" s="48">
        <v>0</v>
      </c>
      <c r="L169" s="48">
        <v>12.956000002000005</v>
      </c>
      <c r="M169" s="72">
        <f t="shared" ref="M169:M170" si="179">N169+O169+P169+Q169</f>
        <v>18.459508290000002</v>
      </c>
      <c r="N169" s="48">
        <v>0</v>
      </c>
      <c r="O169" s="48">
        <v>0</v>
      </c>
      <c r="P169" s="48">
        <v>6.8730800000003003E-3</v>
      </c>
      <c r="Q169" s="48">
        <v>18.45263521</v>
      </c>
      <c r="R169" s="72">
        <f t="shared" ref="R169:R170" si="180">G169-M169</f>
        <v>108.66680635199978</v>
      </c>
      <c r="S169" s="72">
        <f t="shared" ref="S169:S170" si="181">M169-H169</f>
        <v>5.5035082879999973</v>
      </c>
      <c r="T169" s="51">
        <f t="shared" ref="T169:T170" si="182">S169/H169</f>
        <v>0.42478452355282698</v>
      </c>
      <c r="U169" s="50">
        <f t="shared" ref="U169:U170" si="183">N169-I169</f>
        <v>0</v>
      </c>
      <c r="V169" s="51">
        <v>0</v>
      </c>
      <c r="W169" s="50">
        <f t="shared" ref="W169:W170" si="184">O169-J169</f>
        <v>0</v>
      </c>
      <c r="X169" s="51">
        <v>0</v>
      </c>
      <c r="Y169" s="72">
        <f t="shared" ref="Y169:Y170" si="185">P169-K169</f>
        <v>6.8730800000003003E-3</v>
      </c>
      <c r="Z169" s="51">
        <v>1</v>
      </c>
      <c r="AA169" s="72">
        <f t="shared" ref="AA169:AA170" si="186">Q169-L169</f>
        <v>5.4966352079999954</v>
      </c>
      <c r="AB169" s="51">
        <f t="shared" ref="AB169:AB170" si="187">AA169/L169</f>
        <v>0.42425402957328534</v>
      </c>
      <c r="AC169" s="45" t="s">
        <v>386</v>
      </c>
      <c r="AK169" s="23"/>
      <c r="AL169" s="23"/>
    </row>
    <row r="170" spans="1:38" ht="54.75" customHeight="1" outlineLevel="1" x14ac:dyDescent="0.25">
      <c r="A170" s="43" t="s">
        <v>382</v>
      </c>
      <c r="B170" s="68" t="s">
        <v>387</v>
      </c>
      <c r="C170" s="48" t="s">
        <v>388</v>
      </c>
      <c r="D170" s="49">
        <v>178.09677287799198</v>
      </c>
      <c r="E170" s="47" t="s">
        <v>34</v>
      </c>
      <c r="F170" s="48">
        <v>133.68954955999999</v>
      </c>
      <c r="G170" s="49">
        <v>44.407223317991992</v>
      </c>
      <c r="H170" s="72">
        <f t="shared" si="178"/>
        <v>1.4137660681919799</v>
      </c>
      <c r="I170" s="48">
        <v>0</v>
      </c>
      <c r="J170" s="48">
        <v>0</v>
      </c>
      <c r="K170" s="48">
        <v>1.17813839016</v>
      </c>
      <c r="L170" s="48">
        <v>0.23562767803197993</v>
      </c>
      <c r="M170" s="72">
        <f t="shared" si="179"/>
        <v>3.0855275799999999</v>
      </c>
      <c r="N170" s="48">
        <v>0</v>
      </c>
      <c r="O170" s="48">
        <v>0</v>
      </c>
      <c r="P170" s="48">
        <v>2.6252593599999998</v>
      </c>
      <c r="Q170" s="48">
        <v>0.46026822000000001</v>
      </c>
      <c r="R170" s="72">
        <f t="shared" si="180"/>
        <v>41.321695737991995</v>
      </c>
      <c r="S170" s="72">
        <f t="shared" si="181"/>
        <v>1.67176151180802</v>
      </c>
      <c r="T170" s="51">
        <f t="shared" si="182"/>
        <v>1.1824880716977331</v>
      </c>
      <c r="U170" s="50">
        <f t="shared" si="183"/>
        <v>0</v>
      </c>
      <c r="V170" s="51">
        <v>0</v>
      </c>
      <c r="W170" s="50">
        <f t="shared" si="184"/>
        <v>0</v>
      </c>
      <c r="X170" s="51">
        <v>0</v>
      </c>
      <c r="Y170" s="72">
        <f t="shared" si="185"/>
        <v>1.4471209698399998</v>
      </c>
      <c r="Z170" s="51">
        <f t="shared" ref="Z170" si="188">Y170/K170</f>
        <v>1.2283115310786792</v>
      </c>
      <c r="AA170" s="72">
        <f t="shared" si="186"/>
        <v>0.22464054196802008</v>
      </c>
      <c r="AB170" s="51">
        <f t="shared" si="187"/>
        <v>0.95337077479298227</v>
      </c>
      <c r="AC170" s="45" t="s">
        <v>389</v>
      </c>
      <c r="AK170" s="23"/>
      <c r="AL170" s="23"/>
    </row>
    <row r="171" spans="1:38" outlineLevel="1" x14ac:dyDescent="0.25">
      <c r="A171" s="30" t="s">
        <v>390</v>
      </c>
      <c r="B171" s="37" t="s">
        <v>391</v>
      </c>
      <c r="C171" s="32" t="s">
        <v>33</v>
      </c>
      <c r="D171" s="107">
        <f>SUM(D172:D176)</f>
        <v>2943.0827195294719</v>
      </c>
      <c r="E171" s="108" t="s">
        <v>34</v>
      </c>
      <c r="F171" s="84">
        <f t="shared" ref="F171:S171" si="189">SUM(F172:F176)</f>
        <v>707.36217651000004</v>
      </c>
      <c r="G171" s="107">
        <f t="shared" si="189"/>
        <v>2235.7205430194722</v>
      </c>
      <c r="H171" s="84">
        <f t="shared" si="189"/>
        <v>223.1499810752</v>
      </c>
      <c r="I171" s="84">
        <f t="shared" si="189"/>
        <v>0</v>
      </c>
      <c r="J171" s="84">
        <f t="shared" si="189"/>
        <v>0</v>
      </c>
      <c r="K171" s="84">
        <f t="shared" si="189"/>
        <v>186.96784288100002</v>
      </c>
      <c r="L171" s="84">
        <f t="shared" si="189"/>
        <v>36.182138194199986</v>
      </c>
      <c r="M171" s="84">
        <f t="shared" si="189"/>
        <v>42.135876710000005</v>
      </c>
      <c r="N171" s="84">
        <f t="shared" si="189"/>
        <v>0</v>
      </c>
      <c r="O171" s="84">
        <f t="shared" si="189"/>
        <v>0</v>
      </c>
      <c r="P171" s="84">
        <f t="shared" si="189"/>
        <v>38.360567620000005</v>
      </c>
      <c r="Q171" s="84">
        <f t="shared" si="189"/>
        <v>3.7753090900000013</v>
      </c>
      <c r="R171" s="84">
        <f t="shared" si="189"/>
        <v>2193.5846663094717</v>
      </c>
      <c r="S171" s="84">
        <f t="shared" si="189"/>
        <v>-181.01410436520001</v>
      </c>
      <c r="T171" s="35">
        <f>S171/H171</f>
        <v>-0.81117687527026727</v>
      </c>
      <c r="U171" s="34">
        <f>SUM(U172:U176)</f>
        <v>0</v>
      </c>
      <c r="V171" s="35">
        <v>0</v>
      </c>
      <c r="W171" s="34">
        <f>SUM(W172:W176)</f>
        <v>0</v>
      </c>
      <c r="X171" s="35">
        <v>0</v>
      </c>
      <c r="Y171" s="84">
        <f>SUM(Y172:Y176)</f>
        <v>-148.60727526100001</v>
      </c>
      <c r="Z171" s="35">
        <f>Y171/K171</f>
        <v>-0.79482799272377835</v>
      </c>
      <c r="AA171" s="84">
        <f>SUM(AA172:AA176)</f>
        <v>-32.406829104199986</v>
      </c>
      <c r="AB171" s="35">
        <f>AA171/L171</f>
        <v>-0.89565820931486062</v>
      </c>
      <c r="AC171" s="36" t="s">
        <v>34</v>
      </c>
      <c r="AK171" s="23"/>
      <c r="AL171" s="23"/>
    </row>
    <row r="172" spans="1:38" ht="41.25" customHeight="1" outlineLevel="1" x14ac:dyDescent="0.25">
      <c r="A172" s="43" t="s">
        <v>390</v>
      </c>
      <c r="B172" s="59" t="s">
        <v>392</v>
      </c>
      <c r="C172" s="46" t="s">
        <v>393</v>
      </c>
      <c r="D172" s="49">
        <v>1791.0005641759719</v>
      </c>
      <c r="E172" s="47" t="s">
        <v>34</v>
      </c>
      <c r="F172" s="48">
        <v>64.725145999999995</v>
      </c>
      <c r="G172" s="49">
        <v>1726.2754181759719</v>
      </c>
      <c r="H172" s="72">
        <f t="shared" ref="H172:H176" si="190">I172+J172+K172+L172</f>
        <v>9.3470165292000065</v>
      </c>
      <c r="I172" s="48">
        <v>0</v>
      </c>
      <c r="J172" s="48">
        <v>0</v>
      </c>
      <c r="K172" s="48">
        <v>7.7891804410000054</v>
      </c>
      <c r="L172" s="48">
        <v>1.5578360882000011</v>
      </c>
      <c r="M172" s="72">
        <f t="shared" ref="M172:M176" si="191">N172+O172+P172+Q172</f>
        <v>10.677632300000001</v>
      </c>
      <c r="N172" s="48">
        <v>0</v>
      </c>
      <c r="O172" s="48">
        <v>0</v>
      </c>
      <c r="P172" s="48">
        <v>10.677632300000001</v>
      </c>
      <c r="Q172" s="48">
        <v>0</v>
      </c>
      <c r="R172" s="72">
        <f t="shared" ref="R172:R176" si="192">G172-M172</f>
        <v>1715.597785875972</v>
      </c>
      <c r="S172" s="72">
        <f t="shared" ref="S172:S176" si="193">M172-H172</f>
        <v>1.3306157707999944</v>
      </c>
      <c r="T172" s="51">
        <f t="shared" ref="T172:T176" si="194">S172/H172</f>
        <v>0.14235727161101738</v>
      </c>
      <c r="U172" s="50">
        <f t="shared" ref="U172:U176" si="195">N172-I172</f>
        <v>0</v>
      </c>
      <c r="V172" s="51">
        <v>0</v>
      </c>
      <c r="W172" s="50">
        <f t="shared" ref="W172:W176" si="196">O172-J172</f>
        <v>0</v>
      </c>
      <c r="X172" s="51">
        <v>0</v>
      </c>
      <c r="Y172" s="72">
        <f t="shared" ref="Y172:Y176" si="197">P172-K172</f>
        <v>2.8884518589999955</v>
      </c>
      <c r="Z172" s="51">
        <f t="shared" ref="Z172:Z176" si="198">Y172/K172</f>
        <v>0.37082872593322086</v>
      </c>
      <c r="AA172" s="72">
        <f t="shared" ref="AA172:AA176" si="199">Q172-L172</f>
        <v>-1.5578360882000011</v>
      </c>
      <c r="AB172" s="51">
        <f t="shared" ref="AB172:AB176" si="200">AA172/L172</f>
        <v>-1</v>
      </c>
      <c r="AC172" s="45" t="s">
        <v>394</v>
      </c>
      <c r="AK172" s="23"/>
      <c r="AL172" s="23"/>
    </row>
    <row r="173" spans="1:38" ht="52.5" customHeight="1" outlineLevel="1" x14ac:dyDescent="0.25">
      <c r="A173" s="43" t="s">
        <v>390</v>
      </c>
      <c r="B173" s="57" t="s">
        <v>395</v>
      </c>
      <c r="C173" s="46" t="s">
        <v>396</v>
      </c>
      <c r="D173" s="49">
        <v>467.54055574270001</v>
      </c>
      <c r="E173" s="47" t="s">
        <v>34</v>
      </c>
      <c r="F173" s="48">
        <v>431.11486959000001</v>
      </c>
      <c r="G173" s="49">
        <v>36.425686152699996</v>
      </c>
      <c r="H173" s="72">
        <f t="shared" si="190"/>
        <v>13.049966756000011</v>
      </c>
      <c r="I173" s="48">
        <v>0</v>
      </c>
      <c r="J173" s="48">
        <v>0</v>
      </c>
      <c r="K173" s="48">
        <v>10.935617983333344</v>
      </c>
      <c r="L173" s="48">
        <v>2.1143487726666663</v>
      </c>
      <c r="M173" s="72">
        <f t="shared" si="191"/>
        <v>19.592183300000002</v>
      </c>
      <c r="N173" s="48">
        <v>0</v>
      </c>
      <c r="O173" s="48">
        <v>0</v>
      </c>
      <c r="P173" s="48">
        <v>16.501760400000002</v>
      </c>
      <c r="Q173" s="48">
        <v>3.0904229000000014</v>
      </c>
      <c r="R173" s="72">
        <f t="shared" si="192"/>
        <v>16.833502852699993</v>
      </c>
      <c r="S173" s="72">
        <f t="shared" si="193"/>
        <v>6.5422165439999915</v>
      </c>
      <c r="T173" s="51">
        <f t="shared" si="194"/>
        <v>0.50132055248279184</v>
      </c>
      <c r="U173" s="50">
        <f t="shared" si="195"/>
        <v>0</v>
      </c>
      <c r="V173" s="51">
        <v>0</v>
      </c>
      <c r="W173" s="50">
        <f t="shared" si="196"/>
        <v>0</v>
      </c>
      <c r="X173" s="51">
        <v>0</v>
      </c>
      <c r="Y173" s="72">
        <f t="shared" si="197"/>
        <v>5.5661424166666578</v>
      </c>
      <c r="Z173" s="51">
        <f t="shared" si="198"/>
        <v>0.50899203183120079</v>
      </c>
      <c r="AA173" s="72">
        <f t="shared" si="199"/>
        <v>0.9760741273333351</v>
      </c>
      <c r="AB173" s="51">
        <f t="shared" si="200"/>
        <v>0.46164291338854541</v>
      </c>
      <c r="AC173" s="15" t="s">
        <v>397</v>
      </c>
      <c r="AK173" s="23"/>
      <c r="AL173" s="23"/>
    </row>
    <row r="174" spans="1:38" ht="63" outlineLevel="1" x14ac:dyDescent="0.25">
      <c r="A174" s="43" t="s">
        <v>390</v>
      </c>
      <c r="B174" s="57" t="s">
        <v>398</v>
      </c>
      <c r="C174" s="46" t="s">
        <v>399</v>
      </c>
      <c r="D174" s="49">
        <v>276.1959566868</v>
      </c>
      <c r="E174" s="47" t="s">
        <v>34</v>
      </c>
      <c r="F174" s="48">
        <v>59.387675270000003</v>
      </c>
      <c r="G174" s="49">
        <v>216.80828141680001</v>
      </c>
      <c r="H174" s="72">
        <f t="shared" si="190"/>
        <v>0.35027778999999998</v>
      </c>
      <c r="I174" s="48">
        <v>0</v>
      </c>
      <c r="J174" s="48">
        <v>0</v>
      </c>
      <c r="K174" s="48">
        <v>0.35027778999999998</v>
      </c>
      <c r="L174" s="48">
        <v>0</v>
      </c>
      <c r="M174" s="72">
        <f t="shared" si="191"/>
        <v>2.346444E-2</v>
      </c>
      <c r="N174" s="48">
        <v>0</v>
      </c>
      <c r="O174" s="48">
        <v>0</v>
      </c>
      <c r="P174" s="48">
        <v>2.346444E-2</v>
      </c>
      <c r="Q174" s="48">
        <v>0</v>
      </c>
      <c r="R174" s="72">
        <f t="shared" si="192"/>
        <v>216.78481697680002</v>
      </c>
      <c r="S174" s="72">
        <f t="shared" si="193"/>
        <v>-0.32681335</v>
      </c>
      <c r="T174" s="51">
        <f t="shared" si="194"/>
        <v>-0.93301191034692788</v>
      </c>
      <c r="U174" s="50">
        <f t="shared" si="195"/>
        <v>0</v>
      </c>
      <c r="V174" s="51">
        <v>0</v>
      </c>
      <c r="W174" s="50">
        <f t="shared" si="196"/>
        <v>0</v>
      </c>
      <c r="X174" s="51">
        <v>0</v>
      </c>
      <c r="Y174" s="72">
        <f t="shared" si="197"/>
        <v>-0.32681335</v>
      </c>
      <c r="Z174" s="51">
        <f t="shared" si="198"/>
        <v>-0.93301191034692788</v>
      </c>
      <c r="AA174" s="72">
        <f t="shared" si="199"/>
        <v>0</v>
      </c>
      <c r="AB174" s="51">
        <v>0</v>
      </c>
      <c r="AC174" s="45" t="s">
        <v>400</v>
      </c>
      <c r="AK174" s="23"/>
      <c r="AL174" s="23"/>
    </row>
    <row r="175" spans="1:38" ht="63" outlineLevel="1" x14ac:dyDescent="0.25">
      <c r="A175" s="43" t="s">
        <v>390</v>
      </c>
      <c r="B175" s="57" t="s">
        <v>401</v>
      </c>
      <c r="C175" s="45" t="s">
        <v>402</v>
      </c>
      <c r="D175" s="49">
        <v>12</v>
      </c>
      <c r="E175" s="47" t="s">
        <v>34</v>
      </c>
      <c r="F175" s="48">
        <v>0</v>
      </c>
      <c r="G175" s="49">
        <v>12</v>
      </c>
      <c r="H175" s="72">
        <f t="shared" si="190"/>
        <v>11</v>
      </c>
      <c r="I175" s="48">
        <v>0</v>
      </c>
      <c r="J175" s="48">
        <v>0</v>
      </c>
      <c r="K175" s="48">
        <v>9.1666666666666679</v>
      </c>
      <c r="L175" s="48">
        <v>1.8333333333333321</v>
      </c>
      <c r="M175" s="72">
        <f t="shared" si="191"/>
        <v>7.6534749</v>
      </c>
      <c r="N175" s="48">
        <v>0</v>
      </c>
      <c r="O175" s="48">
        <v>0</v>
      </c>
      <c r="P175" s="48">
        <v>7.6534749</v>
      </c>
      <c r="Q175" s="48">
        <v>0</v>
      </c>
      <c r="R175" s="72">
        <f t="shared" si="192"/>
        <v>4.3465251</v>
      </c>
      <c r="S175" s="72">
        <f t="shared" si="193"/>
        <v>-3.3465251</v>
      </c>
      <c r="T175" s="51">
        <f t="shared" si="194"/>
        <v>-0.30422955454545453</v>
      </c>
      <c r="U175" s="50">
        <f t="shared" si="195"/>
        <v>0</v>
      </c>
      <c r="V175" s="51">
        <v>0</v>
      </c>
      <c r="W175" s="50">
        <f t="shared" si="196"/>
        <v>0</v>
      </c>
      <c r="X175" s="51">
        <v>0</v>
      </c>
      <c r="Y175" s="72">
        <f t="shared" si="197"/>
        <v>-1.5131917666666679</v>
      </c>
      <c r="Z175" s="51">
        <f t="shared" si="198"/>
        <v>-0.16507546545454557</v>
      </c>
      <c r="AA175" s="72">
        <f t="shared" si="199"/>
        <v>-1.8333333333333321</v>
      </c>
      <c r="AB175" s="51">
        <f t="shared" si="200"/>
        <v>-1</v>
      </c>
      <c r="AC175" s="15" t="s">
        <v>327</v>
      </c>
      <c r="AK175" s="23"/>
      <c r="AL175" s="23"/>
    </row>
    <row r="176" spans="1:38" ht="47.25" outlineLevel="1" x14ac:dyDescent="0.25">
      <c r="A176" s="43" t="s">
        <v>390</v>
      </c>
      <c r="B176" s="57" t="s">
        <v>403</v>
      </c>
      <c r="C176" s="46" t="s">
        <v>404</v>
      </c>
      <c r="D176" s="49">
        <v>396.345642924</v>
      </c>
      <c r="E176" s="47" t="s">
        <v>34</v>
      </c>
      <c r="F176" s="48">
        <v>152.13448565000002</v>
      </c>
      <c r="G176" s="49">
        <v>244.21115727399999</v>
      </c>
      <c r="H176" s="72">
        <f t="shared" si="190"/>
        <v>189.40271999999999</v>
      </c>
      <c r="I176" s="48">
        <v>0</v>
      </c>
      <c r="J176" s="48">
        <v>0</v>
      </c>
      <c r="K176" s="48">
        <v>158.7261</v>
      </c>
      <c r="L176" s="48">
        <v>30.676619999999986</v>
      </c>
      <c r="M176" s="72">
        <f t="shared" si="191"/>
        <v>4.1891217699999999</v>
      </c>
      <c r="N176" s="48">
        <v>0</v>
      </c>
      <c r="O176" s="48">
        <v>0</v>
      </c>
      <c r="P176" s="48">
        <v>3.50423558</v>
      </c>
      <c r="Q176" s="48">
        <v>0.68488618999999973</v>
      </c>
      <c r="R176" s="72">
        <f t="shared" si="192"/>
        <v>240.02203550399997</v>
      </c>
      <c r="S176" s="72">
        <f t="shared" si="193"/>
        <v>-185.21359823</v>
      </c>
      <c r="T176" s="51">
        <f t="shared" si="194"/>
        <v>-0.97788246245882859</v>
      </c>
      <c r="U176" s="50">
        <f t="shared" si="195"/>
        <v>0</v>
      </c>
      <c r="V176" s="51">
        <v>0</v>
      </c>
      <c r="W176" s="50">
        <f t="shared" si="196"/>
        <v>0</v>
      </c>
      <c r="X176" s="51">
        <v>0</v>
      </c>
      <c r="Y176" s="72">
        <f t="shared" si="197"/>
        <v>-155.22186442</v>
      </c>
      <c r="Z176" s="51">
        <f t="shared" si="198"/>
        <v>-0.97792275133075157</v>
      </c>
      <c r="AA176" s="72">
        <f t="shared" si="199"/>
        <v>-29.991733809999985</v>
      </c>
      <c r="AB176" s="51">
        <f t="shared" si="200"/>
        <v>-0.97767400091665901</v>
      </c>
      <c r="AC176" s="45" t="s">
        <v>405</v>
      </c>
      <c r="AK176" s="23"/>
      <c r="AL176" s="23"/>
    </row>
    <row r="177" spans="1:38" ht="31.5" outlineLevel="1" x14ac:dyDescent="0.25">
      <c r="A177" s="30" t="s">
        <v>406</v>
      </c>
      <c r="B177" s="31" t="s">
        <v>407</v>
      </c>
      <c r="C177" s="32" t="s">
        <v>33</v>
      </c>
      <c r="D177" s="107">
        <v>0</v>
      </c>
      <c r="E177" s="108" t="s">
        <v>34</v>
      </c>
      <c r="F177" s="84">
        <v>0</v>
      </c>
      <c r="G177" s="107">
        <v>0</v>
      </c>
      <c r="H177" s="84">
        <v>0</v>
      </c>
      <c r="I177" s="84">
        <v>0</v>
      </c>
      <c r="J177" s="84">
        <v>0</v>
      </c>
      <c r="K177" s="84">
        <v>0</v>
      </c>
      <c r="L177" s="84">
        <v>0</v>
      </c>
      <c r="M177" s="84">
        <v>0</v>
      </c>
      <c r="N177" s="84">
        <v>0</v>
      </c>
      <c r="O177" s="84">
        <v>0</v>
      </c>
      <c r="P177" s="84">
        <v>0</v>
      </c>
      <c r="Q177" s="84">
        <v>0</v>
      </c>
      <c r="R177" s="84">
        <v>0</v>
      </c>
      <c r="S177" s="84">
        <v>0</v>
      </c>
      <c r="T177" s="35">
        <v>0</v>
      </c>
      <c r="U177" s="34">
        <v>0</v>
      </c>
      <c r="V177" s="35">
        <v>0</v>
      </c>
      <c r="W177" s="34">
        <v>0</v>
      </c>
      <c r="X177" s="35">
        <v>0</v>
      </c>
      <c r="Y177" s="84">
        <v>0</v>
      </c>
      <c r="Z177" s="35">
        <v>0</v>
      </c>
      <c r="AA177" s="84">
        <v>0</v>
      </c>
      <c r="AB177" s="35">
        <v>0</v>
      </c>
      <c r="AC177" s="36" t="s">
        <v>34</v>
      </c>
      <c r="AK177" s="23"/>
      <c r="AL177" s="23"/>
    </row>
    <row r="178" spans="1:38" outlineLevel="1" x14ac:dyDescent="0.25">
      <c r="A178" s="30" t="s">
        <v>408</v>
      </c>
      <c r="B178" s="31" t="s">
        <v>409</v>
      </c>
      <c r="C178" s="32" t="s">
        <v>33</v>
      </c>
      <c r="D178" s="107">
        <f>SUM(D179:D243)</f>
        <v>557.68938985199998</v>
      </c>
      <c r="E178" s="109" t="s">
        <v>34</v>
      </c>
      <c r="F178" s="107">
        <f t="shared" ref="F178:S178" si="201">SUM(F179:F243)</f>
        <v>76.446348240000006</v>
      </c>
      <c r="G178" s="107">
        <f t="shared" si="201"/>
        <v>481.24304161200007</v>
      </c>
      <c r="H178" s="107">
        <f t="shared" si="201"/>
        <v>261.01673833199999</v>
      </c>
      <c r="I178" s="107">
        <f t="shared" si="201"/>
        <v>0</v>
      </c>
      <c r="J178" s="107">
        <f t="shared" si="201"/>
        <v>0</v>
      </c>
      <c r="K178" s="107">
        <f t="shared" si="201"/>
        <v>217.51394860999994</v>
      </c>
      <c r="L178" s="107">
        <f t="shared" si="201"/>
        <v>43.502789721999989</v>
      </c>
      <c r="M178" s="107">
        <f t="shared" si="201"/>
        <v>711.45767712999998</v>
      </c>
      <c r="N178" s="107">
        <f t="shared" si="201"/>
        <v>0</v>
      </c>
      <c r="O178" s="107">
        <f t="shared" si="201"/>
        <v>0</v>
      </c>
      <c r="P178" s="107">
        <f t="shared" si="201"/>
        <v>580.84435162</v>
      </c>
      <c r="Q178" s="107">
        <f t="shared" si="201"/>
        <v>130.61332550999992</v>
      </c>
      <c r="R178" s="107">
        <f t="shared" si="201"/>
        <v>173.393025282</v>
      </c>
      <c r="S178" s="107">
        <f t="shared" si="201"/>
        <v>46.833277998000042</v>
      </c>
      <c r="T178" s="69">
        <f>S178/H178</f>
        <v>0.17942633984810008</v>
      </c>
      <c r="U178" s="33">
        <f>SUM(U179:U243)</f>
        <v>0</v>
      </c>
      <c r="V178" s="69">
        <v>0</v>
      </c>
      <c r="W178" s="33">
        <f>SUM(W179:W243)</f>
        <v>0</v>
      </c>
      <c r="X178" s="69">
        <v>0</v>
      </c>
      <c r="Y178" s="107">
        <f>SUM(Y179:Y243)</f>
        <v>39.027731670000009</v>
      </c>
      <c r="Z178" s="69">
        <f>Y178/K178</f>
        <v>0.17942633987108703</v>
      </c>
      <c r="AA178" s="107">
        <f>SUM(AA179:AA243)</f>
        <v>7.8055463280000144</v>
      </c>
      <c r="AB178" s="69">
        <f>AA178/L178</f>
        <v>0.17942633973316513</v>
      </c>
      <c r="AC178" s="36" t="s">
        <v>34</v>
      </c>
      <c r="AK178" s="23"/>
      <c r="AL178" s="23"/>
    </row>
    <row r="179" spans="1:38" ht="36.75" customHeight="1" outlineLevel="1" x14ac:dyDescent="0.25">
      <c r="A179" s="52" t="s">
        <v>408</v>
      </c>
      <c r="B179" s="70" t="s">
        <v>410</v>
      </c>
      <c r="C179" s="63" t="s">
        <v>411</v>
      </c>
      <c r="D179" s="49">
        <v>3.294</v>
      </c>
      <c r="E179" s="47" t="s">
        <v>34</v>
      </c>
      <c r="F179" s="48">
        <v>0</v>
      </c>
      <c r="G179" s="49">
        <v>3.294</v>
      </c>
      <c r="H179" s="72">
        <f>I179+J179+K179+L179</f>
        <v>3.294</v>
      </c>
      <c r="I179" s="48">
        <v>0</v>
      </c>
      <c r="J179" s="48">
        <v>0</v>
      </c>
      <c r="K179" s="48">
        <v>2.7450000000000001</v>
      </c>
      <c r="L179" s="48">
        <v>0.54899999999999993</v>
      </c>
      <c r="M179" s="72">
        <f t="shared" ref="M179:M242" si="202">N179+O179+P179+Q179</f>
        <v>1.272</v>
      </c>
      <c r="N179" s="48">
        <v>0</v>
      </c>
      <c r="O179" s="48">
        <v>0</v>
      </c>
      <c r="P179" s="48">
        <v>1.06</v>
      </c>
      <c r="Q179" s="48">
        <v>0.21199999999999999</v>
      </c>
      <c r="R179" s="72">
        <f t="shared" ref="R179:R241" si="203">G179-M179</f>
        <v>2.0220000000000002</v>
      </c>
      <c r="S179" s="72">
        <f>M179-H179</f>
        <v>-2.0220000000000002</v>
      </c>
      <c r="T179" s="51">
        <f>S179/H179</f>
        <v>-0.61384335154826963</v>
      </c>
      <c r="U179" s="50">
        <f t="shared" ref="U179" si="204">N179-I179</f>
        <v>0</v>
      </c>
      <c r="V179" s="51">
        <v>0</v>
      </c>
      <c r="W179" s="50">
        <f t="shared" ref="W179" si="205">O179-J179</f>
        <v>0</v>
      </c>
      <c r="X179" s="51">
        <v>0</v>
      </c>
      <c r="Y179" s="72">
        <f>P179-K179</f>
        <v>-1.6850000000000001</v>
      </c>
      <c r="Z179" s="51">
        <f t="shared" ref="Z179" si="206">Y179/K179</f>
        <v>-0.61384335154826952</v>
      </c>
      <c r="AA179" s="72">
        <f t="shared" ref="AA179" si="207">Q179-L179</f>
        <v>-0.33699999999999997</v>
      </c>
      <c r="AB179" s="51">
        <f t="shared" ref="AB179" si="208">AA179/L179</f>
        <v>-0.61384335154826963</v>
      </c>
      <c r="AC179" s="45" t="s">
        <v>412</v>
      </c>
      <c r="AK179" s="23"/>
      <c r="AL179" s="23"/>
    </row>
    <row r="180" spans="1:38" ht="62.25" customHeight="1" outlineLevel="1" x14ac:dyDescent="0.25">
      <c r="A180" s="52" t="s">
        <v>408</v>
      </c>
      <c r="B180" s="71" t="s">
        <v>413</v>
      </c>
      <c r="C180" s="63" t="s">
        <v>414</v>
      </c>
      <c r="D180" s="49" t="s">
        <v>34</v>
      </c>
      <c r="E180" s="47" t="s">
        <v>34</v>
      </c>
      <c r="F180" s="48" t="s">
        <v>34</v>
      </c>
      <c r="G180" s="49" t="s">
        <v>34</v>
      </c>
      <c r="H180" s="72" t="s">
        <v>34</v>
      </c>
      <c r="I180" s="48" t="s">
        <v>34</v>
      </c>
      <c r="J180" s="48" t="s">
        <v>34</v>
      </c>
      <c r="K180" s="48" t="s">
        <v>34</v>
      </c>
      <c r="L180" s="48" t="s">
        <v>34</v>
      </c>
      <c r="M180" s="72">
        <f t="shared" si="202"/>
        <v>1.9657329699999999</v>
      </c>
      <c r="N180" s="48">
        <v>0</v>
      </c>
      <c r="O180" s="48">
        <v>0</v>
      </c>
      <c r="P180" s="48">
        <v>0</v>
      </c>
      <c r="Q180" s="48">
        <v>1.9657329699999999</v>
      </c>
      <c r="R180" s="72" t="s">
        <v>34</v>
      </c>
      <c r="S180" s="72" t="s">
        <v>34</v>
      </c>
      <c r="T180" s="51" t="s">
        <v>34</v>
      </c>
      <c r="U180" s="50" t="s">
        <v>34</v>
      </c>
      <c r="V180" s="51" t="s">
        <v>34</v>
      </c>
      <c r="W180" s="50" t="s">
        <v>34</v>
      </c>
      <c r="X180" s="51" t="s">
        <v>34</v>
      </c>
      <c r="Y180" s="72" t="s">
        <v>34</v>
      </c>
      <c r="Z180" s="51" t="s">
        <v>34</v>
      </c>
      <c r="AA180" s="72" t="s">
        <v>34</v>
      </c>
      <c r="AB180" s="51" t="s">
        <v>34</v>
      </c>
      <c r="AC180" s="45" t="s">
        <v>415</v>
      </c>
      <c r="AK180" s="23"/>
      <c r="AL180" s="23"/>
    </row>
    <row r="181" spans="1:38" ht="52.5" customHeight="1" outlineLevel="1" x14ac:dyDescent="0.25">
      <c r="A181" s="52" t="s">
        <v>408</v>
      </c>
      <c r="B181" s="71" t="s">
        <v>416</v>
      </c>
      <c r="C181" s="63" t="s">
        <v>417</v>
      </c>
      <c r="D181" s="49" t="s">
        <v>34</v>
      </c>
      <c r="E181" s="47" t="s">
        <v>34</v>
      </c>
      <c r="F181" s="48" t="s">
        <v>34</v>
      </c>
      <c r="G181" s="49" t="s">
        <v>34</v>
      </c>
      <c r="H181" s="72" t="s">
        <v>34</v>
      </c>
      <c r="I181" s="48" t="s">
        <v>34</v>
      </c>
      <c r="J181" s="48" t="s">
        <v>34</v>
      </c>
      <c r="K181" s="48" t="s">
        <v>34</v>
      </c>
      <c r="L181" s="48" t="s">
        <v>34</v>
      </c>
      <c r="M181" s="72">
        <f t="shared" si="202"/>
        <v>0.60696047999999991</v>
      </c>
      <c r="N181" s="48">
        <v>0</v>
      </c>
      <c r="O181" s="48">
        <v>0</v>
      </c>
      <c r="P181" s="48">
        <v>0</v>
      </c>
      <c r="Q181" s="48">
        <v>0.60696047999999991</v>
      </c>
      <c r="R181" s="72" t="s">
        <v>34</v>
      </c>
      <c r="S181" s="72" t="s">
        <v>34</v>
      </c>
      <c r="T181" s="51" t="s">
        <v>34</v>
      </c>
      <c r="U181" s="50" t="s">
        <v>34</v>
      </c>
      <c r="V181" s="51" t="s">
        <v>34</v>
      </c>
      <c r="W181" s="50" t="s">
        <v>34</v>
      </c>
      <c r="X181" s="51" t="s">
        <v>34</v>
      </c>
      <c r="Y181" s="72" t="s">
        <v>34</v>
      </c>
      <c r="Z181" s="51" t="s">
        <v>34</v>
      </c>
      <c r="AA181" s="72" t="s">
        <v>34</v>
      </c>
      <c r="AB181" s="51" t="s">
        <v>34</v>
      </c>
      <c r="AC181" s="45" t="s">
        <v>415</v>
      </c>
      <c r="AK181" s="23"/>
      <c r="AL181" s="23"/>
    </row>
    <row r="182" spans="1:38" ht="47.25" outlineLevel="1" x14ac:dyDescent="0.25">
      <c r="A182" s="52" t="s">
        <v>408</v>
      </c>
      <c r="B182" s="71" t="s">
        <v>418</v>
      </c>
      <c r="C182" s="63" t="s">
        <v>419</v>
      </c>
      <c r="D182" s="49" t="s">
        <v>34</v>
      </c>
      <c r="E182" s="47" t="s">
        <v>34</v>
      </c>
      <c r="F182" s="48" t="s">
        <v>34</v>
      </c>
      <c r="G182" s="49" t="s">
        <v>34</v>
      </c>
      <c r="H182" s="72" t="s">
        <v>34</v>
      </c>
      <c r="I182" s="48" t="s">
        <v>34</v>
      </c>
      <c r="J182" s="48" t="s">
        <v>34</v>
      </c>
      <c r="K182" s="48" t="s">
        <v>34</v>
      </c>
      <c r="L182" s="48" t="s">
        <v>34</v>
      </c>
      <c r="M182" s="72">
        <f t="shared" si="202"/>
        <v>6.5945457599999999</v>
      </c>
      <c r="N182" s="48">
        <v>0</v>
      </c>
      <c r="O182" s="48">
        <v>0</v>
      </c>
      <c r="P182" s="48">
        <v>0</v>
      </c>
      <c r="Q182" s="48">
        <v>6.5945457599999999</v>
      </c>
      <c r="R182" s="72" t="s">
        <v>34</v>
      </c>
      <c r="S182" s="72" t="s">
        <v>34</v>
      </c>
      <c r="T182" s="51" t="s">
        <v>34</v>
      </c>
      <c r="U182" s="50" t="s">
        <v>34</v>
      </c>
      <c r="V182" s="51" t="s">
        <v>34</v>
      </c>
      <c r="W182" s="50" t="s">
        <v>34</v>
      </c>
      <c r="X182" s="51" t="s">
        <v>34</v>
      </c>
      <c r="Y182" s="72" t="s">
        <v>34</v>
      </c>
      <c r="Z182" s="51" t="s">
        <v>34</v>
      </c>
      <c r="AA182" s="72" t="s">
        <v>34</v>
      </c>
      <c r="AB182" s="51" t="s">
        <v>34</v>
      </c>
      <c r="AC182" s="45" t="s">
        <v>415</v>
      </c>
      <c r="AK182" s="23"/>
      <c r="AL182" s="23"/>
    </row>
    <row r="183" spans="1:38" ht="47.25" outlineLevel="1" x14ac:dyDescent="0.25">
      <c r="A183" s="52" t="s">
        <v>408</v>
      </c>
      <c r="B183" s="71" t="s">
        <v>420</v>
      </c>
      <c r="C183" s="63" t="s">
        <v>421</v>
      </c>
      <c r="D183" s="49" t="s">
        <v>34</v>
      </c>
      <c r="E183" s="47" t="s">
        <v>34</v>
      </c>
      <c r="F183" s="48" t="s">
        <v>34</v>
      </c>
      <c r="G183" s="49" t="s">
        <v>34</v>
      </c>
      <c r="H183" s="72" t="s">
        <v>34</v>
      </c>
      <c r="I183" s="48" t="s">
        <v>34</v>
      </c>
      <c r="J183" s="48" t="s">
        <v>34</v>
      </c>
      <c r="K183" s="48" t="s">
        <v>34</v>
      </c>
      <c r="L183" s="48" t="s">
        <v>34</v>
      </c>
      <c r="M183" s="72">
        <f t="shared" si="202"/>
        <v>0.93600000000000005</v>
      </c>
      <c r="N183" s="48">
        <v>0</v>
      </c>
      <c r="O183" s="48">
        <v>0</v>
      </c>
      <c r="P183" s="48">
        <v>0</v>
      </c>
      <c r="Q183" s="48">
        <v>0.93600000000000005</v>
      </c>
      <c r="R183" s="72" t="s">
        <v>34</v>
      </c>
      <c r="S183" s="72" t="s">
        <v>34</v>
      </c>
      <c r="T183" s="51" t="s">
        <v>34</v>
      </c>
      <c r="U183" s="50" t="s">
        <v>34</v>
      </c>
      <c r="V183" s="51" t="s">
        <v>34</v>
      </c>
      <c r="W183" s="50" t="s">
        <v>34</v>
      </c>
      <c r="X183" s="51" t="s">
        <v>34</v>
      </c>
      <c r="Y183" s="72" t="s">
        <v>34</v>
      </c>
      <c r="Z183" s="51" t="s">
        <v>34</v>
      </c>
      <c r="AA183" s="72" t="s">
        <v>34</v>
      </c>
      <c r="AB183" s="51" t="s">
        <v>34</v>
      </c>
      <c r="AC183" s="45" t="s">
        <v>415</v>
      </c>
      <c r="AK183" s="23"/>
      <c r="AL183" s="23"/>
    </row>
    <row r="184" spans="1:38" ht="47.25" outlineLevel="1" x14ac:dyDescent="0.25">
      <c r="A184" s="52" t="s">
        <v>408</v>
      </c>
      <c r="B184" s="71" t="s">
        <v>422</v>
      </c>
      <c r="C184" s="63" t="s">
        <v>423</v>
      </c>
      <c r="D184" s="49">
        <v>2.312672316</v>
      </c>
      <c r="E184" s="47" t="s">
        <v>34</v>
      </c>
      <c r="F184" s="48">
        <v>0</v>
      </c>
      <c r="G184" s="49">
        <v>2.312672316</v>
      </c>
      <c r="H184" s="72">
        <f t="shared" ref="H184:H241" si="209">I184+J184+K184+L184</f>
        <v>2.312672316</v>
      </c>
      <c r="I184" s="48">
        <v>0</v>
      </c>
      <c r="J184" s="48">
        <v>0</v>
      </c>
      <c r="K184" s="48">
        <v>1.92722693</v>
      </c>
      <c r="L184" s="48">
        <v>0.385445386</v>
      </c>
      <c r="M184" s="72">
        <f t="shared" si="202"/>
        <v>2.392512</v>
      </c>
      <c r="N184" s="48">
        <v>0</v>
      </c>
      <c r="O184" s="48">
        <v>0</v>
      </c>
      <c r="P184" s="48">
        <v>1.99376</v>
      </c>
      <c r="Q184" s="48">
        <v>0.39875200000000016</v>
      </c>
      <c r="R184" s="72">
        <f t="shared" si="203"/>
        <v>-7.9839683999999966E-2</v>
      </c>
      <c r="S184" s="72">
        <f t="shared" ref="S184:S193" si="210">M184-H184</f>
        <v>7.9839683999999966E-2</v>
      </c>
      <c r="T184" s="51">
        <f t="shared" ref="T184:T193" si="211">S184/H184</f>
        <v>3.4522696297109121E-2</v>
      </c>
      <c r="U184" s="50">
        <f t="shared" ref="U184:U193" si="212">N184-I184</f>
        <v>0</v>
      </c>
      <c r="V184" s="51">
        <v>0</v>
      </c>
      <c r="W184" s="50">
        <f t="shared" ref="W184:W193" si="213">O184-J184</f>
        <v>0</v>
      </c>
      <c r="X184" s="51">
        <v>0</v>
      </c>
      <c r="Y184" s="72">
        <f t="shared" ref="Y184:Y193" si="214">P184-K184</f>
        <v>6.6533069999999972E-2</v>
      </c>
      <c r="Z184" s="51">
        <f t="shared" ref="Z184:Z193" si="215">Y184/K184</f>
        <v>3.4522696297109121E-2</v>
      </c>
      <c r="AA184" s="72">
        <f t="shared" ref="AA184:AA193" si="216">Q184-L184</f>
        <v>1.3306614000000161E-2</v>
      </c>
      <c r="AB184" s="51">
        <f t="shared" ref="AB184:AB193" si="217">AA184/L184</f>
        <v>3.4522696297109551E-2</v>
      </c>
      <c r="AC184" s="45" t="s">
        <v>34</v>
      </c>
      <c r="AK184" s="23"/>
      <c r="AL184" s="23"/>
    </row>
    <row r="185" spans="1:38" ht="39" customHeight="1" outlineLevel="1" x14ac:dyDescent="0.25">
      <c r="A185" s="52" t="s">
        <v>408</v>
      </c>
      <c r="B185" s="71" t="s">
        <v>424</v>
      </c>
      <c r="C185" s="63" t="s">
        <v>425</v>
      </c>
      <c r="D185" s="49">
        <v>54.479833200000002</v>
      </c>
      <c r="E185" s="47" t="s">
        <v>34</v>
      </c>
      <c r="F185" s="48">
        <v>0</v>
      </c>
      <c r="G185" s="49">
        <v>54.479833200000002</v>
      </c>
      <c r="H185" s="72">
        <f t="shared" si="209"/>
        <v>54.479833199999995</v>
      </c>
      <c r="I185" s="48">
        <v>0</v>
      </c>
      <c r="J185" s="48">
        <v>0</v>
      </c>
      <c r="K185" s="48">
        <v>45.399860999999994</v>
      </c>
      <c r="L185" s="48">
        <v>9.0799722000000003</v>
      </c>
      <c r="M185" s="72">
        <f t="shared" si="202"/>
        <v>47.04512399</v>
      </c>
      <c r="N185" s="48">
        <v>0</v>
      </c>
      <c r="O185" s="48">
        <v>0</v>
      </c>
      <c r="P185" s="48">
        <v>39.20426999</v>
      </c>
      <c r="Q185" s="48">
        <v>7.8408539999999993</v>
      </c>
      <c r="R185" s="72">
        <f t="shared" si="203"/>
        <v>7.4347092100000012</v>
      </c>
      <c r="S185" s="72">
        <f t="shared" si="210"/>
        <v>-7.4347092099999941</v>
      </c>
      <c r="T185" s="51">
        <f t="shared" si="211"/>
        <v>-0.13646718011610937</v>
      </c>
      <c r="U185" s="50">
        <f t="shared" si="212"/>
        <v>0</v>
      </c>
      <c r="V185" s="51">
        <v>0</v>
      </c>
      <c r="W185" s="50">
        <f t="shared" si="213"/>
        <v>0</v>
      </c>
      <c r="X185" s="51">
        <v>0</v>
      </c>
      <c r="Y185" s="72">
        <f t="shared" si="214"/>
        <v>-6.195591009999994</v>
      </c>
      <c r="Z185" s="51">
        <f t="shared" si="215"/>
        <v>-0.13646718015282017</v>
      </c>
      <c r="AA185" s="72">
        <f t="shared" si="216"/>
        <v>-1.2391182000000009</v>
      </c>
      <c r="AB185" s="51">
        <f t="shared" si="217"/>
        <v>-0.13646717993255539</v>
      </c>
      <c r="AC185" s="45" t="s">
        <v>412</v>
      </c>
      <c r="AK185" s="23"/>
      <c r="AL185" s="23"/>
    </row>
    <row r="186" spans="1:38" ht="31.5" outlineLevel="1" x14ac:dyDescent="0.25">
      <c r="A186" s="52" t="s">
        <v>408</v>
      </c>
      <c r="B186" s="71" t="s">
        <v>426</v>
      </c>
      <c r="C186" s="63" t="s">
        <v>427</v>
      </c>
      <c r="D186" s="49">
        <v>0.115103652</v>
      </c>
      <c r="E186" s="47" t="s">
        <v>34</v>
      </c>
      <c r="F186" s="48">
        <v>0</v>
      </c>
      <c r="G186" s="49">
        <v>0.115103652</v>
      </c>
      <c r="H186" s="72">
        <f t="shared" si="209"/>
        <v>0.115103652</v>
      </c>
      <c r="I186" s="48">
        <v>0</v>
      </c>
      <c r="J186" s="48">
        <v>0</v>
      </c>
      <c r="K186" s="48">
        <v>9.5919710000000005E-2</v>
      </c>
      <c r="L186" s="48">
        <v>1.9183941999999995E-2</v>
      </c>
      <c r="M186" s="72">
        <f t="shared" si="202"/>
        <v>0.19223999999999999</v>
      </c>
      <c r="N186" s="48">
        <v>0</v>
      </c>
      <c r="O186" s="48">
        <v>0</v>
      </c>
      <c r="P186" s="48">
        <v>0.16019999999999998</v>
      </c>
      <c r="Q186" s="48">
        <v>3.204000000000002E-2</v>
      </c>
      <c r="R186" s="72">
        <f t="shared" si="203"/>
        <v>-7.7136347999999993E-2</v>
      </c>
      <c r="S186" s="72">
        <f t="shared" si="210"/>
        <v>7.7136347999999993E-2</v>
      </c>
      <c r="T186" s="51">
        <f t="shared" si="211"/>
        <v>0.67014683426378163</v>
      </c>
      <c r="U186" s="50">
        <f t="shared" si="212"/>
        <v>0</v>
      </c>
      <c r="V186" s="51">
        <v>0</v>
      </c>
      <c r="W186" s="50">
        <f t="shared" si="213"/>
        <v>0</v>
      </c>
      <c r="X186" s="51">
        <v>0</v>
      </c>
      <c r="Y186" s="72">
        <f t="shared" si="214"/>
        <v>6.4280289999999976E-2</v>
      </c>
      <c r="Z186" s="51">
        <f t="shared" si="215"/>
        <v>0.67014683426378141</v>
      </c>
      <c r="AA186" s="72">
        <f t="shared" si="216"/>
        <v>1.2856058000000024E-2</v>
      </c>
      <c r="AB186" s="51">
        <f t="shared" si="217"/>
        <v>0.67014683426378308</v>
      </c>
      <c r="AC186" s="45" t="s">
        <v>428</v>
      </c>
      <c r="AK186" s="23"/>
      <c r="AL186" s="23"/>
    </row>
    <row r="187" spans="1:38" ht="31.5" outlineLevel="1" x14ac:dyDescent="0.25">
      <c r="A187" s="52" t="s">
        <v>408</v>
      </c>
      <c r="B187" s="71" t="s">
        <v>429</v>
      </c>
      <c r="C187" s="63" t="s">
        <v>430</v>
      </c>
      <c r="D187" s="49">
        <v>0.44278209599999996</v>
      </c>
      <c r="E187" s="47" t="s">
        <v>34</v>
      </c>
      <c r="F187" s="48">
        <v>0</v>
      </c>
      <c r="G187" s="49">
        <v>0.44278209599999996</v>
      </c>
      <c r="H187" s="72">
        <f t="shared" si="209"/>
        <v>0.44278209599999996</v>
      </c>
      <c r="I187" s="48">
        <v>0</v>
      </c>
      <c r="J187" s="48">
        <v>0</v>
      </c>
      <c r="K187" s="48">
        <v>0.36898507999999997</v>
      </c>
      <c r="L187" s="48">
        <v>7.3797015999999993E-2</v>
      </c>
      <c r="M187" s="72">
        <f t="shared" si="202"/>
        <v>0.58874280000000001</v>
      </c>
      <c r="N187" s="48">
        <v>0</v>
      </c>
      <c r="O187" s="48">
        <v>0</v>
      </c>
      <c r="P187" s="48">
        <v>0.49061900000000003</v>
      </c>
      <c r="Q187" s="48">
        <v>9.8123799999999956E-2</v>
      </c>
      <c r="R187" s="72">
        <f t="shared" si="203"/>
        <v>-0.14596070400000005</v>
      </c>
      <c r="S187" s="72">
        <f t="shared" si="210"/>
        <v>0.14596070400000005</v>
      </c>
      <c r="T187" s="51">
        <f t="shared" si="211"/>
        <v>0.3296445482294299</v>
      </c>
      <c r="U187" s="50">
        <f t="shared" si="212"/>
        <v>0</v>
      </c>
      <c r="V187" s="51">
        <v>0</v>
      </c>
      <c r="W187" s="50">
        <f t="shared" si="213"/>
        <v>0</v>
      </c>
      <c r="X187" s="51">
        <v>0</v>
      </c>
      <c r="Y187" s="72">
        <f t="shared" si="214"/>
        <v>0.12163392000000006</v>
      </c>
      <c r="Z187" s="51">
        <f t="shared" si="215"/>
        <v>0.32964454822942996</v>
      </c>
      <c r="AA187" s="72">
        <f t="shared" si="216"/>
        <v>2.4326783999999962E-2</v>
      </c>
      <c r="AB187" s="51">
        <f t="shared" si="217"/>
        <v>0.32964454822942929</v>
      </c>
      <c r="AC187" s="45" t="s">
        <v>428</v>
      </c>
      <c r="AK187" s="23"/>
      <c r="AL187" s="23"/>
    </row>
    <row r="188" spans="1:38" ht="46.5" customHeight="1" outlineLevel="1" x14ac:dyDescent="0.25">
      <c r="A188" s="52" t="s">
        <v>408</v>
      </c>
      <c r="B188" s="71" t="s">
        <v>431</v>
      </c>
      <c r="C188" s="63" t="s">
        <v>432</v>
      </c>
      <c r="D188" s="49">
        <v>3.14818548</v>
      </c>
      <c r="E188" s="47" t="s">
        <v>34</v>
      </c>
      <c r="F188" s="48">
        <v>0</v>
      </c>
      <c r="G188" s="49">
        <v>3.14818548</v>
      </c>
      <c r="H188" s="72">
        <f t="shared" si="209"/>
        <v>3.14818548</v>
      </c>
      <c r="I188" s="48">
        <v>0</v>
      </c>
      <c r="J188" s="48">
        <v>0</v>
      </c>
      <c r="K188" s="48">
        <v>2.6234879000000002</v>
      </c>
      <c r="L188" s="48">
        <v>0.52469757999999977</v>
      </c>
      <c r="M188" s="72">
        <f t="shared" si="202"/>
        <v>2.7720000000000002</v>
      </c>
      <c r="N188" s="48">
        <v>0</v>
      </c>
      <c r="O188" s="48">
        <v>0</v>
      </c>
      <c r="P188" s="48">
        <v>2.31</v>
      </c>
      <c r="Q188" s="48">
        <v>0.46200000000000002</v>
      </c>
      <c r="R188" s="72">
        <f t="shared" si="203"/>
        <v>0.37618547999999974</v>
      </c>
      <c r="S188" s="72">
        <f t="shared" si="210"/>
        <v>-0.37618547999999974</v>
      </c>
      <c r="T188" s="51">
        <f t="shared" si="211"/>
        <v>-0.11949279430638875</v>
      </c>
      <c r="U188" s="50">
        <f t="shared" si="212"/>
        <v>0</v>
      </c>
      <c r="V188" s="51">
        <v>0</v>
      </c>
      <c r="W188" s="50">
        <f t="shared" si="213"/>
        <v>0</v>
      </c>
      <c r="X188" s="51">
        <v>0</v>
      </c>
      <c r="Y188" s="72">
        <f t="shared" si="214"/>
        <v>-0.31348790000000015</v>
      </c>
      <c r="Z188" s="51">
        <f t="shared" si="215"/>
        <v>-0.11949279430638889</v>
      </c>
      <c r="AA188" s="72">
        <f t="shared" si="216"/>
        <v>-6.2697579999999753E-2</v>
      </c>
      <c r="AB188" s="51">
        <f t="shared" si="217"/>
        <v>-0.11949279430638841</v>
      </c>
      <c r="AC188" s="45" t="s">
        <v>412</v>
      </c>
      <c r="AK188" s="23"/>
      <c r="AL188" s="23"/>
    </row>
    <row r="189" spans="1:38" ht="57.75" customHeight="1" outlineLevel="1" x14ac:dyDescent="0.25">
      <c r="A189" s="52" t="s">
        <v>408</v>
      </c>
      <c r="B189" s="71" t="s">
        <v>433</v>
      </c>
      <c r="C189" s="63" t="s">
        <v>434</v>
      </c>
      <c r="D189" s="49">
        <v>3.14818548</v>
      </c>
      <c r="E189" s="47" t="s">
        <v>34</v>
      </c>
      <c r="F189" s="48">
        <v>0</v>
      </c>
      <c r="G189" s="49">
        <v>3.14818548</v>
      </c>
      <c r="H189" s="72">
        <f>I189+J189+K189+L189</f>
        <v>3.14818548</v>
      </c>
      <c r="I189" s="48">
        <v>0</v>
      </c>
      <c r="J189" s="48">
        <v>0</v>
      </c>
      <c r="K189" s="48">
        <v>2.6234879000000002</v>
      </c>
      <c r="L189" s="48">
        <v>0.52469757999999977</v>
      </c>
      <c r="M189" s="72">
        <f t="shared" si="202"/>
        <v>2.7720000000000002</v>
      </c>
      <c r="N189" s="48">
        <v>0</v>
      </c>
      <c r="O189" s="48">
        <v>0</v>
      </c>
      <c r="P189" s="48">
        <v>2.31</v>
      </c>
      <c r="Q189" s="48">
        <v>0.46200000000000002</v>
      </c>
      <c r="R189" s="72">
        <f t="shared" si="203"/>
        <v>0.37618547999999974</v>
      </c>
      <c r="S189" s="72">
        <f t="shared" si="210"/>
        <v>-0.37618547999999974</v>
      </c>
      <c r="T189" s="51">
        <f t="shared" si="211"/>
        <v>-0.11949279430638875</v>
      </c>
      <c r="U189" s="50">
        <f t="shared" si="212"/>
        <v>0</v>
      </c>
      <c r="V189" s="51">
        <v>0</v>
      </c>
      <c r="W189" s="50">
        <f t="shared" si="213"/>
        <v>0</v>
      </c>
      <c r="X189" s="51">
        <v>0</v>
      </c>
      <c r="Y189" s="72">
        <f t="shared" si="214"/>
        <v>-0.31348790000000015</v>
      </c>
      <c r="Z189" s="51">
        <f t="shared" si="215"/>
        <v>-0.11949279430638889</v>
      </c>
      <c r="AA189" s="72">
        <f t="shared" si="216"/>
        <v>-6.2697579999999753E-2</v>
      </c>
      <c r="AB189" s="51">
        <f t="shared" si="217"/>
        <v>-0.11949279430638841</v>
      </c>
      <c r="AC189" s="45" t="s">
        <v>412</v>
      </c>
      <c r="AK189" s="23"/>
      <c r="AL189" s="23"/>
    </row>
    <row r="190" spans="1:38" ht="48.75" customHeight="1" outlineLevel="1" x14ac:dyDescent="0.25">
      <c r="A190" s="52" t="s">
        <v>408</v>
      </c>
      <c r="B190" s="71" t="s">
        <v>435</v>
      </c>
      <c r="C190" s="63" t="s">
        <v>436</v>
      </c>
      <c r="D190" s="49">
        <v>0.40272543599999999</v>
      </c>
      <c r="E190" s="47" t="s">
        <v>34</v>
      </c>
      <c r="F190" s="48">
        <v>0</v>
      </c>
      <c r="G190" s="49">
        <v>0.40272543599999999</v>
      </c>
      <c r="H190" s="72">
        <f t="shared" si="209"/>
        <v>0.40272543600000005</v>
      </c>
      <c r="I190" s="48">
        <v>0</v>
      </c>
      <c r="J190" s="48">
        <v>0</v>
      </c>
      <c r="K190" s="48">
        <v>0.33560453000000007</v>
      </c>
      <c r="L190" s="48">
        <v>6.712090599999998E-2</v>
      </c>
      <c r="M190" s="72">
        <f t="shared" si="202"/>
        <v>0.40151999999999999</v>
      </c>
      <c r="N190" s="48">
        <v>0</v>
      </c>
      <c r="O190" s="48">
        <v>0</v>
      </c>
      <c r="P190" s="48">
        <v>0.33460000000000001</v>
      </c>
      <c r="Q190" s="48">
        <v>6.6919999999999966E-2</v>
      </c>
      <c r="R190" s="72">
        <f t="shared" si="203"/>
        <v>1.2054360000000042E-3</v>
      </c>
      <c r="S190" s="72">
        <f t="shared" si="210"/>
        <v>-1.2054360000000597E-3</v>
      </c>
      <c r="T190" s="51">
        <f t="shared" si="211"/>
        <v>-2.9931955924434321E-3</v>
      </c>
      <c r="U190" s="50">
        <f t="shared" si="212"/>
        <v>0</v>
      </c>
      <c r="V190" s="51">
        <v>0</v>
      </c>
      <c r="W190" s="50">
        <f t="shared" si="213"/>
        <v>0</v>
      </c>
      <c r="X190" s="51">
        <v>0</v>
      </c>
      <c r="Y190" s="72">
        <f t="shared" si="214"/>
        <v>-1.004530000000059E-3</v>
      </c>
      <c r="Z190" s="51">
        <f t="shared" si="215"/>
        <v>-2.9931955924434595E-3</v>
      </c>
      <c r="AA190" s="72">
        <f t="shared" si="216"/>
        <v>-2.0090600000001457E-4</v>
      </c>
      <c r="AB190" s="51">
        <f t="shared" si="217"/>
        <v>-2.9931955924435024E-3</v>
      </c>
      <c r="AC190" s="45" t="s">
        <v>34</v>
      </c>
      <c r="AK190" s="23"/>
      <c r="AL190" s="23"/>
    </row>
    <row r="191" spans="1:38" ht="31.5" outlineLevel="1" x14ac:dyDescent="0.25">
      <c r="A191" s="52" t="s">
        <v>408</v>
      </c>
      <c r="B191" s="71" t="s">
        <v>437</v>
      </c>
      <c r="C191" s="63" t="s">
        <v>438</v>
      </c>
      <c r="D191" s="49">
        <v>0.40272543599999999</v>
      </c>
      <c r="E191" s="47" t="s">
        <v>34</v>
      </c>
      <c r="F191" s="48">
        <v>0</v>
      </c>
      <c r="G191" s="49">
        <v>0.40272543599999999</v>
      </c>
      <c r="H191" s="72">
        <f t="shared" si="209"/>
        <v>0.40272543599999999</v>
      </c>
      <c r="I191" s="48">
        <v>0</v>
      </c>
      <c r="J191" s="48">
        <v>0</v>
      </c>
      <c r="K191" s="48">
        <v>0.33560453000000001</v>
      </c>
      <c r="L191" s="48">
        <v>6.712090599999998E-2</v>
      </c>
      <c r="M191" s="72">
        <f t="shared" si="202"/>
        <v>0.40151999999999999</v>
      </c>
      <c r="N191" s="48">
        <v>0</v>
      </c>
      <c r="O191" s="48">
        <v>0</v>
      </c>
      <c r="P191" s="48">
        <v>0.33460000000000001</v>
      </c>
      <c r="Q191" s="48">
        <v>6.6919999999999966E-2</v>
      </c>
      <c r="R191" s="72">
        <f t="shared" si="203"/>
        <v>1.2054360000000042E-3</v>
      </c>
      <c r="S191" s="72">
        <f t="shared" si="210"/>
        <v>-1.2054360000000042E-3</v>
      </c>
      <c r="T191" s="51">
        <f t="shared" si="211"/>
        <v>-2.9931955924432947E-3</v>
      </c>
      <c r="U191" s="50">
        <f t="shared" si="212"/>
        <v>0</v>
      </c>
      <c r="V191" s="51">
        <v>0</v>
      </c>
      <c r="W191" s="50">
        <f t="shared" si="213"/>
        <v>0</v>
      </c>
      <c r="X191" s="51">
        <v>0</v>
      </c>
      <c r="Y191" s="72">
        <f t="shared" si="214"/>
        <v>-1.0045300000000035E-3</v>
      </c>
      <c r="Z191" s="51">
        <f t="shared" si="215"/>
        <v>-2.9931955924432947E-3</v>
      </c>
      <c r="AA191" s="72">
        <f t="shared" si="216"/>
        <v>-2.0090600000001457E-4</v>
      </c>
      <c r="AB191" s="51">
        <f t="shared" si="217"/>
        <v>-2.9931955924435024E-3</v>
      </c>
      <c r="AC191" s="45" t="s">
        <v>34</v>
      </c>
      <c r="AK191" s="23"/>
      <c r="AL191" s="23"/>
    </row>
    <row r="192" spans="1:38" ht="31.5" outlineLevel="1" x14ac:dyDescent="0.25">
      <c r="A192" s="52" t="s">
        <v>408</v>
      </c>
      <c r="B192" s="71" t="s">
        <v>439</v>
      </c>
      <c r="C192" s="63" t="s">
        <v>440</v>
      </c>
      <c r="D192" s="49">
        <v>0.54369672000000002</v>
      </c>
      <c r="E192" s="47" t="s">
        <v>34</v>
      </c>
      <c r="F192" s="48">
        <v>0</v>
      </c>
      <c r="G192" s="49">
        <v>0.54369672000000002</v>
      </c>
      <c r="H192" s="72">
        <f t="shared" si="209"/>
        <v>0.54369672000000002</v>
      </c>
      <c r="I192" s="48">
        <v>0</v>
      </c>
      <c r="J192" s="48">
        <v>0</v>
      </c>
      <c r="K192" s="48">
        <v>0.45308060000000006</v>
      </c>
      <c r="L192" s="48">
        <v>9.0616119999999967E-2</v>
      </c>
      <c r="M192" s="72">
        <f t="shared" si="202"/>
        <v>0</v>
      </c>
      <c r="N192" s="48">
        <v>0</v>
      </c>
      <c r="O192" s="48">
        <v>0</v>
      </c>
      <c r="P192" s="48">
        <v>0</v>
      </c>
      <c r="Q192" s="48">
        <v>0</v>
      </c>
      <c r="R192" s="72">
        <f t="shared" si="203"/>
        <v>0.54369672000000002</v>
      </c>
      <c r="S192" s="72">
        <f t="shared" si="210"/>
        <v>-0.54369672000000002</v>
      </c>
      <c r="T192" s="51">
        <f t="shared" si="211"/>
        <v>-1</v>
      </c>
      <c r="U192" s="50">
        <f t="shared" si="212"/>
        <v>0</v>
      </c>
      <c r="V192" s="51">
        <v>0</v>
      </c>
      <c r="W192" s="50">
        <f t="shared" si="213"/>
        <v>0</v>
      </c>
      <c r="X192" s="51">
        <v>0</v>
      </c>
      <c r="Y192" s="72">
        <f t="shared" si="214"/>
        <v>-0.45308060000000006</v>
      </c>
      <c r="Z192" s="51">
        <f t="shared" si="215"/>
        <v>-1</v>
      </c>
      <c r="AA192" s="72">
        <f t="shared" si="216"/>
        <v>-9.0616119999999967E-2</v>
      </c>
      <c r="AB192" s="51">
        <f t="shared" si="217"/>
        <v>-1</v>
      </c>
      <c r="AC192" s="45" t="s">
        <v>441</v>
      </c>
      <c r="AK192" s="23"/>
      <c r="AL192" s="23"/>
    </row>
    <row r="193" spans="1:38" ht="31.5" outlineLevel="1" x14ac:dyDescent="0.25">
      <c r="A193" s="52" t="s">
        <v>408</v>
      </c>
      <c r="B193" s="71" t="s">
        <v>442</v>
      </c>
      <c r="C193" s="63" t="s">
        <v>443</v>
      </c>
      <c r="D193" s="49">
        <v>0.39652713600000006</v>
      </c>
      <c r="E193" s="47" t="s">
        <v>34</v>
      </c>
      <c r="F193" s="48">
        <v>0</v>
      </c>
      <c r="G193" s="49">
        <v>0.39652713600000006</v>
      </c>
      <c r="H193" s="72">
        <f t="shared" si="209"/>
        <v>0.18826713600000003</v>
      </c>
      <c r="I193" s="48">
        <v>0</v>
      </c>
      <c r="J193" s="48">
        <v>0</v>
      </c>
      <c r="K193" s="48">
        <v>0.15688927999999999</v>
      </c>
      <c r="L193" s="48">
        <v>3.1377856000000037E-2</v>
      </c>
      <c r="M193" s="72">
        <f t="shared" si="202"/>
        <v>0.14399999999999999</v>
      </c>
      <c r="N193" s="48">
        <v>0</v>
      </c>
      <c r="O193" s="48">
        <v>0</v>
      </c>
      <c r="P193" s="48">
        <v>0.12</v>
      </c>
      <c r="Q193" s="48">
        <v>2.4E-2</v>
      </c>
      <c r="R193" s="72">
        <f t="shared" si="203"/>
        <v>0.2525271360000001</v>
      </c>
      <c r="S193" s="72">
        <f t="shared" si="210"/>
        <v>-4.426713600000004E-2</v>
      </c>
      <c r="T193" s="51">
        <f t="shared" si="211"/>
        <v>-0.23512938551314677</v>
      </c>
      <c r="U193" s="50">
        <f t="shared" si="212"/>
        <v>0</v>
      </c>
      <c r="V193" s="51">
        <v>0</v>
      </c>
      <c r="W193" s="50">
        <f t="shared" si="213"/>
        <v>0</v>
      </c>
      <c r="X193" s="51">
        <v>0</v>
      </c>
      <c r="Y193" s="72">
        <f t="shared" si="214"/>
        <v>-3.6889279999999997E-2</v>
      </c>
      <c r="Z193" s="51">
        <f t="shared" si="215"/>
        <v>-0.23512938551314658</v>
      </c>
      <c r="AA193" s="72">
        <f t="shared" si="216"/>
        <v>-7.3778560000000368E-3</v>
      </c>
      <c r="AB193" s="51">
        <f t="shared" si="217"/>
        <v>-0.23512938551314749</v>
      </c>
      <c r="AC193" s="45" t="s">
        <v>412</v>
      </c>
      <c r="AK193" s="23"/>
      <c r="AL193" s="23"/>
    </row>
    <row r="194" spans="1:38" ht="31.5" outlineLevel="1" x14ac:dyDescent="0.25">
      <c r="A194" s="52" t="s">
        <v>408</v>
      </c>
      <c r="B194" s="71" t="s">
        <v>444</v>
      </c>
      <c r="C194" s="63" t="s">
        <v>445</v>
      </c>
      <c r="D194" s="49" t="s">
        <v>34</v>
      </c>
      <c r="E194" s="47" t="s">
        <v>34</v>
      </c>
      <c r="F194" s="48" t="s">
        <v>34</v>
      </c>
      <c r="G194" s="49" t="s">
        <v>34</v>
      </c>
      <c r="H194" s="72" t="s">
        <v>34</v>
      </c>
      <c r="I194" s="48" t="s">
        <v>34</v>
      </c>
      <c r="J194" s="48" t="s">
        <v>34</v>
      </c>
      <c r="K194" s="48" t="s">
        <v>34</v>
      </c>
      <c r="L194" s="48" t="s">
        <v>34</v>
      </c>
      <c r="M194" s="72">
        <f t="shared" si="202"/>
        <v>0</v>
      </c>
      <c r="N194" s="48">
        <v>0</v>
      </c>
      <c r="O194" s="48">
        <v>0</v>
      </c>
      <c r="P194" s="48">
        <v>0</v>
      </c>
      <c r="Q194" s="48">
        <v>0</v>
      </c>
      <c r="R194" s="72" t="s">
        <v>34</v>
      </c>
      <c r="S194" s="72" t="s">
        <v>34</v>
      </c>
      <c r="T194" s="51" t="s">
        <v>34</v>
      </c>
      <c r="U194" s="50" t="s">
        <v>34</v>
      </c>
      <c r="V194" s="51" t="s">
        <v>34</v>
      </c>
      <c r="W194" s="50" t="s">
        <v>34</v>
      </c>
      <c r="X194" s="51" t="s">
        <v>34</v>
      </c>
      <c r="Y194" s="72" t="s">
        <v>34</v>
      </c>
      <c r="Z194" s="51" t="s">
        <v>34</v>
      </c>
      <c r="AA194" s="72" t="s">
        <v>34</v>
      </c>
      <c r="AB194" s="51" t="s">
        <v>34</v>
      </c>
      <c r="AC194" s="45" t="s">
        <v>446</v>
      </c>
      <c r="AK194" s="23"/>
      <c r="AL194" s="23"/>
    </row>
    <row r="195" spans="1:38" ht="31.5" outlineLevel="1" x14ac:dyDescent="0.25">
      <c r="A195" s="52" t="s">
        <v>408</v>
      </c>
      <c r="B195" s="71" t="s">
        <v>447</v>
      </c>
      <c r="C195" s="63" t="s">
        <v>448</v>
      </c>
      <c r="D195" s="49" t="s">
        <v>34</v>
      </c>
      <c r="E195" s="47" t="s">
        <v>34</v>
      </c>
      <c r="F195" s="48" t="s">
        <v>34</v>
      </c>
      <c r="G195" s="49" t="s">
        <v>34</v>
      </c>
      <c r="H195" s="72" t="s">
        <v>34</v>
      </c>
      <c r="I195" s="48" t="s">
        <v>34</v>
      </c>
      <c r="J195" s="48" t="s">
        <v>34</v>
      </c>
      <c r="K195" s="48" t="s">
        <v>34</v>
      </c>
      <c r="L195" s="48" t="s">
        <v>34</v>
      </c>
      <c r="M195" s="72">
        <f t="shared" si="202"/>
        <v>0</v>
      </c>
      <c r="N195" s="48">
        <v>0</v>
      </c>
      <c r="O195" s="48">
        <v>0</v>
      </c>
      <c r="P195" s="48">
        <v>0</v>
      </c>
      <c r="Q195" s="48">
        <v>0</v>
      </c>
      <c r="R195" s="72" t="s">
        <v>34</v>
      </c>
      <c r="S195" s="72" t="s">
        <v>34</v>
      </c>
      <c r="T195" s="51" t="s">
        <v>34</v>
      </c>
      <c r="U195" s="50" t="s">
        <v>34</v>
      </c>
      <c r="V195" s="51" t="s">
        <v>34</v>
      </c>
      <c r="W195" s="50" t="s">
        <v>34</v>
      </c>
      <c r="X195" s="51" t="s">
        <v>34</v>
      </c>
      <c r="Y195" s="72" t="s">
        <v>34</v>
      </c>
      <c r="Z195" s="51" t="s">
        <v>34</v>
      </c>
      <c r="AA195" s="72" t="s">
        <v>34</v>
      </c>
      <c r="AB195" s="51" t="s">
        <v>34</v>
      </c>
      <c r="AC195" s="45" t="s">
        <v>446</v>
      </c>
      <c r="AK195" s="23"/>
      <c r="AL195" s="23"/>
    </row>
    <row r="196" spans="1:38" ht="31.5" outlineLevel="1" x14ac:dyDescent="0.25">
      <c r="A196" s="52" t="s">
        <v>408</v>
      </c>
      <c r="B196" s="71" t="s">
        <v>449</v>
      </c>
      <c r="C196" s="63" t="s">
        <v>450</v>
      </c>
      <c r="D196" s="49">
        <v>9.9130320000000008E-2</v>
      </c>
      <c r="E196" s="47" t="s">
        <v>34</v>
      </c>
      <c r="F196" s="48">
        <v>0</v>
      </c>
      <c r="G196" s="49">
        <v>9.9130320000000008E-2</v>
      </c>
      <c r="H196" s="72">
        <f t="shared" si="209"/>
        <v>9.9130320000000008E-2</v>
      </c>
      <c r="I196" s="48">
        <v>0</v>
      </c>
      <c r="J196" s="48">
        <v>0</v>
      </c>
      <c r="K196" s="48">
        <v>8.2608600000000004E-2</v>
      </c>
      <c r="L196" s="48">
        <v>1.6521720000000004E-2</v>
      </c>
      <c r="M196" s="72">
        <f t="shared" si="202"/>
        <v>0.14399999999999999</v>
      </c>
      <c r="N196" s="48">
        <v>0</v>
      </c>
      <c r="O196" s="48">
        <v>0</v>
      </c>
      <c r="P196" s="48">
        <v>0.12</v>
      </c>
      <c r="Q196" s="48">
        <v>2.4E-2</v>
      </c>
      <c r="R196" s="72">
        <f t="shared" si="203"/>
        <v>-4.4869679999999981E-2</v>
      </c>
      <c r="S196" s="72">
        <f t="shared" ref="S196:S202" si="218">M196-H196</f>
        <v>4.4869679999999981E-2</v>
      </c>
      <c r="T196" s="51">
        <f t="shared" ref="T196:T202" si="219">S196/H196</f>
        <v>0.45263326094377559</v>
      </c>
      <c r="U196" s="50">
        <f t="shared" ref="U196:U202" si="220">N196-I196</f>
        <v>0</v>
      </c>
      <c r="V196" s="51">
        <v>0</v>
      </c>
      <c r="W196" s="50">
        <f t="shared" ref="W196:W202" si="221">O196-J196</f>
        <v>0</v>
      </c>
      <c r="X196" s="51">
        <v>0</v>
      </c>
      <c r="Y196" s="72">
        <f t="shared" ref="Y196:Y202" si="222">P196-K196</f>
        <v>3.7391399999999991E-2</v>
      </c>
      <c r="Z196" s="51">
        <f t="shared" ref="Z196:Z202" si="223">Y196/K196</f>
        <v>0.45263326094377571</v>
      </c>
      <c r="AA196" s="72">
        <f t="shared" ref="AA196:AA202" si="224">Q196-L196</f>
        <v>7.4782799999999969E-3</v>
      </c>
      <c r="AB196" s="51">
        <f t="shared" ref="AB196:AB202" si="225">AA196/L196</f>
        <v>0.45263326094377554</v>
      </c>
      <c r="AC196" s="45" t="s">
        <v>428</v>
      </c>
      <c r="AK196" s="23"/>
      <c r="AL196" s="23"/>
    </row>
    <row r="197" spans="1:38" ht="31.5" outlineLevel="1" x14ac:dyDescent="0.25">
      <c r="A197" s="52" t="s">
        <v>408</v>
      </c>
      <c r="B197" s="71" t="s">
        <v>451</v>
      </c>
      <c r="C197" s="63" t="s">
        <v>452</v>
      </c>
      <c r="D197" s="49">
        <v>0.33043440000000002</v>
      </c>
      <c r="E197" s="47" t="s">
        <v>34</v>
      </c>
      <c r="F197" s="48">
        <v>0</v>
      </c>
      <c r="G197" s="49">
        <v>0.33043440000000002</v>
      </c>
      <c r="H197" s="72">
        <f t="shared" si="209"/>
        <v>0.33043440000000002</v>
      </c>
      <c r="I197" s="48">
        <v>0</v>
      </c>
      <c r="J197" s="48">
        <v>0</v>
      </c>
      <c r="K197" s="48">
        <v>0.27536200000000005</v>
      </c>
      <c r="L197" s="48">
        <v>5.5072399999999966E-2</v>
      </c>
      <c r="M197" s="72">
        <f t="shared" si="202"/>
        <v>0.44512560000000001</v>
      </c>
      <c r="N197" s="48">
        <v>0</v>
      </c>
      <c r="O197" s="48">
        <v>0</v>
      </c>
      <c r="P197" s="48">
        <v>0.37093799999999999</v>
      </c>
      <c r="Q197" s="48">
        <v>7.4187600000000034E-2</v>
      </c>
      <c r="R197" s="72">
        <f t="shared" si="203"/>
        <v>-0.11469119999999999</v>
      </c>
      <c r="S197" s="72">
        <f t="shared" si="218"/>
        <v>0.11469119999999999</v>
      </c>
      <c r="T197" s="51">
        <f t="shared" si="219"/>
        <v>0.34709219136990577</v>
      </c>
      <c r="U197" s="50">
        <f t="shared" si="220"/>
        <v>0</v>
      </c>
      <c r="V197" s="51">
        <v>0</v>
      </c>
      <c r="W197" s="50">
        <f t="shared" si="221"/>
        <v>0</v>
      </c>
      <c r="X197" s="51">
        <v>0</v>
      </c>
      <c r="Y197" s="72">
        <f t="shared" si="222"/>
        <v>9.5575999999999939E-2</v>
      </c>
      <c r="Z197" s="51">
        <f t="shared" si="223"/>
        <v>0.34709219136990549</v>
      </c>
      <c r="AA197" s="72">
        <f t="shared" si="224"/>
        <v>1.9115200000000068E-2</v>
      </c>
      <c r="AB197" s="51">
        <f t="shared" si="225"/>
        <v>0.34709219136990727</v>
      </c>
      <c r="AC197" s="45" t="s">
        <v>428</v>
      </c>
      <c r="AK197" s="23"/>
      <c r="AL197" s="23"/>
    </row>
    <row r="198" spans="1:38" ht="31.5" outlineLevel="1" x14ac:dyDescent="0.25">
      <c r="A198" s="52" t="s">
        <v>408</v>
      </c>
      <c r="B198" s="71" t="s">
        <v>453</v>
      </c>
      <c r="C198" s="63" t="s">
        <v>454</v>
      </c>
      <c r="D198" s="49">
        <v>9.5755199999999999E-2</v>
      </c>
      <c r="E198" s="47" t="s">
        <v>34</v>
      </c>
      <c r="F198" s="48">
        <v>0</v>
      </c>
      <c r="G198" s="49">
        <v>9.5755199999999999E-2</v>
      </c>
      <c r="H198" s="72">
        <f t="shared" si="209"/>
        <v>9.5755199999999999E-2</v>
      </c>
      <c r="I198" s="48">
        <v>0</v>
      </c>
      <c r="J198" s="48">
        <v>0</v>
      </c>
      <c r="K198" s="48">
        <v>7.9796000000000006E-2</v>
      </c>
      <c r="L198" s="48">
        <v>1.5959199999999993E-2</v>
      </c>
      <c r="M198" s="72">
        <f t="shared" si="202"/>
        <v>0</v>
      </c>
      <c r="N198" s="48">
        <v>0</v>
      </c>
      <c r="O198" s="48">
        <v>0</v>
      </c>
      <c r="P198" s="48">
        <v>0</v>
      </c>
      <c r="Q198" s="48">
        <v>0</v>
      </c>
      <c r="R198" s="72">
        <f t="shared" si="203"/>
        <v>9.5755199999999999E-2</v>
      </c>
      <c r="S198" s="72">
        <f t="shared" si="218"/>
        <v>-9.5755199999999999E-2</v>
      </c>
      <c r="T198" s="51">
        <f t="shared" si="219"/>
        <v>-1</v>
      </c>
      <c r="U198" s="50">
        <f t="shared" si="220"/>
        <v>0</v>
      </c>
      <c r="V198" s="51">
        <v>0</v>
      </c>
      <c r="W198" s="50">
        <f t="shared" si="221"/>
        <v>0</v>
      </c>
      <c r="X198" s="51">
        <v>0</v>
      </c>
      <c r="Y198" s="72">
        <f t="shared" si="222"/>
        <v>-7.9796000000000006E-2</v>
      </c>
      <c r="Z198" s="51">
        <f t="shared" si="223"/>
        <v>-1</v>
      </c>
      <c r="AA198" s="72">
        <f t="shared" si="224"/>
        <v>-1.5959199999999993E-2</v>
      </c>
      <c r="AB198" s="51">
        <f t="shared" si="225"/>
        <v>-1</v>
      </c>
      <c r="AC198" s="45" t="s">
        <v>455</v>
      </c>
      <c r="AK198" s="23"/>
      <c r="AL198" s="23"/>
    </row>
    <row r="199" spans="1:38" ht="31.5" outlineLevel="1" x14ac:dyDescent="0.25">
      <c r="A199" s="52" t="s">
        <v>408</v>
      </c>
      <c r="B199" s="71" t="s">
        <v>456</v>
      </c>
      <c r="C199" s="63" t="s">
        <v>457</v>
      </c>
      <c r="D199" s="49">
        <v>0.51504839999999996</v>
      </c>
      <c r="E199" s="47" t="s">
        <v>34</v>
      </c>
      <c r="F199" s="48">
        <v>0</v>
      </c>
      <c r="G199" s="49">
        <v>0.51504839999999996</v>
      </c>
      <c r="H199" s="72">
        <f t="shared" si="209"/>
        <v>0.51504839999999996</v>
      </c>
      <c r="I199" s="48">
        <v>0</v>
      </c>
      <c r="J199" s="48">
        <v>0</v>
      </c>
      <c r="K199" s="48">
        <v>0.42920700000000001</v>
      </c>
      <c r="L199" s="48">
        <v>8.5841399999999901E-2</v>
      </c>
      <c r="M199" s="72">
        <f t="shared" si="202"/>
        <v>0</v>
      </c>
      <c r="N199" s="48">
        <v>0</v>
      </c>
      <c r="O199" s="48">
        <v>0</v>
      </c>
      <c r="P199" s="48">
        <v>0</v>
      </c>
      <c r="Q199" s="48">
        <v>0</v>
      </c>
      <c r="R199" s="72">
        <f t="shared" si="203"/>
        <v>0.51504839999999996</v>
      </c>
      <c r="S199" s="72">
        <f t="shared" si="218"/>
        <v>-0.51504839999999996</v>
      </c>
      <c r="T199" s="51">
        <f t="shared" si="219"/>
        <v>-1</v>
      </c>
      <c r="U199" s="50">
        <f t="shared" si="220"/>
        <v>0</v>
      </c>
      <c r="V199" s="51">
        <v>0</v>
      </c>
      <c r="W199" s="50">
        <f t="shared" si="221"/>
        <v>0</v>
      </c>
      <c r="X199" s="51">
        <v>0</v>
      </c>
      <c r="Y199" s="72">
        <f t="shared" si="222"/>
        <v>-0.42920700000000001</v>
      </c>
      <c r="Z199" s="51">
        <f t="shared" si="223"/>
        <v>-1</v>
      </c>
      <c r="AA199" s="72">
        <f t="shared" si="224"/>
        <v>-8.5841399999999901E-2</v>
      </c>
      <c r="AB199" s="51">
        <f t="shared" si="225"/>
        <v>-1</v>
      </c>
      <c r="AC199" s="45" t="s">
        <v>441</v>
      </c>
      <c r="AK199" s="23"/>
      <c r="AL199" s="23"/>
    </row>
    <row r="200" spans="1:38" ht="47.25" outlineLevel="1" x14ac:dyDescent="0.25">
      <c r="A200" s="52" t="s">
        <v>408</v>
      </c>
      <c r="B200" s="71" t="s">
        <v>458</v>
      </c>
      <c r="C200" s="63" t="s">
        <v>459</v>
      </c>
      <c r="D200" s="49">
        <v>0.87711240000000001</v>
      </c>
      <c r="E200" s="47" t="s">
        <v>34</v>
      </c>
      <c r="F200" s="48">
        <v>0</v>
      </c>
      <c r="G200" s="49">
        <v>0.87711240000000001</v>
      </c>
      <c r="H200" s="72">
        <f t="shared" si="209"/>
        <v>0.87711240000000001</v>
      </c>
      <c r="I200" s="48">
        <v>0</v>
      </c>
      <c r="J200" s="48">
        <v>0</v>
      </c>
      <c r="K200" s="48">
        <v>0.73092699999999999</v>
      </c>
      <c r="L200" s="48">
        <v>0.14618540000000002</v>
      </c>
      <c r="M200" s="72">
        <f t="shared" si="202"/>
        <v>0</v>
      </c>
      <c r="N200" s="48">
        <v>0</v>
      </c>
      <c r="O200" s="48">
        <v>0</v>
      </c>
      <c r="P200" s="48">
        <v>0</v>
      </c>
      <c r="Q200" s="48">
        <v>0</v>
      </c>
      <c r="R200" s="72">
        <f t="shared" si="203"/>
        <v>0.87711240000000001</v>
      </c>
      <c r="S200" s="72">
        <f t="shared" si="218"/>
        <v>-0.87711240000000001</v>
      </c>
      <c r="T200" s="51">
        <f t="shared" si="219"/>
        <v>-1</v>
      </c>
      <c r="U200" s="50">
        <f t="shared" si="220"/>
        <v>0</v>
      </c>
      <c r="V200" s="51">
        <v>0</v>
      </c>
      <c r="W200" s="50">
        <f t="shared" si="221"/>
        <v>0</v>
      </c>
      <c r="X200" s="51">
        <v>0</v>
      </c>
      <c r="Y200" s="72">
        <f t="shared" si="222"/>
        <v>-0.73092699999999999</v>
      </c>
      <c r="Z200" s="51">
        <f t="shared" si="223"/>
        <v>-1</v>
      </c>
      <c r="AA200" s="72">
        <f t="shared" si="224"/>
        <v>-0.14618540000000002</v>
      </c>
      <c r="AB200" s="51">
        <f t="shared" si="225"/>
        <v>-1</v>
      </c>
      <c r="AC200" s="45" t="s">
        <v>441</v>
      </c>
      <c r="AK200" s="23"/>
      <c r="AL200" s="23"/>
    </row>
    <row r="201" spans="1:38" ht="60.75" customHeight="1" outlineLevel="1" x14ac:dyDescent="0.25">
      <c r="A201" s="52" t="s">
        <v>408</v>
      </c>
      <c r="B201" s="71" t="s">
        <v>460</v>
      </c>
      <c r="C201" s="63" t="s">
        <v>461</v>
      </c>
      <c r="D201" s="49">
        <v>0.69617292000000008</v>
      </c>
      <c r="E201" s="47" t="s">
        <v>34</v>
      </c>
      <c r="F201" s="48">
        <v>0</v>
      </c>
      <c r="G201" s="49">
        <v>0.69617292000000008</v>
      </c>
      <c r="H201" s="72">
        <f t="shared" si="209"/>
        <v>0.69617292000000008</v>
      </c>
      <c r="I201" s="48">
        <v>0</v>
      </c>
      <c r="J201" s="48">
        <v>0</v>
      </c>
      <c r="K201" s="48">
        <v>0.58014410000000005</v>
      </c>
      <c r="L201" s="48">
        <v>0.11602882000000003</v>
      </c>
      <c r="M201" s="72">
        <f t="shared" si="202"/>
        <v>0</v>
      </c>
      <c r="N201" s="48">
        <v>0</v>
      </c>
      <c r="O201" s="48">
        <v>0</v>
      </c>
      <c r="P201" s="48">
        <v>0</v>
      </c>
      <c r="Q201" s="48">
        <v>0</v>
      </c>
      <c r="R201" s="72">
        <f t="shared" si="203"/>
        <v>0.69617292000000008</v>
      </c>
      <c r="S201" s="72">
        <f t="shared" si="218"/>
        <v>-0.69617292000000008</v>
      </c>
      <c r="T201" s="51">
        <f t="shared" si="219"/>
        <v>-1</v>
      </c>
      <c r="U201" s="50">
        <f t="shared" si="220"/>
        <v>0</v>
      </c>
      <c r="V201" s="51">
        <v>0</v>
      </c>
      <c r="W201" s="50">
        <f t="shared" si="221"/>
        <v>0</v>
      </c>
      <c r="X201" s="51">
        <v>0</v>
      </c>
      <c r="Y201" s="72">
        <f t="shared" si="222"/>
        <v>-0.58014410000000005</v>
      </c>
      <c r="Z201" s="51">
        <f t="shared" si="223"/>
        <v>-1</v>
      </c>
      <c r="AA201" s="72">
        <f t="shared" si="224"/>
        <v>-0.11602882000000003</v>
      </c>
      <c r="AB201" s="51">
        <f t="shared" si="225"/>
        <v>-1</v>
      </c>
      <c r="AC201" s="45" t="s">
        <v>462</v>
      </c>
      <c r="AK201" s="23"/>
      <c r="AL201" s="23"/>
    </row>
    <row r="202" spans="1:38" ht="47.25" outlineLevel="1" x14ac:dyDescent="0.25">
      <c r="A202" s="52" t="s">
        <v>408</v>
      </c>
      <c r="B202" s="71" t="s">
        <v>463</v>
      </c>
      <c r="C202" s="63" t="s">
        <v>464</v>
      </c>
      <c r="D202" s="49">
        <v>0.69617292000000008</v>
      </c>
      <c r="E202" s="47" t="s">
        <v>34</v>
      </c>
      <c r="F202" s="48">
        <v>0</v>
      </c>
      <c r="G202" s="49">
        <v>0.69617292000000008</v>
      </c>
      <c r="H202" s="72">
        <f t="shared" si="209"/>
        <v>0.69617292000000008</v>
      </c>
      <c r="I202" s="48">
        <v>0</v>
      </c>
      <c r="J202" s="48">
        <v>0</v>
      </c>
      <c r="K202" s="48">
        <v>0.58014410000000005</v>
      </c>
      <c r="L202" s="48">
        <v>0.11602882000000003</v>
      </c>
      <c r="M202" s="72">
        <f t="shared" si="202"/>
        <v>1.168452</v>
      </c>
      <c r="N202" s="48">
        <v>0</v>
      </c>
      <c r="O202" s="48">
        <v>0</v>
      </c>
      <c r="P202" s="48">
        <v>0.97371000000000008</v>
      </c>
      <c r="Q202" s="48">
        <v>0.19474199999999997</v>
      </c>
      <c r="R202" s="72">
        <f t="shared" si="203"/>
        <v>-0.47227907999999996</v>
      </c>
      <c r="S202" s="72">
        <f t="shared" si="218"/>
        <v>0.47227907999999996</v>
      </c>
      <c r="T202" s="51">
        <f t="shared" si="219"/>
        <v>0.6783933508933383</v>
      </c>
      <c r="U202" s="50">
        <f t="shared" si="220"/>
        <v>0</v>
      </c>
      <c r="V202" s="51">
        <v>0</v>
      </c>
      <c r="W202" s="50">
        <f t="shared" si="221"/>
        <v>0</v>
      </c>
      <c r="X202" s="51">
        <v>0</v>
      </c>
      <c r="Y202" s="72">
        <f t="shared" si="222"/>
        <v>0.39356590000000002</v>
      </c>
      <c r="Z202" s="51">
        <f t="shared" si="223"/>
        <v>0.67839335089333841</v>
      </c>
      <c r="AA202" s="72">
        <f t="shared" si="224"/>
        <v>7.8713179999999938E-2</v>
      </c>
      <c r="AB202" s="51">
        <f t="shared" si="225"/>
        <v>0.67839335089333763</v>
      </c>
      <c r="AC202" s="45" t="s">
        <v>428</v>
      </c>
      <c r="AK202" s="23"/>
      <c r="AL202" s="23"/>
    </row>
    <row r="203" spans="1:38" ht="47.25" outlineLevel="1" x14ac:dyDescent="0.25">
      <c r="A203" s="52" t="s">
        <v>408</v>
      </c>
      <c r="B203" s="71" t="s">
        <v>465</v>
      </c>
      <c r="C203" s="63" t="s">
        <v>466</v>
      </c>
      <c r="D203" s="49" t="s">
        <v>34</v>
      </c>
      <c r="E203" s="47" t="s">
        <v>34</v>
      </c>
      <c r="F203" s="48" t="s">
        <v>34</v>
      </c>
      <c r="G203" s="49" t="s">
        <v>34</v>
      </c>
      <c r="H203" s="72" t="s">
        <v>34</v>
      </c>
      <c r="I203" s="48" t="s">
        <v>34</v>
      </c>
      <c r="J203" s="48" t="s">
        <v>34</v>
      </c>
      <c r="K203" s="48" t="s">
        <v>34</v>
      </c>
      <c r="L203" s="48" t="s">
        <v>34</v>
      </c>
      <c r="M203" s="72">
        <f t="shared" si="202"/>
        <v>3.7066049999999997</v>
      </c>
      <c r="N203" s="48">
        <v>0</v>
      </c>
      <c r="O203" s="48">
        <v>0</v>
      </c>
      <c r="P203" s="48">
        <v>3.0888374999999999</v>
      </c>
      <c r="Q203" s="48">
        <v>0.61776749999999991</v>
      </c>
      <c r="R203" s="72" t="s">
        <v>34</v>
      </c>
      <c r="S203" s="72" t="s">
        <v>34</v>
      </c>
      <c r="T203" s="51" t="s">
        <v>34</v>
      </c>
      <c r="U203" s="50" t="s">
        <v>34</v>
      </c>
      <c r="V203" s="51" t="s">
        <v>34</v>
      </c>
      <c r="W203" s="50" t="s">
        <v>34</v>
      </c>
      <c r="X203" s="51" t="s">
        <v>34</v>
      </c>
      <c r="Y203" s="72" t="s">
        <v>34</v>
      </c>
      <c r="Z203" s="51" t="s">
        <v>34</v>
      </c>
      <c r="AA203" s="72" t="s">
        <v>34</v>
      </c>
      <c r="AB203" s="51" t="s">
        <v>34</v>
      </c>
      <c r="AC203" s="45" t="s">
        <v>467</v>
      </c>
      <c r="AK203" s="23"/>
      <c r="AL203" s="23"/>
    </row>
    <row r="204" spans="1:38" ht="31.5" outlineLevel="1" x14ac:dyDescent="0.25">
      <c r="A204" s="52" t="s">
        <v>408</v>
      </c>
      <c r="B204" s="71" t="s">
        <v>468</v>
      </c>
      <c r="C204" s="63" t="s">
        <v>469</v>
      </c>
      <c r="D204" s="49">
        <v>0.48567479999999996</v>
      </c>
      <c r="E204" s="47" t="s">
        <v>34</v>
      </c>
      <c r="F204" s="48">
        <v>0</v>
      </c>
      <c r="G204" s="49">
        <v>0.48567479999999996</v>
      </c>
      <c r="H204" s="72">
        <f t="shared" si="209"/>
        <v>0.48567479999999996</v>
      </c>
      <c r="I204" s="48">
        <v>0</v>
      </c>
      <c r="J204" s="48">
        <v>0</v>
      </c>
      <c r="K204" s="48">
        <v>0.40472900000000001</v>
      </c>
      <c r="L204" s="48">
        <v>8.0945799999999957E-2</v>
      </c>
      <c r="M204" s="72">
        <f t="shared" si="202"/>
        <v>0</v>
      </c>
      <c r="N204" s="48">
        <v>0</v>
      </c>
      <c r="O204" s="48">
        <v>0</v>
      </c>
      <c r="P204" s="48">
        <v>0</v>
      </c>
      <c r="Q204" s="48">
        <v>0</v>
      </c>
      <c r="R204" s="72">
        <f t="shared" si="203"/>
        <v>0.48567479999999996</v>
      </c>
      <c r="S204" s="72">
        <f t="shared" ref="S204:S211" si="226">M204-H204</f>
        <v>-0.48567479999999996</v>
      </c>
      <c r="T204" s="51">
        <f t="shared" ref="T204:T211" si="227">S204/H204</f>
        <v>-1</v>
      </c>
      <c r="U204" s="50">
        <f t="shared" ref="U204:U211" si="228">N204-I204</f>
        <v>0</v>
      </c>
      <c r="V204" s="51">
        <v>0</v>
      </c>
      <c r="W204" s="50">
        <f t="shared" ref="W204:W211" si="229">O204-J204</f>
        <v>0</v>
      </c>
      <c r="X204" s="51">
        <v>0</v>
      </c>
      <c r="Y204" s="72">
        <f t="shared" ref="Y204:Y211" si="230">P204-K204</f>
        <v>-0.40472900000000001</v>
      </c>
      <c r="Z204" s="51">
        <f t="shared" ref="Z204:Z211" si="231">Y204/K204</f>
        <v>-1</v>
      </c>
      <c r="AA204" s="72">
        <f t="shared" ref="AA204:AA211" si="232">Q204-L204</f>
        <v>-8.0945799999999957E-2</v>
      </c>
      <c r="AB204" s="51">
        <f t="shared" ref="AB204:AB211" si="233">AA204/L204</f>
        <v>-1</v>
      </c>
      <c r="AC204" s="45" t="s">
        <v>441</v>
      </c>
      <c r="AK204" s="23"/>
      <c r="AL204" s="23"/>
    </row>
    <row r="205" spans="1:38" ht="31.5" outlineLevel="1" x14ac:dyDescent="0.25">
      <c r="A205" s="52" t="s">
        <v>408</v>
      </c>
      <c r="B205" s="71" t="s">
        <v>470</v>
      </c>
      <c r="C205" s="63" t="s">
        <v>471</v>
      </c>
      <c r="D205" s="49">
        <v>0.52378517999999996</v>
      </c>
      <c r="E205" s="47" t="s">
        <v>34</v>
      </c>
      <c r="F205" s="48">
        <v>0</v>
      </c>
      <c r="G205" s="49">
        <v>0.52378517999999996</v>
      </c>
      <c r="H205" s="72">
        <f t="shared" si="209"/>
        <v>0.52378517999999996</v>
      </c>
      <c r="I205" s="48">
        <v>0</v>
      </c>
      <c r="J205" s="48">
        <v>0</v>
      </c>
      <c r="K205" s="48">
        <v>0.43648765</v>
      </c>
      <c r="L205" s="48">
        <v>8.7297529999999957E-2</v>
      </c>
      <c r="M205" s="72">
        <f t="shared" si="202"/>
        <v>0.71403599999999989</v>
      </c>
      <c r="N205" s="48">
        <v>0</v>
      </c>
      <c r="O205" s="48">
        <v>0</v>
      </c>
      <c r="P205" s="48">
        <v>0.59502999999999995</v>
      </c>
      <c r="Q205" s="48">
        <v>0.11900599999999997</v>
      </c>
      <c r="R205" s="72">
        <f t="shared" si="203"/>
        <v>-0.19025081999999993</v>
      </c>
      <c r="S205" s="72">
        <f t="shared" si="226"/>
        <v>0.19025081999999993</v>
      </c>
      <c r="T205" s="51">
        <f t="shared" si="227"/>
        <v>0.36322299153252091</v>
      </c>
      <c r="U205" s="50">
        <f t="shared" si="228"/>
        <v>0</v>
      </c>
      <c r="V205" s="51">
        <v>0</v>
      </c>
      <c r="W205" s="50">
        <f t="shared" si="229"/>
        <v>0</v>
      </c>
      <c r="X205" s="51">
        <v>0</v>
      </c>
      <c r="Y205" s="72">
        <f t="shared" si="230"/>
        <v>0.15854234999999994</v>
      </c>
      <c r="Z205" s="51">
        <f t="shared" si="231"/>
        <v>0.36322299153252091</v>
      </c>
      <c r="AA205" s="72">
        <f t="shared" si="232"/>
        <v>3.1708470000000016E-2</v>
      </c>
      <c r="AB205" s="51">
        <f t="shared" si="233"/>
        <v>0.36322299153252141</v>
      </c>
      <c r="AC205" s="45" t="s">
        <v>428</v>
      </c>
      <c r="AK205" s="23"/>
      <c r="AL205" s="23"/>
    </row>
    <row r="206" spans="1:38" ht="31.5" outlineLevel="1" x14ac:dyDescent="0.25">
      <c r="A206" s="52" t="s">
        <v>408</v>
      </c>
      <c r="B206" s="71" t="s">
        <v>472</v>
      </c>
      <c r="C206" s="63" t="s">
        <v>473</v>
      </c>
      <c r="D206" s="49">
        <v>0.72583588799999998</v>
      </c>
      <c r="E206" s="47" t="s">
        <v>34</v>
      </c>
      <c r="F206" s="48">
        <v>0</v>
      </c>
      <c r="G206" s="49">
        <v>0.72583588799999998</v>
      </c>
      <c r="H206" s="72">
        <f t="shared" si="209"/>
        <v>0.72583588799999998</v>
      </c>
      <c r="I206" s="48">
        <v>0</v>
      </c>
      <c r="J206" s="48">
        <v>0</v>
      </c>
      <c r="K206" s="48">
        <v>0.60486324000000002</v>
      </c>
      <c r="L206" s="48">
        <v>0.12097264799999996</v>
      </c>
      <c r="M206" s="72">
        <f t="shared" si="202"/>
        <v>1.0026000000000002</v>
      </c>
      <c r="N206" s="48">
        <v>0</v>
      </c>
      <c r="O206" s="48">
        <v>0</v>
      </c>
      <c r="P206" s="48">
        <v>0.83550000000000002</v>
      </c>
      <c r="Q206" s="48">
        <v>0.16710000000000003</v>
      </c>
      <c r="R206" s="72">
        <f t="shared" si="203"/>
        <v>-0.27676411200000017</v>
      </c>
      <c r="S206" s="72">
        <f t="shared" si="226"/>
        <v>0.27676411200000017</v>
      </c>
      <c r="T206" s="51">
        <f t="shared" si="227"/>
        <v>0.38130397873079563</v>
      </c>
      <c r="U206" s="50">
        <f t="shared" si="228"/>
        <v>0</v>
      </c>
      <c r="V206" s="51">
        <v>0</v>
      </c>
      <c r="W206" s="50">
        <f t="shared" si="229"/>
        <v>0</v>
      </c>
      <c r="X206" s="51">
        <v>0</v>
      </c>
      <c r="Y206" s="72">
        <f t="shared" si="230"/>
        <v>0.23063676</v>
      </c>
      <c r="Z206" s="51">
        <f t="shared" si="231"/>
        <v>0.38130397873079541</v>
      </c>
      <c r="AA206" s="72">
        <f t="shared" si="232"/>
        <v>4.6127352000000066E-2</v>
      </c>
      <c r="AB206" s="51">
        <f t="shared" si="233"/>
        <v>0.38130397873079608</v>
      </c>
      <c r="AC206" s="45" t="s">
        <v>428</v>
      </c>
      <c r="AK206" s="23"/>
      <c r="AL206" s="23"/>
    </row>
    <row r="207" spans="1:38" ht="31.5" outlineLevel="1" x14ac:dyDescent="0.25">
      <c r="A207" s="52" t="s">
        <v>408</v>
      </c>
      <c r="B207" s="71" t="s">
        <v>474</v>
      </c>
      <c r="C207" s="63" t="s">
        <v>475</v>
      </c>
      <c r="D207" s="49">
        <v>0.20538161999999999</v>
      </c>
      <c r="E207" s="47" t="s">
        <v>34</v>
      </c>
      <c r="F207" s="48">
        <v>0</v>
      </c>
      <c r="G207" s="49">
        <v>0.20538161999999999</v>
      </c>
      <c r="H207" s="72">
        <f t="shared" si="209"/>
        <v>0.20538161999999999</v>
      </c>
      <c r="I207" s="48">
        <v>0</v>
      </c>
      <c r="J207" s="48">
        <v>0</v>
      </c>
      <c r="K207" s="48">
        <v>0.17115135000000001</v>
      </c>
      <c r="L207" s="48">
        <v>3.4230269999999979E-2</v>
      </c>
      <c r="M207" s="72">
        <f t="shared" si="202"/>
        <v>0.28449000000000002</v>
      </c>
      <c r="N207" s="48">
        <v>0</v>
      </c>
      <c r="O207" s="48">
        <v>0</v>
      </c>
      <c r="P207" s="48">
        <v>0.23707500000000001</v>
      </c>
      <c r="Q207" s="48">
        <v>4.7414999999999992E-2</v>
      </c>
      <c r="R207" s="72">
        <f t="shared" si="203"/>
        <v>-7.9108380000000034E-2</v>
      </c>
      <c r="S207" s="72">
        <f t="shared" si="226"/>
        <v>7.9108380000000034E-2</v>
      </c>
      <c r="T207" s="51">
        <f t="shared" si="227"/>
        <v>0.38517750517305316</v>
      </c>
      <c r="U207" s="50">
        <f t="shared" si="228"/>
        <v>0</v>
      </c>
      <c r="V207" s="51">
        <v>0</v>
      </c>
      <c r="W207" s="50">
        <f t="shared" si="229"/>
        <v>0</v>
      </c>
      <c r="X207" s="51">
        <v>0</v>
      </c>
      <c r="Y207" s="72">
        <f t="shared" si="230"/>
        <v>6.592365E-2</v>
      </c>
      <c r="Z207" s="51">
        <f t="shared" si="231"/>
        <v>0.38517750517305294</v>
      </c>
      <c r="AA207" s="72">
        <f t="shared" si="232"/>
        <v>1.3184730000000013E-2</v>
      </c>
      <c r="AB207" s="51">
        <f t="shared" si="233"/>
        <v>0.38517750517305355</v>
      </c>
      <c r="AC207" s="45" t="s">
        <v>428</v>
      </c>
      <c r="AK207" s="23"/>
      <c r="AL207" s="23"/>
    </row>
    <row r="208" spans="1:38" ht="60.75" customHeight="1" outlineLevel="1" x14ac:dyDescent="0.25">
      <c r="A208" s="52" t="s">
        <v>408</v>
      </c>
      <c r="B208" s="71" t="s">
        <v>476</v>
      </c>
      <c r="C208" s="63" t="s">
        <v>477</v>
      </c>
      <c r="D208" s="49">
        <v>0.20538161999999999</v>
      </c>
      <c r="E208" s="47" t="s">
        <v>34</v>
      </c>
      <c r="F208" s="48">
        <v>0</v>
      </c>
      <c r="G208" s="49">
        <v>0.20538161999999999</v>
      </c>
      <c r="H208" s="72">
        <f t="shared" si="209"/>
        <v>0.20538161999999999</v>
      </c>
      <c r="I208" s="48">
        <v>0</v>
      </c>
      <c r="J208" s="48">
        <v>0</v>
      </c>
      <c r="K208" s="48">
        <v>0.17115135000000001</v>
      </c>
      <c r="L208" s="48">
        <v>3.4230269999999979E-2</v>
      </c>
      <c r="M208" s="72">
        <f t="shared" si="202"/>
        <v>0</v>
      </c>
      <c r="N208" s="48">
        <v>0</v>
      </c>
      <c r="O208" s="48">
        <v>0</v>
      </c>
      <c r="P208" s="48">
        <v>0</v>
      </c>
      <c r="Q208" s="48">
        <v>0</v>
      </c>
      <c r="R208" s="72">
        <f t="shared" si="203"/>
        <v>0.20538161999999999</v>
      </c>
      <c r="S208" s="72">
        <f t="shared" si="226"/>
        <v>-0.20538161999999999</v>
      </c>
      <c r="T208" s="51">
        <f t="shared" si="227"/>
        <v>-1</v>
      </c>
      <c r="U208" s="50">
        <f t="shared" si="228"/>
        <v>0</v>
      </c>
      <c r="V208" s="51">
        <v>0</v>
      </c>
      <c r="W208" s="50">
        <f t="shared" si="229"/>
        <v>0</v>
      </c>
      <c r="X208" s="51">
        <v>0</v>
      </c>
      <c r="Y208" s="72">
        <f t="shared" si="230"/>
        <v>-0.17115135000000001</v>
      </c>
      <c r="Z208" s="51">
        <f t="shared" si="231"/>
        <v>-1</v>
      </c>
      <c r="AA208" s="72">
        <f t="shared" si="232"/>
        <v>-3.4230269999999979E-2</v>
      </c>
      <c r="AB208" s="51">
        <f t="shared" si="233"/>
        <v>-1</v>
      </c>
      <c r="AC208" s="45" t="s">
        <v>462</v>
      </c>
      <c r="AK208" s="23"/>
      <c r="AL208" s="23"/>
    </row>
    <row r="209" spans="1:38" ht="56.25" customHeight="1" outlineLevel="1" x14ac:dyDescent="0.25">
      <c r="A209" s="52" t="s">
        <v>408</v>
      </c>
      <c r="B209" s="71" t="s">
        <v>478</v>
      </c>
      <c r="C209" s="63" t="s">
        <v>479</v>
      </c>
      <c r="D209" s="49">
        <v>3.9810155999999997</v>
      </c>
      <c r="E209" s="47" t="s">
        <v>34</v>
      </c>
      <c r="F209" s="48">
        <v>0</v>
      </c>
      <c r="G209" s="49">
        <v>3.9810155999999997</v>
      </c>
      <c r="H209" s="72">
        <f t="shared" si="209"/>
        <v>3.9810155999999997</v>
      </c>
      <c r="I209" s="48">
        <v>0</v>
      </c>
      <c r="J209" s="48">
        <v>0</v>
      </c>
      <c r="K209" s="48">
        <v>3.3175129999999999</v>
      </c>
      <c r="L209" s="48">
        <v>0.66350259999999972</v>
      </c>
      <c r="M209" s="72">
        <f t="shared" si="202"/>
        <v>0</v>
      </c>
      <c r="N209" s="48">
        <v>0</v>
      </c>
      <c r="O209" s="48">
        <v>0</v>
      </c>
      <c r="P209" s="48">
        <v>0</v>
      </c>
      <c r="Q209" s="48">
        <v>0</v>
      </c>
      <c r="R209" s="72">
        <f t="shared" si="203"/>
        <v>3.9810155999999997</v>
      </c>
      <c r="S209" s="72">
        <f t="shared" si="226"/>
        <v>-3.9810155999999997</v>
      </c>
      <c r="T209" s="51">
        <f t="shared" si="227"/>
        <v>-1</v>
      </c>
      <c r="U209" s="50">
        <f t="shared" si="228"/>
        <v>0</v>
      </c>
      <c r="V209" s="51">
        <v>0</v>
      </c>
      <c r="W209" s="50">
        <f t="shared" si="229"/>
        <v>0</v>
      </c>
      <c r="X209" s="51">
        <v>0</v>
      </c>
      <c r="Y209" s="72">
        <f t="shared" si="230"/>
        <v>-3.3175129999999999</v>
      </c>
      <c r="Z209" s="51">
        <f t="shared" si="231"/>
        <v>-1</v>
      </c>
      <c r="AA209" s="72">
        <f t="shared" si="232"/>
        <v>-0.66350259999999972</v>
      </c>
      <c r="AB209" s="51">
        <f t="shared" si="233"/>
        <v>-1</v>
      </c>
      <c r="AC209" s="45" t="s">
        <v>462</v>
      </c>
      <c r="AK209" s="23"/>
      <c r="AL209" s="23"/>
    </row>
    <row r="210" spans="1:38" ht="31.5" outlineLevel="1" x14ac:dyDescent="0.25">
      <c r="A210" s="52" t="s">
        <v>408</v>
      </c>
      <c r="B210" s="71" t="s">
        <v>480</v>
      </c>
      <c r="C210" s="63" t="s">
        <v>481</v>
      </c>
      <c r="D210" s="49">
        <v>2.129224104</v>
      </c>
      <c r="E210" s="47" t="s">
        <v>34</v>
      </c>
      <c r="F210" s="48">
        <v>0</v>
      </c>
      <c r="G210" s="49">
        <v>2.129224104</v>
      </c>
      <c r="H210" s="72">
        <f t="shared" si="209"/>
        <v>2.129224104</v>
      </c>
      <c r="I210" s="48">
        <v>0</v>
      </c>
      <c r="J210" s="48">
        <v>0</v>
      </c>
      <c r="K210" s="48">
        <v>1.77435342</v>
      </c>
      <c r="L210" s="48">
        <v>0.35487068399999999</v>
      </c>
      <c r="M210" s="72">
        <f t="shared" si="202"/>
        <v>0</v>
      </c>
      <c r="N210" s="48">
        <v>0</v>
      </c>
      <c r="O210" s="48">
        <v>0</v>
      </c>
      <c r="P210" s="48">
        <v>0</v>
      </c>
      <c r="Q210" s="48">
        <v>0</v>
      </c>
      <c r="R210" s="72">
        <f t="shared" si="203"/>
        <v>2.129224104</v>
      </c>
      <c r="S210" s="72">
        <f t="shared" si="226"/>
        <v>-2.129224104</v>
      </c>
      <c r="T210" s="51">
        <f t="shared" si="227"/>
        <v>-1</v>
      </c>
      <c r="U210" s="50">
        <f t="shared" si="228"/>
        <v>0</v>
      </c>
      <c r="V210" s="51">
        <v>0</v>
      </c>
      <c r="W210" s="50">
        <f t="shared" si="229"/>
        <v>0</v>
      </c>
      <c r="X210" s="51">
        <v>0</v>
      </c>
      <c r="Y210" s="72">
        <f t="shared" si="230"/>
        <v>-1.77435342</v>
      </c>
      <c r="Z210" s="51">
        <f t="shared" si="231"/>
        <v>-1</v>
      </c>
      <c r="AA210" s="72">
        <f t="shared" si="232"/>
        <v>-0.35487068399999999</v>
      </c>
      <c r="AB210" s="51">
        <f t="shared" si="233"/>
        <v>-1</v>
      </c>
      <c r="AC210" s="45" t="s">
        <v>441</v>
      </c>
      <c r="AK210" s="23"/>
      <c r="AL210" s="23"/>
    </row>
    <row r="211" spans="1:38" ht="31.5" outlineLevel="1" x14ac:dyDescent="0.25">
      <c r="A211" s="52" t="s">
        <v>408</v>
      </c>
      <c r="B211" s="71" t="s">
        <v>482</v>
      </c>
      <c r="C211" s="63" t="s">
        <v>483</v>
      </c>
      <c r="D211" s="49">
        <v>0.38473559999999996</v>
      </c>
      <c r="E211" s="47" t="s">
        <v>34</v>
      </c>
      <c r="F211" s="48">
        <v>0</v>
      </c>
      <c r="G211" s="49">
        <v>0.38473559999999996</v>
      </c>
      <c r="H211" s="72">
        <f t="shared" si="209"/>
        <v>0.38473559999999996</v>
      </c>
      <c r="I211" s="48">
        <v>0</v>
      </c>
      <c r="J211" s="48">
        <v>0</v>
      </c>
      <c r="K211" s="48">
        <v>0.32061299999999998</v>
      </c>
      <c r="L211" s="48">
        <v>6.4122599999999974E-2</v>
      </c>
      <c r="M211" s="72">
        <f t="shared" si="202"/>
        <v>0.47723279999999996</v>
      </c>
      <c r="N211" s="48">
        <v>0</v>
      </c>
      <c r="O211" s="48">
        <v>0</v>
      </c>
      <c r="P211" s="48">
        <v>0.39769399999999999</v>
      </c>
      <c r="Q211" s="48">
        <v>7.9538799999999979E-2</v>
      </c>
      <c r="R211" s="72">
        <f t="shared" si="203"/>
        <v>-9.2497200000000002E-2</v>
      </c>
      <c r="S211" s="72">
        <f t="shared" si="226"/>
        <v>9.2497200000000002E-2</v>
      </c>
      <c r="T211" s="51">
        <f t="shared" si="227"/>
        <v>0.24041757508273218</v>
      </c>
      <c r="U211" s="50">
        <f t="shared" si="228"/>
        <v>0</v>
      </c>
      <c r="V211" s="51">
        <v>0</v>
      </c>
      <c r="W211" s="50">
        <f t="shared" si="229"/>
        <v>0</v>
      </c>
      <c r="X211" s="51">
        <v>0</v>
      </c>
      <c r="Y211" s="72">
        <f t="shared" si="230"/>
        <v>7.7081000000000011E-2</v>
      </c>
      <c r="Z211" s="51">
        <f t="shared" si="231"/>
        <v>0.24041757508273218</v>
      </c>
      <c r="AA211" s="72">
        <f t="shared" si="232"/>
        <v>1.5416200000000005E-2</v>
      </c>
      <c r="AB211" s="51">
        <f t="shared" si="233"/>
        <v>0.24041757508273232</v>
      </c>
      <c r="AC211" s="45" t="s">
        <v>428</v>
      </c>
      <c r="AK211" s="23"/>
      <c r="AL211" s="23"/>
    </row>
    <row r="212" spans="1:38" ht="41.25" customHeight="1" outlineLevel="1" x14ac:dyDescent="0.25">
      <c r="A212" s="52" t="s">
        <v>408</v>
      </c>
      <c r="B212" s="71" t="s">
        <v>484</v>
      </c>
      <c r="C212" s="63" t="s">
        <v>485</v>
      </c>
      <c r="D212" s="49" t="s">
        <v>34</v>
      </c>
      <c r="E212" s="47" t="s">
        <v>34</v>
      </c>
      <c r="F212" s="48" t="s">
        <v>34</v>
      </c>
      <c r="G212" s="49" t="s">
        <v>34</v>
      </c>
      <c r="H212" s="72" t="s">
        <v>34</v>
      </c>
      <c r="I212" s="48" t="s">
        <v>34</v>
      </c>
      <c r="J212" s="48" t="s">
        <v>34</v>
      </c>
      <c r="K212" s="48" t="s">
        <v>34</v>
      </c>
      <c r="L212" s="48" t="s">
        <v>34</v>
      </c>
      <c r="M212" s="72">
        <f t="shared" si="202"/>
        <v>0</v>
      </c>
      <c r="N212" s="48">
        <v>0</v>
      </c>
      <c r="O212" s="48">
        <v>0</v>
      </c>
      <c r="P212" s="48">
        <v>0</v>
      </c>
      <c r="Q212" s="48">
        <v>0</v>
      </c>
      <c r="R212" s="72" t="s">
        <v>34</v>
      </c>
      <c r="S212" s="72" t="s">
        <v>34</v>
      </c>
      <c r="T212" s="51" t="s">
        <v>34</v>
      </c>
      <c r="U212" s="50" t="s">
        <v>34</v>
      </c>
      <c r="V212" s="51" t="s">
        <v>34</v>
      </c>
      <c r="W212" s="50" t="s">
        <v>34</v>
      </c>
      <c r="X212" s="51" t="s">
        <v>34</v>
      </c>
      <c r="Y212" s="72" t="s">
        <v>34</v>
      </c>
      <c r="Z212" s="51" t="s">
        <v>34</v>
      </c>
      <c r="AA212" s="72" t="s">
        <v>34</v>
      </c>
      <c r="AB212" s="51" t="s">
        <v>34</v>
      </c>
      <c r="AC212" s="45" t="s">
        <v>486</v>
      </c>
      <c r="AK212" s="23"/>
      <c r="AL212" s="23"/>
    </row>
    <row r="213" spans="1:38" ht="31.5" outlineLevel="1" x14ac:dyDescent="0.25">
      <c r="A213" s="52" t="s">
        <v>408</v>
      </c>
      <c r="B213" s="71" t="s">
        <v>487</v>
      </c>
      <c r="C213" s="63" t="s">
        <v>488</v>
      </c>
      <c r="D213" s="49">
        <v>0.40643431200000002</v>
      </c>
      <c r="E213" s="47" t="s">
        <v>34</v>
      </c>
      <c r="F213" s="48">
        <v>0</v>
      </c>
      <c r="G213" s="49">
        <v>0.40643431200000002</v>
      </c>
      <c r="H213" s="72">
        <f t="shared" si="209"/>
        <v>0.40643431200000002</v>
      </c>
      <c r="I213" s="48">
        <v>0</v>
      </c>
      <c r="J213" s="48">
        <v>0</v>
      </c>
      <c r="K213" s="48">
        <v>0.33869526000000005</v>
      </c>
      <c r="L213" s="48">
        <v>6.7739051999999966E-2</v>
      </c>
      <c r="M213" s="72">
        <f t="shared" si="202"/>
        <v>0.42342500000000005</v>
      </c>
      <c r="N213" s="48">
        <v>0</v>
      </c>
      <c r="O213" s="48">
        <v>0</v>
      </c>
      <c r="P213" s="48">
        <v>0.35285417000000002</v>
      </c>
      <c r="Q213" s="48">
        <v>7.0570830000000001E-2</v>
      </c>
      <c r="R213" s="72">
        <f t="shared" si="203"/>
        <v>-1.6990688000000032E-2</v>
      </c>
      <c r="S213" s="72">
        <f t="shared" ref="S213:S217" si="234">M213-H213</f>
        <v>1.6990688000000032E-2</v>
      </c>
      <c r="T213" s="51">
        <f t="shared" ref="T213:T217" si="235">S213/H213</f>
        <v>4.1804265777639439E-2</v>
      </c>
      <c r="U213" s="50">
        <f t="shared" ref="U213:U217" si="236">N213-I213</f>
        <v>0</v>
      </c>
      <c r="V213" s="51">
        <v>0</v>
      </c>
      <c r="W213" s="50">
        <f t="shared" ref="W213:W217" si="237">O213-J213</f>
        <v>0</v>
      </c>
      <c r="X213" s="51">
        <v>0</v>
      </c>
      <c r="Y213" s="72">
        <f t="shared" ref="Y213:Y217" si="238">P213-K213</f>
        <v>1.4158909999999969E-2</v>
      </c>
      <c r="Z213" s="51">
        <f t="shared" ref="Z213:Z217" si="239">Y213/K213</f>
        <v>4.1804275619328028E-2</v>
      </c>
      <c r="AA213" s="72">
        <f t="shared" ref="AA213:AA217" si="240">Q213-L213</f>
        <v>2.8317780000000348E-3</v>
      </c>
      <c r="AB213" s="51">
        <f t="shared" ref="AB213:AB217" si="241">AA213/L213</f>
        <v>4.1804216569196098E-2</v>
      </c>
      <c r="AC213" s="45" t="s">
        <v>34</v>
      </c>
      <c r="AK213" s="23"/>
      <c r="AL213" s="23"/>
    </row>
    <row r="214" spans="1:38" ht="31.5" outlineLevel="1" x14ac:dyDescent="0.25">
      <c r="A214" s="52" t="s">
        <v>408</v>
      </c>
      <c r="B214" s="71" t="s">
        <v>489</v>
      </c>
      <c r="C214" s="63" t="s">
        <v>490</v>
      </c>
      <c r="D214" s="49">
        <v>0.40643431200000002</v>
      </c>
      <c r="E214" s="47" t="s">
        <v>34</v>
      </c>
      <c r="F214" s="48">
        <v>0</v>
      </c>
      <c r="G214" s="49">
        <v>0.40643431200000002</v>
      </c>
      <c r="H214" s="72">
        <f t="shared" si="209"/>
        <v>0.40643431200000002</v>
      </c>
      <c r="I214" s="48">
        <v>0</v>
      </c>
      <c r="J214" s="48">
        <v>0</v>
      </c>
      <c r="K214" s="48">
        <v>0.33869526000000005</v>
      </c>
      <c r="L214" s="48">
        <v>6.7739051999999966E-2</v>
      </c>
      <c r="M214" s="72">
        <f t="shared" si="202"/>
        <v>0.42342500000000005</v>
      </c>
      <c r="N214" s="48">
        <v>0</v>
      </c>
      <c r="O214" s="48">
        <v>0</v>
      </c>
      <c r="P214" s="48">
        <v>0.35285417000000002</v>
      </c>
      <c r="Q214" s="48">
        <v>7.0570830000000001E-2</v>
      </c>
      <c r="R214" s="72">
        <f t="shared" si="203"/>
        <v>-1.6990688000000032E-2</v>
      </c>
      <c r="S214" s="72">
        <f t="shared" si="234"/>
        <v>1.6990688000000032E-2</v>
      </c>
      <c r="T214" s="51">
        <f t="shared" si="235"/>
        <v>4.1804265777639439E-2</v>
      </c>
      <c r="U214" s="50">
        <f t="shared" si="236"/>
        <v>0</v>
      </c>
      <c r="V214" s="51">
        <v>0</v>
      </c>
      <c r="W214" s="50">
        <f t="shared" si="237"/>
        <v>0</v>
      </c>
      <c r="X214" s="51">
        <v>0</v>
      </c>
      <c r="Y214" s="72">
        <f t="shared" si="238"/>
        <v>1.4158909999999969E-2</v>
      </c>
      <c r="Z214" s="51">
        <f t="shared" si="239"/>
        <v>4.1804275619328028E-2</v>
      </c>
      <c r="AA214" s="72">
        <f t="shared" si="240"/>
        <v>2.8317780000000348E-3</v>
      </c>
      <c r="AB214" s="51">
        <f t="shared" si="241"/>
        <v>4.1804216569196098E-2</v>
      </c>
      <c r="AC214" s="45" t="s">
        <v>34</v>
      </c>
      <c r="AK214" s="23"/>
      <c r="AL214" s="23"/>
    </row>
    <row r="215" spans="1:38" outlineLevel="1" x14ac:dyDescent="0.25">
      <c r="A215" s="52" t="s">
        <v>408</v>
      </c>
      <c r="B215" s="71" t="s">
        <v>491</v>
      </c>
      <c r="C215" s="63" t="s">
        <v>492</v>
      </c>
      <c r="D215" s="49">
        <v>0.49128959999999999</v>
      </c>
      <c r="E215" s="47" t="s">
        <v>34</v>
      </c>
      <c r="F215" s="48">
        <v>0</v>
      </c>
      <c r="G215" s="49">
        <v>0.49128959999999999</v>
      </c>
      <c r="H215" s="72">
        <f t="shared" si="209"/>
        <v>0.49128959999999999</v>
      </c>
      <c r="I215" s="48">
        <v>0</v>
      </c>
      <c r="J215" s="48">
        <v>0</v>
      </c>
      <c r="K215" s="48">
        <v>0.40940799999999999</v>
      </c>
      <c r="L215" s="48">
        <v>8.1881599999999999E-2</v>
      </c>
      <c r="M215" s="72">
        <f t="shared" si="202"/>
        <v>0.50356944000000003</v>
      </c>
      <c r="N215" s="48">
        <v>0</v>
      </c>
      <c r="O215" s="48">
        <v>0</v>
      </c>
      <c r="P215" s="48">
        <v>0.41964120000000005</v>
      </c>
      <c r="Q215" s="48">
        <v>8.392823999999996E-2</v>
      </c>
      <c r="R215" s="72">
        <f t="shared" si="203"/>
        <v>-1.2279840000000042E-2</v>
      </c>
      <c r="S215" s="72">
        <f t="shared" si="234"/>
        <v>1.2279840000000042E-2</v>
      </c>
      <c r="T215" s="51">
        <f t="shared" si="235"/>
        <v>2.4995114897608341E-2</v>
      </c>
      <c r="U215" s="50">
        <f t="shared" si="236"/>
        <v>0</v>
      </c>
      <c r="V215" s="51">
        <v>0</v>
      </c>
      <c r="W215" s="50">
        <f t="shared" si="237"/>
        <v>0</v>
      </c>
      <c r="X215" s="51">
        <v>0</v>
      </c>
      <c r="Y215" s="72">
        <f t="shared" si="238"/>
        <v>1.0233200000000053E-2</v>
      </c>
      <c r="Z215" s="51">
        <f t="shared" si="239"/>
        <v>2.4995114897608386E-2</v>
      </c>
      <c r="AA215" s="72">
        <f t="shared" si="240"/>
        <v>2.0466399999999607E-3</v>
      </c>
      <c r="AB215" s="51">
        <f t="shared" si="241"/>
        <v>2.4995114897607775E-2</v>
      </c>
      <c r="AC215" s="45" t="s">
        <v>34</v>
      </c>
      <c r="AK215" s="23"/>
      <c r="AL215" s="23"/>
    </row>
    <row r="216" spans="1:38" ht="31.5" outlineLevel="1" x14ac:dyDescent="0.25">
      <c r="A216" s="52" t="s">
        <v>408</v>
      </c>
      <c r="B216" s="71" t="s">
        <v>493</v>
      </c>
      <c r="C216" s="63" t="s">
        <v>494</v>
      </c>
      <c r="D216" s="49">
        <v>2.6957307840000002</v>
      </c>
      <c r="E216" s="47" t="s">
        <v>34</v>
      </c>
      <c r="F216" s="48">
        <v>0.98607600000000006</v>
      </c>
      <c r="G216" s="49">
        <v>1.709654784</v>
      </c>
      <c r="H216" s="72">
        <f t="shared" si="209"/>
        <v>1.8244538640000001</v>
      </c>
      <c r="I216" s="48">
        <v>0</v>
      </c>
      <c r="J216" s="48">
        <v>0</v>
      </c>
      <c r="K216" s="48">
        <v>1.5203782200000002</v>
      </c>
      <c r="L216" s="48">
        <v>0.30407564399999987</v>
      </c>
      <c r="M216" s="72">
        <f t="shared" si="202"/>
        <v>0</v>
      </c>
      <c r="N216" s="48">
        <v>0</v>
      </c>
      <c r="O216" s="48">
        <v>0</v>
      </c>
      <c r="P216" s="48">
        <v>0</v>
      </c>
      <c r="Q216" s="48">
        <v>0</v>
      </c>
      <c r="R216" s="72">
        <f t="shared" si="203"/>
        <v>1.709654784</v>
      </c>
      <c r="S216" s="72">
        <f t="shared" si="234"/>
        <v>-1.8244538640000001</v>
      </c>
      <c r="T216" s="51">
        <f t="shared" si="235"/>
        <v>-1</v>
      </c>
      <c r="U216" s="50">
        <f t="shared" si="236"/>
        <v>0</v>
      </c>
      <c r="V216" s="51">
        <v>0</v>
      </c>
      <c r="W216" s="50">
        <f t="shared" si="237"/>
        <v>0</v>
      </c>
      <c r="X216" s="51">
        <v>0</v>
      </c>
      <c r="Y216" s="72">
        <f t="shared" si="238"/>
        <v>-1.5203782200000002</v>
      </c>
      <c r="Z216" s="51">
        <f t="shared" si="239"/>
        <v>-1</v>
      </c>
      <c r="AA216" s="72">
        <f t="shared" si="240"/>
        <v>-0.30407564399999987</v>
      </c>
      <c r="AB216" s="51">
        <f t="shared" si="241"/>
        <v>-1</v>
      </c>
      <c r="AC216" s="45" t="s">
        <v>495</v>
      </c>
      <c r="AK216" s="23"/>
      <c r="AL216" s="23"/>
    </row>
    <row r="217" spans="1:38" ht="31.5" outlineLevel="1" x14ac:dyDescent="0.25">
      <c r="A217" s="52" t="s">
        <v>408</v>
      </c>
      <c r="B217" s="71" t="s">
        <v>496</v>
      </c>
      <c r="C217" s="63" t="s">
        <v>497</v>
      </c>
      <c r="D217" s="49">
        <v>23.194870799999997</v>
      </c>
      <c r="E217" s="47" t="s">
        <v>34</v>
      </c>
      <c r="F217" s="48">
        <v>9</v>
      </c>
      <c r="G217" s="49">
        <v>14.194870799999997</v>
      </c>
      <c r="H217" s="72">
        <f t="shared" si="209"/>
        <v>14.194870799999999</v>
      </c>
      <c r="I217" s="48">
        <v>0</v>
      </c>
      <c r="J217" s="48">
        <v>0</v>
      </c>
      <c r="K217" s="48">
        <v>11.829058999999999</v>
      </c>
      <c r="L217" s="48">
        <v>2.3658117999999995</v>
      </c>
      <c r="M217" s="72">
        <f t="shared" si="202"/>
        <v>0</v>
      </c>
      <c r="N217" s="48">
        <v>0</v>
      </c>
      <c r="O217" s="48">
        <v>0</v>
      </c>
      <c r="P217" s="48">
        <v>0</v>
      </c>
      <c r="Q217" s="48">
        <v>0</v>
      </c>
      <c r="R217" s="72">
        <f t="shared" si="203"/>
        <v>14.194870799999997</v>
      </c>
      <c r="S217" s="72">
        <f t="shared" si="234"/>
        <v>-14.194870799999999</v>
      </c>
      <c r="T217" s="51">
        <f t="shared" si="235"/>
        <v>-1</v>
      </c>
      <c r="U217" s="50">
        <f t="shared" si="236"/>
        <v>0</v>
      </c>
      <c r="V217" s="51">
        <v>0</v>
      </c>
      <c r="W217" s="50">
        <f t="shared" si="237"/>
        <v>0</v>
      </c>
      <c r="X217" s="51">
        <v>0</v>
      </c>
      <c r="Y217" s="72">
        <f t="shared" si="238"/>
        <v>-11.829058999999999</v>
      </c>
      <c r="Z217" s="51">
        <f t="shared" si="239"/>
        <v>-1</v>
      </c>
      <c r="AA217" s="72">
        <f t="shared" si="240"/>
        <v>-2.3658117999999995</v>
      </c>
      <c r="AB217" s="51">
        <f t="shared" si="241"/>
        <v>-1</v>
      </c>
      <c r="AC217" s="45" t="s">
        <v>495</v>
      </c>
      <c r="AK217" s="23"/>
      <c r="AL217" s="23"/>
    </row>
    <row r="218" spans="1:38" ht="31.5" outlineLevel="1" x14ac:dyDescent="0.25">
      <c r="A218" s="52" t="s">
        <v>408</v>
      </c>
      <c r="B218" s="71" t="s">
        <v>498</v>
      </c>
      <c r="C218" s="63" t="s">
        <v>499</v>
      </c>
      <c r="D218" s="49" t="s">
        <v>34</v>
      </c>
      <c r="E218" s="47" t="s">
        <v>34</v>
      </c>
      <c r="F218" s="48" t="s">
        <v>34</v>
      </c>
      <c r="G218" s="49" t="s">
        <v>34</v>
      </c>
      <c r="H218" s="72" t="s">
        <v>34</v>
      </c>
      <c r="I218" s="48" t="s">
        <v>34</v>
      </c>
      <c r="J218" s="48" t="s">
        <v>34</v>
      </c>
      <c r="K218" s="48" t="s">
        <v>34</v>
      </c>
      <c r="L218" s="48" t="s">
        <v>34</v>
      </c>
      <c r="M218" s="72">
        <f t="shared" si="202"/>
        <v>0.167016</v>
      </c>
      <c r="N218" s="48">
        <v>0</v>
      </c>
      <c r="O218" s="48">
        <v>0</v>
      </c>
      <c r="P218" s="48">
        <v>0</v>
      </c>
      <c r="Q218" s="48">
        <v>0.167016</v>
      </c>
      <c r="R218" s="72" t="s">
        <v>34</v>
      </c>
      <c r="S218" s="72" t="s">
        <v>34</v>
      </c>
      <c r="T218" s="51" t="s">
        <v>34</v>
      </c>
      <c r="U218" s="50" t="s">
        <v>34</v>
      </c>
      <c r="V218" s="51" t="s">
        <v>34</v>
      </c>
      <c r="W218" s="50" t="s">
        <v>34</v>
      </c>
      <c r="X218" s="51" t="s">
        <v>34</v>
      </c>
      <c r="Y218" s="72" t="s">
        <v>34</v>
      </c>
      <c r="Z218" s="51" t="s">
        <v>34</v>
      </c>
      <c r="AA218" s="72" t="s">
        <v>34</v>
      </c>
      <c r="AB218" s="51" t="s">
        <v>34</v>
      </c>
      <c r="AC218" s="45" t="s">
        <v>500</v>
      </c>
      <c r="AK218" s="23"/>
      <c r="AL218" s="23"/>
    </row>
    <row r="219" spans="1:38" ht="31.5" outlineLevel="1" x14ac:dyDescent="0.25">
      <c r="A219" s="52" t="s">
        <v>408</v>
      </c>
      <c r="B219" s="71" t="s">
        <v>501</v>
      </c>
      <c r="C219" s="63" t="s">
        <v>502</v>
      </c>
      <c r="D219" s="49" t="s">
        <v>34</v>
      </c>
      <c r="E219" s="47" t="s">
        <v>34</v>
      </c>
      <c r="F219" s="48" t="s">
        <v>34</v>
      </c>
      <c r="G219" s="49" t="s">
        <v>34</v>
      </c>
      <c r="H219" s="72" t="s">
        <v>34</v>
      </c>
      <c r="I219" s="48" t="s">
        <v>34</v>
      </c>
      <c r="J219" s="48" t="s">
        <v>34</v>
      </c>
      <c r="K219" s="48" t="s">
        <v>34</v>
      </c>
      <c r="L219" s="48" t="s">
        <v>34</v>
      </c>
      <c r="M219" s="72">
        <f t="shared" si="202"/>
        <v>1.4600000000000002</v>
      </c>
      <c r="N219" s="48">
        <v>0</v>
      </c>
      <c r="O219" s="48">
        <v>0</v>
      </c>
      <c r="P219" s="48">
        <v>1.2166666700000002</v>
      </c>
      <c r="Q219" s="48">
        <v>0.24333332999999999</v>
      </c>
      <c r="R219" s="72" t="s">
        <v>34</v>
      </c>
      <c r="S219" s="72" t="s">
        <v>34</v>
      </c>
      <c r="T219" s="51" t="s">
        <v>34</v>
      </c>
      <c r="U219" s="50" t="s">
        <v>34</v>
      </c>
      <c r="V219" s="51" t="s">
        <v>34</v>
      </c>
      <c r="W219" s="50" t="s">
        <v>34</v>
      </c>
      <c r="X219" s="51" t="s">
        <v>34</v>
      </c>
      <c r="Y219" s="72" t="s">
        <v>34</v>
      </c>
      <c r="Z219" s="51" t="s">
        <v>34</v>
      </c>
      <c r="AA219" s="72" t="s">
        <v>34</v>
      </c>
      <c r="AB219" s="51" t="s">
        <v>34</v>
      </c>
      <c r="AC219" s="45" t="s">
        <v>500</v>
      </c>
      <c r="AK219" s="23"/>
      <c r="AL219" s="23"/>
    </row>
    <row r="220" spans="1:38" ht="31.5" outlineLevel="1" x14ac:dyDescent="0.25">
      <c r="A220" s="52" t="s">
        <v>408</v>
      </c>
      <c r="B220" s="71" t="s">
        <v>503</v>
      </c>
      <c r="C220" s="63" t="s">
        <v>504</v>
      </c>
      <c r="D220" s="49" t="s">
        <v>34</v>
      </c>
      <c r="E220" s="47" t="s">
        <v>34</v>
      </c>
      <c r="F220" s="48" t="s">
        <v>34</v>
      </c>
      <c r="G220" s="49" t="s">
        <v>34</v>
      </c>
      <c r="H220" s="72" t="s">
        <v>34</v>
      </c>
      <c r="I220" s="48" t="s">
        <v>34</v>
      </c>
      <c r="J220" s="48" t="s">
        <v>34</v>
      </c>
      <c r="K220" s="48" t="s">
        <v>34</v>
      </c>
      <c r="L220" s="48" t="s">
        <v>34</v>
      </c>
      <c r="M220" s="72">
        <f t="shared" si="202"/>
        <v>5.9135400000000002</v>
      </c>
      <c r="N220" s="48">
        <v>0</v>
      </c>
      <c r="O220" s="48">
        <v>0</v>
      </c>
      <c r="P220" s="48">
        <v>4.9279500000000001</v>
      </c>
      <c r="Q220" s="48">
        <v>0.98559000000000019</v>
      </c>
      <c r="R220" s="72" t="s">
        <v>34</v>
      </c>
      <c r="S220" s="72" t="s">
        <v>34</v>
      </c>
      <c r="T220" s="51" t="s">
        <v>34</v>
      </c>
      <c r="U220" s="50" t="s">
        <v>34</v>
      </c>
      <c r="V220" s="51" t="s">
        <v>34</v>
      </c>
      <c r="W220" s="50" t="s">
        <v>34</v>
      </c>
      <c r="X220" s="51" t="s">
        <v>34</v>
      </c>
      <c r="Y220" s="72" t="s">
        <v>34</v>
      </c>
      <c r="Z220" s="51" t="s">
        <v>34</v>
      </c>
      <c r="AA220" s="72" t="s">
        <v>34</v>
      </c>
      <c r="AB220" s="51" t="s">
        <v>34</v>
      </c>
      <c r="AC220" s="45" t="s">
        <v>500</v>
      </c>
      <c r="AK220" s="23"/>
      <c r="AL220" s="23"/>
    </row>
    <row r="221" spans="1:38" ht="31.5" outlineLevel="1" x14ac:dyDescent="0.25">
      <c r="A221" s="52" t="s">
        <v>408</v>
      </c>
      <c r="B221" s="71" t="s">
        <v>505</v>
      </c>
      <c r="C221" s="63" t="s">
        <v>506</v>
      </c>
      <c r="D221" s="49">
        <v>0.99047879999999999</v>
      </c>
      <c r="E221" s="47" t="s">
        <v>34</v>
      </c>
      <c r="F221" s="48">
        <v>0</v>
      </c>
      <c r="G221" s="49">
        <v>0.99047879999999999</v>
      </c>
      <c r="H221" s="72">
        <f t="shared" si="209"/>
        <v>0.99047879999999999</v>
      </c>
      <c r="I221" s="48">
        <v>0</v>
      </c>
      <c r="J221" s="48">
        <v>0</v>
      </c>
      <c r="K221" s="48">
        <v>0.82539899999999999</v>
      </c>
      <c r="L221" s="48">
        <v>0.1650798</v>
      </c>
      <c r="M221" s="72">
        <f t="shared" si="202"/>
        <v>0</v>
      </c>
      <c r="N221" s="48">
        <v>0</v>
      </c>
      <c r="O221" s="48">
        <v>0</v>
      </c>
      <c r="P221" s="48">
        <v>0</v>
      </c>
      <c r="Q221" s="48">
        <v>0</v>
      </c>
      <c r="R221" s="72">
        <f t="shared" si="203"/>
        <v>0.99047879999999999</v>
      </c>
      <c r="S221" s="72">
        <f>M221-H221</f>
        <v>-0.99047879999999999</v>
      </c>
      <c r="T221" s="51">
        <f>S221/H221</f>
        <v>-1</v>
      </c>
      <c r="U221" s="50">
        <f t="shared" ref="U221" si="242">N221-I221</f>
        <v>0</v>
      </c>
      <c r="V221" s="51">
        <v>0</v>
      </c>
      <c r="W221" s="50">
        <f t="shared" ref="W221" si="243">O221-J221</f>
        <v>0</v>
      </c>
      <c r="X221" s="51">
        <v>0</v>
      </c>
      <c r="Y221" s="72">
        <f>P221-K221</f>
        <v>-0.82539899999999999</v>
      </c>
      <c r="Z221" s="51">
        <f t="shared" ref="Z221" si="244">Y221/K221</f>
        <v>-1</v>
      </c>
      <c r="AA221" s="72">
        <f t="shared" ref="AA221" si="245">Q221-L221</f>
        <v>-0.1650798</v>
      </c>
      <c r="AB221" s="51">
        <f t="shared" ref="AB221" si="246">AA221/L221</f>
        <v>-1</v>
      </c>
      <c r="AC221" s="45" t="s">
        <v>495</v>
      </c>
      <c r="AK221" s="23"/>
      <c r="AL221" s="23"/>
    </row>
    <row r="222" spans="1:38" ht="31.5" outlineLevel="1" x14ac:dyDescent="0.25">
      <c r="A222" s="52" t="s">
        <v>408</v>
      </c>
      <c r="B222" s="71" t="s">
        <v>507</v>
      </c>
      <c r="C222" s="63" t="s">
        <v>508</v>
      </c>
      <c r="D222" s="49" t="s">
        <v>34</v>
      </c>
      <c r="E222" s="47" t="s">
        <v>34</v>
      </c>
      <c r="F222" s="48" t="s">
        <v>34</v>
      </c>
      <c r="G222" s="49" t="s">
        <v>34</v>
      </c>
      <c r="H222" s="72" t="s">
        <v>34</v>
      </c>
      <c r="I222" s="48" t="s">
        <v>34</v>
      </c>
      <c r="J222" s="48" t="s">
        <v>34</v>
      </c>
      <c r="K222" s="48" t="s">
        <v>34</v>
      </c>
      <c r="L222" s="48" t="s">
        <v>34</v>
      </c>
      <c r="M222" s="72">
        <f t="shared" si="202"/>
        <v>0.19020000000000001</v>
      </c>
      <c r="N222" s="48">
        <v>0</v>
      </c>
      <c r="O222" s="48">
        <v>0</v>
      </c>
      <c r="P222" s="48">
        <v>0.1585</v>
      </c>
      <c r="Q222" s="48">
        <v>3.1699999999999999E-2</v>
      </c>
      <c r="R222" s="72" t="s">
        <v>34</v>
      </c>
      <c r="S222" s="72" t="s">
        <v>34</v>
      </c>
      <c r="T222" s="51" t="s">
        <v>34</v>
      </c>
      <c r="U222" s="50" t="s">
        <v>34</v>
      </c>
      <c r="V222" s="51" t="s">
        <v>34</v>
      </c>
      <c r="W222" s="50" t="s">
        <v>34</v>
      </c>
      <c r="X222" s="51" t="s">
        <v>34</v>
      </c>
      <c r="Y222" s="72" t="s">
        <v>34</v>
      </c>
      <c r="Z222" s="51" t="s">
        <v>34</v>
      </c>
      <c r="AA222" s="72" t="s">
        <v>34</v>
      </c>
      <c r="AB222" s="51" t="s">
        <v>34</v>
      </c>
      <c r="AC222" s="45" t="s">
        <v>509</v>
      </c>
      <c r="AK222" s="23"/>
      <c r="AL222" s="23"/>
    </row>
    <row r="223" spans="1:38" ht="141.75" outlineLevel="1" x14ac:dyDescent="0.25">
      <c r="A223" s="52" t="s">
        <v>408</v>
      </c>
      <c r="B223" s="71" t="s">
        <v>510</v>
      </c>
      <c r="C223" s="63" t="s">
        <v>511</v>
      </c>
      <c r="D223" s="49" t="s">
        <v>34</v>
      </c>
      <c r="E223" s="47" t="s">
        <v>34</v>
      </c>
      <c r="F223" s="48" t="s">
        <v>34</v>
      </c>
      <c r="G223" s="49" t="s">
        <v>34</v>
      </c>
      <c r="H223" s="72" t="s">
        <v>34</v>
      </c>
      <c r="I223" s="48" t="s">
        <v>34</v>
      </c>
      <c r="J223" s="48" t="s">
        <v>34</v>
      </c>
      <c r="K223" s="48" t="s">
        <v>34</v>
      </c>
      <c r="L223" s="48" t="s">
        <v>34</v>
      </c>
      <c r="M223" s="72">
        <f t="shared" si="202"/>
        <v>2.2329719999999997</v>
      </c>
      <c r="N223" s="48">
        <v>0</v>
      </c>
      <c r="O223" s="48">
        <v>0</v>
      </c>
      <c r="P223" s="48">
        <v>1.8608099999999999</v>
      </c>
      <c r="Q223" s="48">
        <v>0.37216199999999999</v>
      </c>
      <c r="R223" s="72" t="s">
        <v>34</v>
      </c>
      <c r="S223" s="72" t="s">
        <v>34</v>
      </c>
      <c r="T223" s="51" t="s">
        <v>34</v>
      </c>
      <c r="U223" s="50" t="s">
        <v>34</v>
      </c>
      <c r="V223" s="51" t="s">
        <v>34</v>
      </c>
      <c r="W223" s="50" t="s">
        <v>34</v>
      </c>
      <c r="X223" s="51" t="s">
        <v>34</v>
      </c>
      <c r="Y223" s="72" t="s">
        <v>34</v>
      </c>
      <c r="Z223" s="51" t="s">
        <v>34</v>
      </c>
      <c r="AA223" s="72" t="s">
        <v>34</v>
      </c>
      <c r="AB223" s="51" t="s">
        <v>34</v>
      </c>
      <c r="AC223" s="45" t="s">
        <v>512</v>
      </c>
      <c r="AK223" s="23"/>
      <c r="AL223" s="23"/>
    </row>
    <row r="224" spans="1:38" ht="141.75" outlineLevel="1" x14ac:dyDescent="0.25">
      <c r="A224" s="52" t="s">
        <v>408</v>
      </c>
      <c r="B224" s="71" t="s">
        <v>513</v>
      </c>
      <c r="C224" s="63" t="s">
        <v>514</v>
      </c>
      <c r="D224" s="49" t="s">
        <v>34</v>
      </c>
      <c r="E224" s="47" t="s">
        <v>34</v>
      </c>
      <c r="F224" s="48" t="s">
        <v>34</v>
      </c>
      <c r="G224" s="49" t="s">
        <v>34</v>
      </c>
      <c r="H224" s="72" t="s">
        <v>34</v>
      </c>
      <c r="I224" s="48" t="s">
        <v>34</v>
      </c>
      <c r="J224" s="48" t="s">
        <v>34</v>
      </c>
      <c r="K224" s="48" t="s">
        <v>34</v>
      </c>
      <c r="L224" s="48" t="s">
        <v>34</v>
      </c>
      <c r="M224" s="72">
        <f t="shared" si="202"/>
        <v>0.27280080000000001</v>
      </c>
      <c r="N224" s="48">
        <v>0</v>
      </c>
      <c r="O224" s="48">
        <v>0</v>
      </c>
      <c r="P224" s="48">
        <v>0.22733400000000001</v>
      </c>
      <c r="Q224" s="48">
        <v>4.5466800000000002E-2</v>
      </c>
      <c r="R224" s="72" t="s">
        <v>34</v>
      </c>
      <c r="S224" s="72" t="s">
        <v>34</v>
      </c>
      <c r="T224" s="51" t="s">
        <v>34</v>
      </c>
      <c r="U224" s="50" t="s">
        <v>34</v>
      </c>
      <c r="V224" s="51" t="s">
        <v>34</v>
      </c>
      <c r="W224" s="50" t="s">
        <v>34</v>
      </c>
      <c r="X224" s="51" t="s">
        <v>34</v>
      </c>
      <c r="Y224" s="72" t="s">
        <v>34</v>
      </c>
      <c r="Z224" s="51" t="s">
        <v>34</v>
      </c>
      <c r="AA224" s="72" t="s">
        <v>34</v>
      </c>
      <c r="AB224" s="51" t="s">
        <v>34</v>
      </c>
      <c r="AC224" s="45" t="s">
        <v>512</v>
      </c>
      <c r="AK224" s="23"/>
      <c r="AL224" s="23"/>
    </row>
    <row r="225" spans="1:38" ht="31.5" outlineLevel="1" x14ac:dyDescent="0.25">
      <c r="A225" s="52" t="s">
        <v>408</v>
      </c>
      <c r="B225" s="71" t="s">
        <v>515</v>
      </c>
      <c r="C225" s="63" t="s">
        <v>516</v>
      </c>
      <c r="D225" s="49">
        <v>4.4252256000000001</v>
      </c>
      <c r="E225" s="47" t="s">
        <v>34</v>
      </c>
      <c r="F225" s="48">
        <v>0</v>
      </c>
      <c r="G225" s="49">
        <v>4.4252256000000001</v>
      </c>
      <c r="H225" s="72">
        <f t="shared" si="209"/>
        <v>4.4252256000000001</v>
      </c>
      <c r="I225" s="48">
        <v>0</v>
      </c>
      <c r="J225" s="48">
        <v>0</v>
      </c>
      <c r="K225" s="48">
        <v>3.6876880000000001</v>
      </c>
      <c r="L225" s="48">
        <v>0.73753760000000002</v>
      </c>
      <c r="M225" s="72">
        <f t="shared" si="202"/>
        <v>5.6508924</v>
      </c>
      <c r="N225" s="48">
        <v>0</v>
      </c>
      <c r="O225" s="48">
        <v>0</v>
      </c>
      <c r="P225" s="48">
        <v>4.7090770000000006</v>
      </c>
      <c r="Q225" s="48">
        <v>0.94181539999999953</v>
      </c>
      <c r="R225" s="72">
        <f t="shared" si="203"/>
        <v>-1.2256667999999999</v>
      </c>
      <c r="S225" s="72">
        <f>M225-H225</f>
        <v>1.2256667999999999</v>
      </c>
      <c r="T225" s="51">
        <f>S225/H225</f>
        <v>0.2769727265430264</v>
      </c>
      <c r="U225" s="50">
        <f t="shared" ref="U225" si="247">N225-I225</f>
        <v>0</v>
      </c>
      <c r="V225" s="51">
        <v>0</v>
      </c>
      <c r="W225" s="50">
        <f t="shared" ref="W225" si="248">O225-J225</f>
        <v>0</v>
      </c>
      <c r="X225" s="51">
        <v>0</v>
      </c>
      <c r="Y225" s="72">
        <f>P225-K225</f>
        <v>1.0213890000000005</v>
      </c>
      <c r="Z225" s="51">
        <f t="shared" ref="Z225" si="249">Y225/K225</f>
        <v>0.27697272654302657</v>
      </c>
      <c r="AA225" s="72">
        <f t="shared" ref="AA225" si="250">Q225-L225</f>
        <v>0.20427779999999951</v>
      </c>
      <c r="AB225" s="51">
        <f t="shared" ref="AB225" si="251">AA225/L225</f>
        <v>0.27697272654302574</v>
      </c>
      <c r="AC225" s="45" t="s">
        <v>517</v>
      </c>
      <c r="AK225" s="23"/>
      <c r="AL225" s="23"/>
    </row>
    <row r="226" spans="1:38" ht="63" outlineLevel="1" x14ac:dyDescent="0.25">
      <c r="A226" s="52" t="s">
        <v>408</v>
      </c>
      <c r="B226" s="71" t="s">
        <v>518</v>
      </c>
      <c r="C226" s="63" t="s">
        <v>519</v>
      </c>
      <c r="D226" s="49" t="s">
        <v>34</v>
      </c>
      <c r="E226" s="47" t="s">
        <v>34</v>
      </c>
      <c r="F226" s="48" t="s">
        <v>34</v>
      </c>
      <c r="G226" s="49" t="s">
        <v>34</v>
      </c>
      <c r="H226" s="72" t="s">
        <v>34</v>
      </c>
      <c r="I226" s="48" t="s">
        <v>34</v>
      </c>
      <c r="J226" s="48" t="s">
        <v>34</v>
      </c>
      <c r="K226" s="48" t="s">
        <v>34</v>
      </c>
      <c r="L226" s="48" t="s">
        <v>34</v>
      </c>
      <c r="M226" s="72">
        <f t="shared" si="202"/>
        <v>1.0278</v>
      </c>
      <c r="N226" s="48">
        <v>0</v>
      </c>
      <c r="O226" s="48">
        <v>0</v>
      </c>
      <c r="P226" s="48">
        <v>0.85650000000000004</v>
      </c>
      <c r="Q226" s="48">
        <v>0.17129999999999995</v>
      </c>
      <c r="R226" s="72" t="s">
        <v>34</v>
      </c>
      <c r="S226" s="72" t="s">
        <v>34</v>
      </c>
      <c r="T226" s="51" t="s">
        <v>34</v>
      </c>
      <c r="U226" s="50" t="s">
        <v>34</v>
      </c>
      <c r="V226" s="51" t="s">
        <v>34</v>
      </c>
      <c r="W226" s="50" t="s">
        <v>34</v>
      </c>
      <c r="X226" s="51" t="s">
        <v>34</v>
      </c>
      <c r="Y226" s="72" t="s">
        <v>34</v>
      </c>
      <c r="Z226" s="51" t="s">
        <v>34</v>
      </c>
      <c r="AA226" s="72" t="s">
        <v>34</v>
      </c>
      <c r="AB226" s="51" t="s">
        <v>34</v>
      </c>
      <c r="AC226" s="45" t="s">
        <v>336</v>
      </c>
      <c r="AK226" s="23"/>
      <c r="AL226" s="23"/>
    </row>
    <row r="227" spans="1:38" ht="31.5" outlineLevel="1" x14ac:dyDescent="0.25">
      <c r="A227" s="52" t="s">
        <v>408</v>
      </c>
      <c r="B227" s="71" t="s">
        <v>520</v>
      </c>
      <c r="C227" s="63" t="s">
        <v>521</v>
      </c>
      <c r="D227" s="49" t="s">
        <v>34</v>
      </c>
      <c r="E227" s="47" t="s">
        <v>34</v>
      </c>
      <c r="F227" s="48" t="s">
        <v>34</v>
      </c>
      <c r="G227" s="49" t="s">
        <v>34</v>
      </c>
      <c r="H227" s="72" t="s">
        <v>34</v>
      </c>
      <c r="I227" s="48" t="s">
        <v>34</v>
      </c>
      <c r="J227" s="48" t="s">
        <v>34</v>
      </c>
      <c r="K227" s="48" t="s">
        <v>34</v>
      </c>
      <c r="L227" s="48" t="s">
        <v>34</v>
      </c>
      <c r="M227" s="72">
        <f t="shared" si="202"/>
        <v>0.28176000000000001</v>
      </c>
      <c r="N227" s="48">
        <v>0</v>
      </c>
      <c r="O227" s="48">
        <v>0</v>
      </c>
      <c r="P227" s="48">
        <v>0.23480000000000001</v>
      </c>
      <c r="Q227" s="48">
        <v>4.6959999999999981E-2</v>
      </c>
      <c r="R227" s="72" t="s">
        <v>34</v>
      </c>
      <c r="S227" s="72" t="s">
        <v>34</v>
      </c>
      <c r="T227" s="51" t="s">
        <v>34</v>
      </c>
      <c r="U227" s="50" t="s">
        <v>34</v>
      </c>
      <c r="V227" s="51" t="s">
        <v>34</v>
      </c>
      <c r="W227" s="50" t="s">
        <v>34</v>
      </c>
      <c r="X227" s="51" t="s">
        <v>34</v>
      </c>
      <c r="Y227" s="72" t="s">
        <v>34</v>
      </c>
      <c r="Z227" s="51" t="s">
        <v>34</v>
      </c>
      <c r="AA227" s="72" t="s">
        <v>34</v>
      </c>
      <c r="AB227" s="51" t="s">
        <v>34</v>
      </c>
      <c r="AC227" s="45" t="s">
        <v>522</v>
      </c>
      <c r="AK227" s="23"/>
      <c r="AL227" s="23"/>
    </row>
    <row r="228" spans="1:38" ht="57" customHeight="1" outlineLevel="1" x14ac:dyDescent="0.25">
      <c r="A228" s="52" t="s">
        <v>408</v>
      </c>
      <c r="B228" s="71" t="s">
        <v>523</v>
      </c>
      <c r="C228" s="63" t="s">
        <v>524</v>
      </c>
      <c r="D228" s="49" t="s">
        <v>34</v>
      </c>
      <c r="E228" s="47" t="s">
        <v>34</v>
      </c>
      <c r="F228" s="48" t="s">
        <v>34</v>
      </c>
      <c r="G228" s="49" t="s">
        <v>34</v>
      </c>
      <c r="H228" s="72" t="s">
        <v>34</v>
      </c>
      <c r="I228" s="48" t="s">
        <v>34</v>
      </c>
      <c r="J228" s="48" t="s">
        <v>34</v>
      </c>
      <c r="K228" s="48" t="s">
        <v>34</v>
      </c>
      <c r="L228" s="48" t="s">
        <v>34</v>
      </c>
      <c r="M228" s="72">
        <f t="shared" si="202"/>
        <v>0.98</v>
      </c>
      <c r="N228" s="48">
        <v>0</v>
      </c>
      <c r="O228" s="48">
        <v>0</v>
      </c>
      <c r="P228" s="48">
        <v>0.81666666999999993</v>
      </c>
      <c r="Q228" s="48">
        <v>0.16333333</v>
      </c>
      <c r="R228" s="72" t="s">
        <v>34</v>
      </c>
      <c r="S228" s="72" t="s">
        <v>34</v>
      </c>
      <c r="T228" s="51" t="s">
        <v>34</v>
      </c>
      <c r="U228" s="50" t="s">
        <v>34</v>
      </c>
      <c r="V228" s="51" t="s">
        <v>34</v>
      </c>
      <c r="W228" s="50" t="s">
        <v>34</v>
      </c>
      <c r="X228" s="51" t="s">
        <v>34</v>
      </c>
      <c r="Y228" s="72" t="s">
        <v>34</v>
      </c>
      <c r="Z228" s="51" t="s">
        <v>34</v>
      </c>
      <c r="AA228" s="72" t="s">
        <v>34</v>
      </c>
      <c r="AB228" s="51" t="s">
        <v>34</v>
      </c>
      <c r="AC228" s="45" t="s">
        <v>525</v>
      </c>
      <c r="AK228" s="23"/>
      <c r="AL228" s="23"/>
    </row>
    <row r="229" spans="1:38" ht="47.25" outlineLevel="1" x14ac:dyDescent="0.25">
      <c r="A229" s="52" t="s">
        <v>408</v>
      </c>
      <c r="B229" s="71" t="s">
        <v>526</v>
      </c>
      <c r="C229" s="63" t="s">
        <v>527</v>
      </c>
      <c r="D229" s="49" t="s">
        <v>34</v>
      </c>
      <c r="E229" s="47" t="s">
        <v>34</v>
      </c>
      <c r="F229" s="48" t="s">
        <v>34</v>
      </c>
      <c r="G229" s="49" t="s">
        <v>34</v>
      </c>
      <c r="H229" s="72" t="s">
        <v>34</v>
      </c>
      <c r="I229" s="48" t="s">
        <v>34</v>
      </c>
      <c r="J229" s="48" t="s">
        <v>34</v>
      </c>
      <c r="K229" s="48" t="s">
        <v>34</v>
      </c>
      <c r="L229" s="48" t="s">
        <v>34</v>
      </c>
      <c r="M229" s="72">
        <f t="shared" si="202"/>
        <v>0.49441859999999999</v>
      </c>
      <c r="N229" s="48">
        <v>0</v>
      </c>
      <c r="O229" s="48">
        <v>0</v>
      </c>
      <c r="P229" s="48">
        <v>0.41201549999999998</v>
      </c>
      <c r="Q229" s="48">
        <v>8.2403099999999993E-2</v>
      </c>
      <c r="R229" s="72" t="s">
        <v>34</v>
      </c>
      <c r="S229" s="72" t="s">
        <v>34</v>
      </c>
      <c r="T229" s="51" t="s">
        <v>34</v>
      </c>
      <c r="U229" s="50" t="s">
        <v>34</v>
      </c>
      <c r="V229" s="51" t="s">
        <v>34</v>
      </c>
      <c r="W229" s="50" t="s">
        <v>34</v>
      </c>
      <c r="X229" s="51" t="s">
        <v>34</v>
      </c>
      <c r="Y229" s="72" t="s">
        <v>34</v>
      </c>
      <c r="Z229" s="51" t="s">
        <v>34</v>
      </c>
      <c r="AA229" s="72" t="s">
        <v>34</v>
      </c>
      <c r="AB229" s="51" t="s">
        <v>34</v>
      </c>
      <c r="AC229" s="45" t="s">
        <v>528</v>
      </c>
      <c r="AK229" s="23"/>
      <c r="AL229" s="23"/>
    </row>
    <row r="230" spans="1:38" ht="47.25" outlineLevel="1" x14ac:dyDescent="0.25">
      <c r="A230" s="52" t="s">
        <v>408</v>
      </c>
      <c r="B230" s="71" t="s">
        <v>529</v>
      </c>
      <c r="C230" s="63" t="s">
        <v>530</v>
      </c>
      <c r="D230" s="49" t="s">
        <v>34</v>
      </c>
      <c r="E230" s="47" t="s">
        <v>34</v>
      </c>
      <c r="F230" s="48" t="s">
        <v>34</v>
      </c>
      <c r="G230" s="49" t="s">
        <v>34</v>
      </c>
      <c r="H230" s="72" t="s">
        <v>34</v>
      </c>
      <c r="I230" s="48" t="s">
        <v>34</v>
      </c>
      <c r="J230" s="48" t="s">
        <v>34</v>
      </c>
      <c r="K230" s="48" t="s">
        <v>34</v>
      </c>
      <c r="L230" s="48" t="s">
        <v>34</v>
      </c>
      <c r="M230" s="72">
        <f t="shared" si="202"/>
        <v>1.2313663699999999</v>
      </c>
      <c r="N230" s="48">
        <v>0</v>
      </c>
      <c r="O230" s="48">
        <v>0</v>
      </c>
      <c r="P230" s="48">
        <v>1.0261386399999999</v>
      </c>
      <c r="Q230" s="48">
        <v>0.20522773</v>
      </c>
      <c r="R230" s="72" t="s">
        <v>34</v>
      </c>
      <c r="S230" s="72" t="s">
        <v>34</v>
      </c>
      <c r="T230" s="51" t="s">
        <v>34</v>
      </c>
      <c r="U230" s="50" t="s">
        <v>34</v>
      </c>
      <c r="V230" s="51" t="s">
        <v>34</v>
      </c>
      <c r="W230" s="50" t="s">
        <v>34</v>
      </c>
      <c r="X230" s="51" t="s">
        <v>34</v>
      </c>
      <c r="Y230" s="72" t="s">
        <v>34</v>
      </c>
      <c r="Z230" s="51" t="s">
        <v>34</v>
      </c>
      <c r="AA230" s="72" t="s">
        <v>34</v>
      </c>
      <c r="AB230" s="51" t="s">
        <v>34</v>
      </c>
      <c r="AC230" s="45" t="s">
        <v>528</v>
      </c>
      <c r="AK230" s="23"/>
      <c r="AL230" s="23"/>
    </row>
    <row r="231" spans="1:38" ht="63" outlineLevel="1" x14ac:dyDescent="0.25">
      <c r="A231" s="52" t="s">
        <v>408</v>
      </c>
      <c r="B231" s="71" t="s">
        <v>531</v>
      </c>
      <c r="C231" s="63" t="s">
        <v>532</v>
      </c>
      <c r="D231" s="49" t="s">
        <v>34</v>
      </c>
      <c r="E231" s="47" t="s">
        <v>34</v>
      </c>
      <c r="F231" s="48" t="s">
        <v>34</v>
      </c>
      <c r="G231" s="49" t="s">
        <v>34</v>
      </c>
      <c r="H231" s="72" t="s">
        <v>34</v>
      </c>
      <c r="I231" s="48" t="s">
        <v>34</v>
      </c>
      <c r="J231" s="48" t="s">
        <v>34</v>
      </c>
      <c r="K231" s="48" t="s">
        <v>34</v>
      </c>
      <c r="L231" s="48" t="s">
        <v>34</v>
      </c>
      <c r="M231" s="72">
        <f t="shared" si="202"/>
        <v>0.34368415000000002</v>
      </c>
      <c r="N231" s="48">
        <v>0</v>
      </c>
      <c r="O231" s="48">
        <v>0</v>
      </c>
      <c r="P231" s="48">
        <v>0.28640346</v>
      </c>
      <c r="Q231" s="48">
        <v>5.7280690000000002E-2</v>
      </c>
      <c r="R231" s="72" t="s">
        <v>34</v>
      </c>
      <c r="S231" s="72" t="s">
        <v>34</v>
      </c>
      <c r="T231" s="51" t="s">
        <v>34</v>
      </c>
      <c r="U231" s="50" t="s">
        <v>34</v>
      </c>
      <c r="V231" s="51" t="s">
        <v>34</v>
      </c>
      <c r="W231" s="50" t="s">
        <v>34</v>
      </c>
      <c r="X231" s="51" t="s">
        <v>34</v>
      </c>
      <c r="Y231" s="72" t="s">
        <v>34</v>
      </c>
      <c r="Z231" s="51" t="s">
        <v>34</v>
      </c>
      <c r="AA231" s="72" t="s">
        <v>34</v>
      </c>
      <c r="AB231" s="51" t="s">
        <v>34</v>
      </c>
      <c r="AC231" s="45" t="s">
        <v>528</v>
      </c>
      <c r="AK231" s="23"/>
      <c r="AL231" s="23"/>
    </row>
    <row r="232" spans="1:38" ht="31.5" outlineLevel="1" x14ac:dyDescent="0.25">
      <c r="A232" s="52" t="s">
        <v>408</v>
      </c>
      <c r="B232" s="71" t="s">
        <v>533</v>
      </c>
      <c r="C232" s="63" t="s">
        <v>534</v>
      </c>
      <c r="D232" s="49">
        <v>24.381756000000003</v>
      </c>
      <c r="E232" s="47" t="s">
        <v>34</v>
      </c>
      <c r="F232" s="48">
        <v>11.876040000000001</v>
      </c>
      <c r="G232" s="49">
        <v>12.505716000000001</v>
      </c>
      <c r="H232" s="72">
        <f t="shared" si="209"/>
        <v>12.505716</v>
      </c>
      <c r="I232" s="48">
        <v>0</v>
      </c>
      <c r="J232" s="48">
        <v>0</v>
      </c>
      <c r="K232" s="48">
        <v>10.421430000000001</v>
      </c>
      <c r="L232" s="48">
        <v>2.0842859999999988</v>
      </c>
      <c r="M232" s="72">
        <f t="shared" si="202"/>
        <v>12.96</v>
      </c>
      <c r="N232" s="48">
        <v>0</v>
      </c>
      <c r="O232" s="48">
        <v>0</v>
      </c>
      <c r="P232" s="48">
        <v>10.8</v>
      </c>
      <c r="Q232" s="48">
        <v>2.16</v>
      </c>
      <c r="R232" s="72">
        <f t="shared" si="203"/>
        <v>-0.45428399999999947</v>
      </c>
      <c r="S232" s="72">
        <f t="shared" ref="S232:S241" si="252">M232-H232</f>
        <v>0.45428400000000124</v>
      </c>
      <c r="T232" s="51">
        <f t="shared" ref="T232:T241" si="253">S232/H232</f>
        <v>3.6326108796969424E-2</v>
      </c>
      <c r="U232" s="50">
        <f t="shared" ref="U232:U241" si="254">N232-I232</f>
        <v>0</v>
      </c>
      <c r="V232" s="51">
        <v>0</v>
      </c>
      <c r="W232" s="50">
        <f t="shared" ref="W232:W241" si="255">O232-J232</f>
        <v>0</v>
      </c>
      <c r="X232" s="51">
        <v>0</v>
      </c>
      <c r="Y232" s="72">
        <f t="shared" ref="Y232:Y241" si="256">P232-K232</f>
        <v>0.37856999999999985</v>
      </c>
      <c r="Z232" s="51">
        <f t="shared" ref="Z232:Z241" si="257">Y232/K232</f>
        <v>3.6326108796969306E-2</v>
      </c>
      <c r="AA232" s="72">
        <f t="shared" ref="AA232:AA241" si="258">Q232-L232</f>
        <v>7.5714000000001391E-2</v>
      </c>
      <c r="AB232" s="51">
        <f t="shared" ref="AB232:AB241" si="259">AA232/L232</f>
        <v>3.6326108796970014E-2</v>
      </c>
      <c r="AC232" s="45" t="s">
        <v>535</v>
      </c>
      <c r="AK232" s="23"/>
      <c r="AL232" s="23"/>
    </row>
    <row r="233" spans="1:38" ht="31.5" outlineLevel="1" x14ac:dyDescent="0.25">
      <c r="A233" s="52" t="s">
        <v>408</v>
      </c>
      <c r="B233" s="71" t="s">
        <v>536</v>
      </c>
      <c r="C233" s="63" t="s">
        <v>537</v>
      </c>
      <c r="D233" s="49">
        <v>25.268488799999997</v>
      </c>
      <c r="E233" s="47" t="s">
        <v>34</v>
      </c>
      <c r="F233" s="48">
        <v>12.177436800000001</v>
      </c>
      <c r="G233" s="49">
        <v>13.091051999999996</v>
      </c>
      <c r="H233" s="72">
        <f t="shared" si="209"/>
        <v>13.091051999999998</v>
      </c>
      <c r="I233" s="48">
        <v>0</v>
      </c>
      <c r="J233" s="48">
        <v>0</v>
      </c>
      <c r="K233" s="48">
        <v>10.909209999999998</v>
      </c>
      <c r="L233" s="48">
        <v>2.1818419999999996</v>
      </c>
      <c r="M233" s="72">
        <f t="shared" si="202"/>
        <v>11.6424</v>
      </c>
      <c r="N233" s="48">
        <v>0</v>
      </c>
      <c r="O233" s="48">
        <v>0</v>
      </c>
      <c r="P233" s="48">
        <v>9.702</v>
      </c>
      <c r="Q233" s="48">
        <v>1.9404000000000001</v>
      </c>
      <c r="R233" s="72">
        <f t="shared" si="203"/>
        <v>1.4486519999999956</v>
      </c>
      <c r="S233" s="72">
        <f t="shared" si="252"/>
        <v>-1.4486519999999974</v>
      </c>
      <c r="T233" s="51">
        <f t="shared" si="253"/>
        <v>-0.11065970863151392</v>
      </c>
      <c r="U233" s="50">
        <f t="shared" si="254"/>
        <v>0</v>
      </c>
      <c r="V233" s="51">
        <v>0</v>
      </c>
      <c r="W233" s="50">
        <f t="shared" si="255"/>
        <v>0</v>
      </c>
      <c r="X233" s="51">
        <v>0</v>
      </c>
      <c r="Y233" s="72">
        <f t="shared" si="256"/>
        <v>-1.2072099999999981</v>
      </c>
      <c r="Z233" s="51">
        <f t="shared" si="257"/>
        <v>-0.11065970863151395</v>
      </c>
      <c r="AA233" s="72">
        <f t="shared" si="258"/>
        <v>-0.24144199999999949</v>
      </c>
      <c r="AB233" s="51">
        <f t="shared" si="259"/>
        <v>-0.11065970863151389</v>
      </c>
      <c r="AC233" s="45" t="s">
        <v>412</v>
      </c>
      <c r="AK233" s="23"/>
      <c r="AL233" s="23"/>
    </row>
    <row r="234" spans="1:38" ht="47.25" outlineLevel="1" x14ac:dyDescent="0.25">
      <c r="A234" s="52" t="s">
        <v>408</v>
      </c>
      <c r="B234" s="71" t="s">
        <v>538</v>
      </c>
      <c r="C234" s="63" t="s">
        <v>539</v>
      </c>
      <c r="D234" s="49">
        <v>2.9851718259999998</v>
      </c>
      <c r="E234" s="47" t="s">
        <v>34</v>
      </c>
      <c r="F234" s="48">
        <v>1.9031716299999999</v>
      </c>
      <c r="G234" s="49">
        <v>1.0820001959999999</v>
      </c>
      <c r="H234" s="72">
        <f t="shared" si="209"/>
        <v>1.0820001959999999</v>
      </c>
      <c r="I234" s="48">
        <v>0</v>
      </c>
      <c r="J234" s="48">
        <v>0</v>
      </c>
      <c r="K234" s="48">
        <v>0.90166683000000003</v>
      </c>
      <c r="L234" s="48">
        <v>0.18033336599999983</v>
      </c>
      <c r="M234" s="72">
        <f t="shared" si="202"/>
        <v>1.0711839599999999</v>
      </c>
      <c r="N234" s="48">
        <v>0</v>
      </c>
      <c r="O234" s="48">
        <v>0</v>
      </c>
      <c r="P234" s="48">
        <v>0.89265329999999998</v>
      </c>
      <c r="Q234" s="48">
        <v>0.17853066000000001</v>
      </c>
      <c r="R234" s="72">
        <f t="shared" si="203"/>
        <v>1.0816235999999924E-2</v>
      </c>
      <c r="S234" s="72">
        <f t="shared" si="252"/>
        <v>-1.0816235999999924E-2</v>
      </c>
      <c r="T234" s="51">
        <f t="shared" si="253"/>
        <v>-9.996519446101769E-3</v>
      </c>
      <c r="U234" s="50">
        <f t="shared" si="254"/>
        <v>0</v>
      </c>
      <c r="V234" s="51">
        <v>0</v>
      </c>
      <c r="W234" s="50">
        <f t="shared" si="255"/>
        <v>0</v>
      </c>
      <c r="X234" s="51">
        <v>0</v>
      </c>
      <c r="Y234" s="72">
        <f t="shared" si="256"/>
        <v>-9.0135300000000473E-3</v>
      </c>
      <c r="Z234" s="51">
        <f t="shared" si="257"/>
        <v>-9.9965194461018904E-3</v>
      </c>
      <c r="AA234" s="72">
        <f t="shared" si="258"/>
        <v>-1.8027059999998207E-3</v>
      </c>
      <c r="AB234" s="51">
        <f t="shared" si="259"/>
        <v>-9.996519446100853E-3</v>
      </c>
      <c r="AC234" s="45" t="s">
        <v>34</v>
      </c>
      <c r="AK234" s="23"/>
      <c r="AL234" s="23"/>
    </row>
    <row r="235" spans="1:38" ht="47.25" outlineLevel="1" x14ac:dyDescent="0.25">
      <c r="A235" s="52" t="s">
        <v>408</v>
      </c>
      <c r="B235" s="71" t="s">
        <v>540</v>
      </c>
      <c r="C235" s="63" t="s">
        <v>541</v>
      </c>
      <c r="D235" s="49">
        <v>1.23911116</v>
      </c>
      <c r="E235" s="47" t="s">
        <v>34</v>
      </c>
      <c r="F235" s="48">
        <v>0.76221501999999997</v>
      </c>
      <c r="G235" s="49">
        <v>0.47689614000000002</v>
      </c>
      <c r="H235" s="72">
        <f t="shared" si="209"/>
        <v>0.47689614000000002</v>
      </c>
      <c r="I235" s="48">
        <v>0</v>
      </c>
      <c r="J235" s="48">
        <v>0</v>
      </c>
      <c r="K235" s="48">
        <v>0.39741345000000006</v>
      </c>
      <c r="L235" s="48">
        <v>7.9482689999999967E-2</v>
      </c>
      <c r="M235" s="72">
        <f t="shared" si="202"/>
        <v>0.49280616000000005</v>
      </c>
      <c r="N235" s="48">
        <v>0</v>
      </c>
      <c r="O235" s="48">
        <v>0</v>
      </c>
      <c r="P235" s="48">
        <v>0.41067180000000003</v>
      </c>
      <c r="Q235" s="48">
        <v>8.2134360000000003E-2</v>
      </c>
      <c r="R235" s="72">
        <f t="shared" si="203"/>
        <v>-1.5910020000000025E-2</v>
      </c>
      <c r="S235" s="72">
        <f t="shared" si="252"/>
        <v>1.5910020000000025E-2</v>
      </c>
      <c r="T235" s="51">
        <f t="shared" si="253"/>
        <v>3.3361603639735948E-2</v>
      </c>
      <c r="U235" s="50">
        <f t="shared" si="254"/>
        <v>0</v>
      </c>
      <c r="V235" s="51">
        <v>0</v>
      </c>
      <c r="W235" s="50">
        <f t="shared" si="255"/>
        <v>0</v>
      </c>
      <c r="X235" s="51">
        <v>0</v>
      </c>
      <c r="Y235" s="72">
        <f t="shared" si="256"/>
        <v>1.3258349999999974E-2</v>
      </c>
      <c r="Z235" s="51">
        <f t="shared" si="257"/>
        <v>3.336160363973583E-2</v>
      </c>
      <c r="AA235" s="72">
        <f t="shared" si="258"/>
        <v>2.6516700000000365E-3</v>
      </c>
      <c r="AB235" s="51">
        <f t="shared" si="259"/>
        <v>3.3361603639736372E-2</v>
      </c>
      <c r="AC235" s="45" t="s">
        <v>34</v>
      </c>
      <c r="AK235" s="23"/>
      <c r="AL235" s="23"/>
    </row>
    <row r="236" spans="1:38" ht="31.5" outlineLevel="1" x14ac:dyDescent="0.25">
      <c r="A236" s="52" t="s">
        <v>408</v>
      </c>
      <c r="B236" s="71" t="s">
        <v>542</v>
      </c>
      <c r="C236" s="63" t="s">
        <v>543</v>
      </c>
      <c r="D236" s="49">
        <v>2.0321715600000001</v>
      </c>
      <c r="E236" s="47" t="s">
        <v>34</v>
      </c>
      <c r="F236" s="48">
        <v>0</v>
      </c>
      <c r="G236" s="49">
        <v>2.0321715600000001</v>
      </c>
      <c r="H236" s="72">
        <f t="shared" si="209"/>
        <v>2.0321715600000001</v>
      </c>
      <c r="I236" s="48">
        <v>0</v>
      </c>
      <c r="J236" s="48">
        <v>0</v>
      </c>
      <c r="K236" s="48">
        <v>1.6934763000000002</v>
      </c>
      <c r="L236" s="48">
        <v>0.33869525999999994</v>
      </c>
      <c r="M236" s="72">
        <f t="shared" si="202"/>
        <v>2.1166199999999997</v>
      </c>
      <c r="N236" s="48">
        <v>0</v>
      </c>
      <c r="O236" s="48">
        <v>0</v>
      </c>
      <c r="P236" s="48">
        <v>1.7638499999999999</v>
      </c>
      <c r="Q236" s="48">
        <v>0.35276999999999997</v>
      </c>
      <c r="R236" s="72">
        <f t="shared" si="203"/>
        <v>-8.4448439999999625E-2</v>
      </c>
      <c r="S236" s="72">
        <f t="shared" si="252"/>
        <v>8.4448439999999625E-2</v>
      </c>
      <c r="T236" s="51">
        <f t="shared" si="253"/>
        <v>4.155576313645469E-2</v>
      </c>
      <c r="U236" s="50">
        <f t="shared" si="254"/>
        <v>0</v>
      </c>
      <c r="V236" s="51">
        <v>0</v>
      </c>
      <c r="W236" s="50">
        <f t="shared" si="255"/>
        <v>0</v>
      </c>
      <c r="X236" s="51">
        <v>0</v>
      </c>
      <c r="Y236" s="72">
        <f t="shared" si="256"/>
        <v>7.0373699999999761E-2</v>
      </c>
      <c r="Z236" s="51">
        <f t="shared" si="257"/>
        <v>4.1555763136454732E-2</v>
      </c>
      <c r="AA236" s="72">
        <f t="shared" si="258"/>
        <v>1.407474000000003E-2</v>
      </c>
      <c r="AB236" s="51">
        <f t="shared" si="259"/>
        <v>4.1555763136454975E-2</v>
      </c>
      <c r="AC236" s="45" t="s">
        <v>34</v>
      </c>
      <c r="AK236" s="23"/>
      <c r="AL236" s="23"/>
    </row>
    <row r="237" spans="1:38" ht="47.25" outlineLevel="1" x14ac:dyDescent="0.25">
      <c r="A237" s="52" t="s">
        <v>408</v>
      </c>
      <c r="B237" s="71" t="s">
        <v>544</v>
      </c>
      <c r="C237" s="63" t="s">
        <v>545</v>
      </c>
      <c r="D237" s="49">
        <v>11.701168211999999</v>
      </c>
      <c r="E237" s="47" t="s">
        <v>34</v>
      </c>
      <c r="F237" s="48">
        <v>3.5951999999999997</v>
      </c>
      <c r="G237" s="49">
        <v>8.1059682119999987</v>
      </c>
      <c r="H237" s="72">
        <f t="shared" si="209"/>
        <v>3.9599258519999996</v>
      </c>
      <c r="I237" s="48">
        <v>0</v>
      </c>
      <c r="J237" s="48">
        <v>0</v>
      </c>
      <c r="K237" s="48">
        <v>3.2999382099999996</v>
      </c>
      <c r="L237" s="48">
        <v>0.65998764199999993</v>
      </c>
      <c r="M237" s="72">
        <f t="shared" si="202"/>
        <v>4.0376787500000004</v>
      </c>
      <c r="N237" s="48">
        <v>0</v>
      </c>
      <c r="O237" s="48">
        <v>0</v>
      </c>
      <c r="P237" s="48">
        <v>3.3647322900000001</v>
      </c>
      <c r="Q237" s="48">
        <v>0.67294646000000002</v>
      </c>
      <c r="R237" s="72">
        <f t="shared" si="203"/>
        <v>4.0682894619999983</v>
      </c>
      <c r="S237" s="72">
        <f t="shared" si="252"/>
        <v>7.7752898000000847E-2</v>
      </c>
      <c r="T237" s="51">
        <f t="shared" si="253"/>
        <v>1.9634937851356733E-2</v>
      </c>
      <c r="U237" s="50">
        <f t="shared" si="254"/>
        <v>0</v>
      </c>
      <c r="V237" s="51">
        <v>0</v>
      </c>
      <c r="W237" s="50">
        <f t="shared" si="255"/>
        <v>0</v>
      </c>
      <c r="X237" s="51">
        <v>0</v>
      </c>
      <c r="Y237" s="72">
        <f t="shared" si="256"/>
        <v>6.479408000000042E-2</v>
      </c>
      <c r="Z237" s="51">
        <f t="shared" si="257"/>
        <v>1.9634937346296684E-2</v>
      </c>
      <c r="AA237" s="72">
        <f t="shared" si="258"/>
        <v>1.2958818000000094E-2</v>
      </c>
      <c r="AB237" s="51">
        <f t="shared" si="259"/>
        <v>1.963494037665647E-2</v>
      </c>
      <c r="AC237" s="45" t="s">
        <v>34</v>
      </c>
      <c r="AK237" s="23"/>
      <c r="AL237" s="23"/>
    </row>
    <row r="238" spans="1:38" ht="31.5" outlineLevel="1" x14ac:dyDescent="0.25">
      <c r="A238" s="52" t="s">
        <v>408</v>
      </c>
      <c r="B238" s="71" t="s">
        <v>546</v>
      </c>
      <c r="C238" s="63" t="s">
        <v>547</v>
      </c>
      <c r="D238" s="49">
        <v>5.4337601619999996</v>
      </c>
      <c r="E238" s="47" t="s">
        <v>34</v>
      </c>
      <c r="F238" s="48">
        <v>3.4930087899999998</v>
      </c>
      <c r="G238" s="49">
        <v>1.9407513719999998</v>
      </c>
      <c r="H238" s="72">
        <f t="shared" si="209"/>
        <v>1.9407513719999998</v>
      </c>
      <c r="I238" s="48">
        <v>0</v>
      </c>
      <c r="J238" s="48">
        <v>0</v>
      </c>
      <c r="K238" s="48">
        <v>1.6172928100000001</v>
      </c>
      <c r="L238" s="48">
        <v>0.32345856199999967</v>
      </c>
      <c r="M238" s="72">
        <f t="shared" si="202"/>
        <v>2.0200560000000003</v>
      </c>
      <c r="N238" s="48">
        <v>0</v>
      </c>
      <c r="O238" s="48">
        <v>0</v>
      </c>
      <c r="P238" s="48">
        <v>1.6833800000000001</v>
      </c>
      <c r="Q238" s="48">
        <v>0.33667599999999998</v>
      </c>
      <c r="R238" s="72">
        <f t="shared" si="203"/>
        <v>-7.9304628000000488E-2</v>
      </c>
      <c r="S238" s="72">
        <f t="shared" si="252"/>
        <v>7.9304628000000488E-2</v>
      </c>
      <c r="T238" s="51">
        <f t="shared" si="253"/>
        <v>4.0862847835204566E-2</v>
      </c>
      <c r="U238" s="50">
        <f t="shared" si="254"/>
        <v>0</v>
      </c>
      <c r="V238" s="51">
        <v>0</v>
      </c>
      <c r="W238" s="50">
        <f t="shared" si="255"/>
        <v>0</v>
      </c>
      <c r="X238" s="51">
        <v>0</v>
      </c>
      <c r="Y238" s="72">
        <f t="shared" si="256"/>
        <v>6.6087189999999962E-2</v>
      </c>
      <c r="Z238" s="51">
        <f t="shared" si="257"/>
        <v>4.0862847835204288E-2</v>
      </c>
      <c r="AA238" s="72">
        <f t="shared" si="258"/>
        <v>1.3217438000000303E-2</v>
      </c>
      <c r="AB238" s="51">
        <f t="shared" si="259"/>
        <v>4.0862847835205295E-2</v>
      </c>
      <c r="AC238" s="45" t="s">
        <v>34</v>
      </c>
      <c r="AK238" s="23"/>
      <c r="AL238" s="23"/>
    </row>
    <row r="239" spans="1:38" ht="63" outlineLevel="1" x14ac:dyDescent="0.25">
      <c r="A239" s="52" t="s">
        <v>408</v>
      </c>
      <c r="B239" s="71" t="s">
        <v>548</v>
      </c>
      <c r="C239" s="63" t="s">
        <v>549</v>
      </c>
      <c r="D239" s="49">
        <v>249.60000000000002</v>
      </c>
      <c r="E239" s="47" t="s">
        <v>34</v>
      </c>
      <c r="F239" s="48">
        <v>20.85</v>
      </c>
      <c r="G239" s="49">
        <v>228.75000000000003</v>
      </c>
      <c r="H239" s="72">
        <f t="shared" si="209"/>
        <v>94.8</v>
      </c>
      <c r="I239" s="48">
        <v>0</v>
      </c>
      <c r="J239" s="48">
        <v>0</v>
      </c>
      <c r="K239" s="48">
        <v>79</v>
      </c>
      <c r="L239" s="48">
        <v>15.799999999999997</v>
      </c>
      <c r="M239" s="72">
        <f t="shared" si="202"/>
        <v>97.071444430000014</v>
      </c>
      <c r="N239" s="48">
        <v>0</v>
      </c>
      <c r="O239" s="48">
        <v>0</v>
      </c>
      <c r="P239" s="48">
        <v>80.892870360000003</v>
      </c>
      <c r="Q239" s="48">
        <v>16.178574070000003</v>
      </c>
      <c r="R239" s="72">
        <f t="shared" si="203"/>
        <v>131.67855557000001</v>
      </c>
      <c r="S239" s="72">
        <f t="shared" si="252"/>
        <v>2.2714444300000167</v>
      </c>
      <c r="T239" s="51">
        <f t="shared" si="253"/>
        <v>2.39603842827006E-2</v>
      </c>
      <c r="U239" s="50">
        <f t="shared" si="254"/>
        <v>0</v>
      </c>
      <c r="V239" s="51">
        <v>0</v>
      </c>
      <c r="W239" s="50">
        <f t="shared" si="255"/>
        <v>0</v>
      </c>
      <c r="X239" s="51">
        <v>0</v>
      </c>
      <c r="Y239" s="72">
        <f t="shared" si="256"/>
        <v>1.8928703600000034</v>
      </c>
      <c r="Z239" s="51">
        <f t="shared" si="257"/>
        <v>2.3960384303797513E-2</v>
      </c>
      <c r="AA239" s="72">
        <f t="shared" si="258"/>
        <v>0.3785740700000062</v>
      </c>
      <c r="AB239" s="51">
        <f t="shared" si="259"/>
        <v>2.3960384177215587E-2</v>
      </c>
      <c r="AC239" s="45" t="s">
        <v>34</v>
      </c>
      <c r="AK239" s="23"/>
      <c r="AL239" s="23"/>
    </row>
    <row r="240" spans="1:38" ht="63" outlineLevel="1" x14ac:dyDescent="0.25">
      <c r="A240" s="52" t="s">
        <v>408</v>
      </c>
      <c r="B240" s="71" t="s">
        <v>550</v>
      </c>
      <c r="C240" s="63" t="s">
        <v>551</v>
      </c>
      <c r="D240" s="49">
        <v>90.12</v>
      </c>
      <c r="E240" s="47" t="s">
        <v>34</v>
      </c>
      <c r="F240" s="48">
        <v>0</v>
      </c>
      <c r="G240" s="49">
        <v>90.12</v>
      </c>
      <c r="H240" s="72">
        <f t="shared" si="209"/>
        <v>14.231999999999999</v>
      </c>
      <c r="I240" s="48">
        <v>0</v>
      </c>
      <c r="J240" s="48">
        <v>0</v>
      </c>
      <c r="K240" s="48">
        <v>11.86</v>
      </c>
      <c r="L240" s="48">
        <v>2.3719999999999999</v>
      </c>
      <c r="M240" s="72">
        <f t="shared" si="202"/>
        <v>88.326120000000003</v>
      </c>
      <c r="N240" s="48">
        <v>0</v>
      </c>
      <c r="O240" s="48">
        <v>0</v>
      </c>
      <c r="P240" s="48">
        <v>73.605099999999993</v>
      </c>
      <c r="Q240" s="48">
        <v>14.721020000000005</v>
      </c>
      <c r="R240" s="72">
        <f t="shared" si="203"/>
        <v>1.7938800000000015</v>
      </c>
      <c r="S240" s="72">
        <f t="shared" si="252"/>
        <v>74.094120000000004</v>
      </c>
      <c r="T240" s="51">
        <f t="shared" si="253"/>
        <v>5.2061635750421589</v>
      </c>
      <c r="U240" s="50">
        <f t="shared" si="254"/>
        <v>0</v>
      </c>
      <c r="V240" s="51">
        <v>0</v>
      </c>
      <c r="W240" s="50">
        <f t="shared" si="255"/>
        <v>0</v>
      </c>
      <c r="X240" s="51">
        <v>0</v>
      </c>
      <c r="Y240" s="72">
        <f t="shared" si="256"/>
        <v>61.745099999999994</v>
      </c>
      <c r="Z240" s="51">
        <f t="shared" si="257"/>
        <v>5.206163575042158</v>
      </c>
      <c r="AA240" s="72">
        <f t="shared" si="258"/>
        <v>12.349020000000005</v>
      </c>
      <c r="AB240" s="51">
        <f t="shared" si="259"/>
        <v>5.2061635750421607</v>
      </c>
      <c r="AC240" s="45" t="s">
        <v>552</v>
      </c>
      <c r="AK240" s="23"/>
      <c r="AL240" s="23"/>
    </row>
    <row r="241" spans="1:38" ht="63" outlineLevel="1" x14ac:dyDescent="0.25">
      <c r="A241" s="52" t="s">
        <v>408</v>
      </c>
      <c r="B241" s="71" t="s">
        <v>553</v>
      </c>
      <c r="C241" s="63" t="s">
        <v>554</v>
      </c>
      <c r="D241" s="49">
        <v>31.68</v>
      </c>
      <c r="E241" s="47" t="s">
        <v>34</v>
      </c>
      <c r="F241" s="48">
        <v>11.8032</v>
      </c>
      <c r="G241" s="49">
        <v>19.876799999999999</v>
      </c>
      <c r="H241" s="72">
        <f t="shared" si="209"/>
        <v>13.728</v>
      </c>
      <c r="I241" s="48">
        <v>0</v>
      </c>
      <c r="J241" s="48">
        <v>0</v>
      </c>
      <c r="K241" s="48">
        <v>11.44</v>
      </c>
      <c r="L241" s="48">
        <v>2.2880000000000003</v>
      </c>
      <c r="M241" s="72">
        <f t="shared" si="202"/>
        <v>18.892799999999998</v>
      </c>
      <c r="N241" s="48">
        <v>0</v>
      </c>
      <c r="O241" s="48">
        <v>0</v>
      </c>
      <c r="P241" s="48">
        <v>15.744</v>
      </c>
      <c r="Q241" s="48">
        <v>3.1487999999999992</v>
      </c>
      <c r="R241" s="72">
        <f t="shared" si="203"/>
        <v>0.98400000000000176</v>
      </c>
      <c r="S241" s="72">
        <f t="shared" si="252"/>
        <v>5.1647999999999978</v>
      </c>
      <c r="T241" s="51">
        <f t="shared" si="253"/>
        <v>0.37622377622377606</v>
      </c>
      <c r="U241" s="50">
        <f t="shared" si="254"/>
        <v>0</v>
      </c>
      <c r="V241" s="51">
        <v>0</v>
      </c>
      <c r="W241" s="50">
        <f t="shared" si="255"/>
        <v>0</v>
      </c>
      <c r="X241" s="51">
        <v>0</v>
      </c>
      <c r="Y241" s="72">
        <f t="shared" si="256"/>
        <v>4.3040000000000003</v>
      </c>
      <c r="Z241" s="51">
        <f t="shared" si="257"/>
        <v>0.37622377622377629</v>
      </c>
      <c r="AA241" s="72">
        <f t="shared" si="258"/>
        <v>0.8607999999999989</v>
      </c>
      <c r="AB241" s="51">
        <f t="shared" si="259"/>
        <v>0.37622377622377567</v>
      </c>
      <c r="AC241" s="45" t="s">
        <v>552</v>
      </c>
      <c r="AK241" s="23"/>
      <c r="AL241" s="23"/>
    </row>
    <row r="242" spans="1:38" ht="47.25" outlineLevel="1" x14ac:dyDescent="0.25">
      <c r="A242" s="52" t="s">
        <v>408</v>
      </c>
      <c r="B242" s="71" t="s">
        <v>555</v>
      </c>
      <c r="C242" s="63" t="s">
        <v>556</v>
      </c>
      <c r="D242" s="49" t="s">
        <v>34</v>
      </c>
      <c r="E242" s="47" t="s">
        <v>34</v>
      </c>
      <c r="F242" s="48" t="s">
        <v>34</v>
      </c>
      <c r="G242" s="49" t="s">
        <v>34</v>
      </c>
      <c r="H242" s="72" t="s">
        <v>34</v>
      </c>
      <c r="I242" s="48" t="s">
        <v>34</v>
      </c>
      <c r="J242" s="48" t="s">
        <v>34</v>
      </c>
      <c r="K242" s="48" t="s">
        <v>34</v>
      </c>
      <c r="L242" s="48" t="s">
        <v>34</v>
      </c>
      <c r="M242" s="72">
        <f t="shared" si="202"/>
        <v>4.1741999999999999</v>
      </c>
      <c r="N242" s="48">
        <v>0</v>
      </c>
      <c r="O242" s="48">
        <v>0</v>
      </c>
      <c r="P242" s="48">
        <v>0</v>
      </c>
      <c r="Q242" s="48">
        <v>4.1741999999999999</v>
      </c>
      <c r="R242" s="72" t="s">
        <v>34</v>
      </c>
      <c r="S242" s="72" t="s">
        <v>34</v>
      </c>
      <c r="T242" s="51" t="s">
        <v>34</v>
      </c>
      <c r="U242" s="50" t="s">
        <v>34</v>
      </c>
      <c r="V242" s="51" t="s">
        <v>34</v>
      </c>
      <c r="W242" s="50" t="s">
        <v>34</v>
      </c>
      <c r="X242" s="51" t="s">
        <v>34</v>
      </c>
      <c r="Y242" s="72" t="s">
        <v>34</v>
      </c>
      <c r="Z242" s="51" t="s">
        <v>34</v>
      </c>
      <c r="AA242" s="72" t="s">
        <v>34</v>
      </c>
      <c r="AB242" s="51" t="s">
        <v>34</v>
      </c>
      <c r="AC242" s="45" t="s">
        <v>557</v>
      </c>
      <c r="AK242" s="23"/>
      <c r="AL242" s="23"/>
    </row>
    <row r="243" spans="1:38" ht="31.5" outlineLevel="1" x14ac:dyDescent="0.25">
      <c r="A243" s="52" t="s">
        <v>408</v>
      </c>
      <c r="B243" s="71" t="s">
        <v>558</v>
      </c>
      <c r="C243" s="63" t="s">
        <v>559</v>
      </c>
      <c r="D243" s="49" t="s">
        <v>34</v>
      </c>
      <c r="E243" s="47" t="s">
        <v>34</v>
      </c>
      <c r="F243" s="48" t="s">
        <v>34</v>
      </c>
      <c r="G243" s="49" t="s">
        <v>34</v>
      </c>
      <c r="H243" s="72" t="s">
        <v>34</v>
      </c>
      <c r="I243" s="48" t="s">
        <v>34</v>
      </c>
      <c r="J243" s="48" t="s">
        <v>34</v>
      </c>
      <c r="K243" s="48" t="s">
        <v>34</v>
      </c>
      <c r="L243" s="48" t="s">
        <v>34</v>
      </c>
      <c r="M243" s="72">
        <f t="shared" ref="M243" si="260">N243+O243+P243+Q243</f>
        <v>371.02805866999995</v>
      </c>
      <c r="N243" s="48">
        <v>0</v>
      </c>
      <c r="O243" s="48">
        <v>0</v>
      </c>
      <c r="P243" s="48">
        <v>309.19004890000002</v>
      </c>
      <c r="Q243" s="72">
        <v>61.838009769999942</v>
      </c>
      <c r="R243" s="72" t="s">
        <v>34</v>
      </c>
      <c r="S243" s="72" t="s">
        <v>34</v>
      </c>
      <c r="T243" s="51" t="s">
        <v>34</v>
      </c>
      <c r="U243" s="50" t="s">
        <v>34</v>
      </c>
      <c r="V243" s="51" t="s">
        <v>34</v>
      </c>
      <c r="W243" s="50" t="s">
        <v>34</v>
      </c>
      <c r="X243" s="51" t="s">
        <v>34</v>
      </c>
      <c r="Y243" s="72" t="s">
        <v>34</v>
      </c>
      <c r="Z243" s="51" t="s">
        <v>34</v>
      </c>
      <c r="AA243" s="72" t="s">
        <v>34</v>
      </c>
      <c r="AB243" s="51" t="s">
        <v>34</v>
      </c>
      <c r="AC243" s="45" t="s">
        <v>522</v>
      </c>
      <c r="AK243" s="23"/>
      <c r="AL243" s="23"/>
    </row>
    <row r="244" spans="1:38" outlineLevel="1" x14ac:dyDescent="0.25">
      <c r="A244" s="30" t="s">
        <v>560</v>
      </c>
      <c r="B244" s="37" t="s">
        <v>561</v>
      </c>
      <c r="C244" s="32" t="s">
        <v>33</v>
      </c>
      <c r="D244" s="107">
        <f>SUM(D245,D263,D279,D302,D311,D317,D318)</f>
        <v>7947.2061245591995</v>
      </c>
      <c r="E244" s="108" t="s">
        <v>34</v>
      </c>
      <c r="F244" s="84">
        <f t="shared" ref="F244:S244" si="261">SUM(F245,F263,F279,F302,F311,F317,F318)</f>
        <v>508.45268733</v>
      </c>
      <c r="G244" s="107">
        <f t="shared" si="261"/>
        <v>7438.7534372291993</v>
      </c>
      <c r="H244" s="84">
        <f t="shared" si="261"/>
        <v>249.64992395200002</v>
      </c>
      <c r="I244" s="84">
        <f t="shared" si="261"/>
        <v>0</v>
      </c>
      <c r="J244" s="84">
        <f t="shared" si="261"/>
        <v>0</v>
      </c>
      <c r="K244" s="84">
        <f t="shared" si="261"/>
        <v>187.20561198500002</v>
      </c>
      <c r="L244" s="84">
        <f t="shared" si="261"/>
        <v>62.444311967000004</v>
      </c>
      <c r="M244" s="84">
        <f t="shared" si="261"/>
        <v>323.46964186000002</v>
      </c>
      <c r="N244" s="84">
        <f t="shared" si="261"/>
        <v>0</v>
      </c>
      <c r="O244" s="84">
        <f t="shared" si="261"/>
        <v>0</v>
      </c>
      <c r="P244" s="84">
        <f t="shared" si="261"/>
        <v>262.50801451000001</v>
      </c>
      <c r="Q244" s="84">
        <f t="shared" si="261"/>
        <v>60.961627350000001</v>
      </c>
      <c r="R244" s="84">
        <f t="shared" si="261"/>
        <v>7203.6504763491994</v>
      </c>
      <c r="S244" s="84">
        <f t="shared" si="261"/>
        <v>-14.54696307199999</v>
      </c>
      <c r="T244" s="35">
        <f t="shared" ref="T244:T245" si="262">S244/H244</f>
        <v>-5.8269447239234579E-2</v>
      </c>
      <c r="U244" s="34">
        <f>SUM(U245,U263,U279,U302,U311,U317,U318)</f>
        <v>0</v>
      </c>
      <c r="V244" s="35">
        <v>0</v>
      </c>
      <c r="W244" s="34">
        <f>SUM(W245,W263,W279,W302,W311,W317,W318)</f>
        <v>0</v>
      </c>
      <c r="X244" s="35">
        <v>0</v>
      </c>
      <c r="Y244" s="84">
        <f>SUM(Y245,Y263,Y279,Y302,Y311,Y317,Y318)</f>
        <v>12.190352054999995</v>
      </c>
      <c r="Z244" s="35">
        <f t="shared" ref="Z244" si="263">Y244/K244</f>
        <v>6.5117449876325048E-2</v>
      </c>
      <c r="AA244" s="84">
        <f>SUM(AA245,AA263,AA279,AA302,AA311,AA317,AA318)</f>
        <v>-26.737315126999999</v>
      </c>
      <c r="AB244" s="35">
        <f t="shared" ref="AB244:AB245" si="264">AA244/L244</f>
        <v>-0.42817855277402833</v>
      </c>
      <c r="AC244" s="36" t="s">
        <v>34</v>
      </c>
      <c r="AK244" s="23"/>
      <c r="AL244" s="23"/>
    </row>
    <row r="245" spans="1:38" ht="31.5" outlineLevel="1" x14ac:dyDescent="0.25">
      <c r="A245" s="30" t="s">
        <v>562</v>
      </c>
      <c r="B245" s="37" t="s">
        <v>52</v>
      </c>
      <c r="C245" s="32" t="s">
        <v>33</v>
      </c>
      <c r="D245" s="107">
        <f>D246+D249+D252+D262</f>
        <v>111.41840000000001</v>
      </c>
      <c r="E245" s="108" t="s">
        <v>34</v>
      </c>
      <c r="F245" s="84">
        <f t="shared" ref="F245:S245" si="265">F246+F249+F252+F262</f>
        <v>34.791424849999999</v>
      </c>
      <c r="G245" s="107">
        <f t="shared" si="265"/>
        <v>76.626975150000007</v>
      </c>
      <c r="H245" s="84">
        <f t="shared" si="265"/>
        <v>27.117200000000004</v>
      </c>
      <c r="I245" s="84">
        <f t="shared" si="265"/>
        <v>0</v>
      </c>
      <c r="J245" s="84">
        <f t="shared" si="265"/>
        <v>0</v>
      </c>
      <c r="K245" s="84">
        <f t="shared" si="265"/>
        <v>0</v>
      </c>
      <c r="L245" s="84">
        <f t="shared" si="265"/>
        <v>27.117200000000004</v>
      </c>
      <c r="M245" s="84">
        <f t="shared" si="265"/>
        <v>15.721591839999999</v>
      </c>
      <c r="N245" s="84">
        <f t="shared" si="265"/>
        <v>0</v>
      </c>
      <c r="O245" s="84">
        <f t="shared" si="265"/>
        <v>0</v>
      </c>
      <c r="P245" s="84">
        <f t="shared" si="265"/>
        <v>5.7607536799999997</v>
      </c>
      <c r="Q245" s="84">
        <f t="shared" si="265"/>
        <v>9.9608381599999998</v>
      </c>
      <c r="R245" s="84">
        <f t="shared" si="265"/>
        <v>69.714070720000009</v>
      </c>
      <c r="S245" s="84">
        <f t="shared" si="265"/>
        <v>-20.204295570000003</v>
      </c>
      <c r="T245" s="35">
        <f t="shared" si="262"/>
        <v>-0.74507307428495562</v>
      </c>
      <c r="U245" s="34">
        <f>U246+U249+U252+U262</f>
        <v>0</v>
      </c>
      <c r="V245" s="35">
        <v>0</v>
      </c>
      <c r="W245" s="34">
        <f>W246+W249+W252+W262</f>
        <v>0</v>
      </c>
      <c r="X245" s="35">
        <v>0</v>
      </c>
      <c r="Y245" s="84">
        <f>Y246+Y249+Y252+Y262</f>
        <v>5.7607536799999997</v>
      </c>
      <c r="Z245" s="35">
        <v>0</v>
      </c>
      <c r="AA245" s="84">
        <f>AA246+AA249+AA252+AA262</f>
        <v>-25.965049250000003</v>
      </c>
      <c r="AB245" s="35">
        <f t="shared" si="264"/>
        <v>-0.95751217861726134</v>
      </c>
      <c r="AC245" s="36" t="s">
        <v>34</v>
      </c>
      <c r="AK245" s="23"/>
      <c r="AL245" s="23"/>
    </row>
    <row r="246" spans="1:38" ht="78.75" outlineLevel="1" x14ac:dyDescent="0.25">
      <c r="A246" s="30" t="s">
        <v>563</v>
      </c>
      <c r="B246" s="37" t="s">
        <v>54</v>
      </c>
      <c r="C246" s="32" t="s">
        <v>33</v>
      </c>
      <c r="D246" s="107">
        <f>SUM(D247:D248)</f>
        <v>0</v>
      </c>
      <c r="E246" s="108" t="s">
        <v>34</v>
      </c>
      <c r="F246" s="84">
        <f t="shared" ref="F246" si="266">SUM(F247:F248)</f>
        <v>0</v>
      </c>
      <c r="G246" s="107">
        <f>SUM(G247:G248)</f>
        <v>0</v>
      </c>
      <c r="H246" s="84">
        <f t="shared" ref="H246:AA246" si="267">SUM(H247:H248)</f>
        <v>0</v>
      </c>
      <c r="I246" s="84">
        <f t="shared" si="267"/>
        <v>0</v>
      </c>
      <c r="J246" s="84">
        <f t="shared" si="267"/>
        <v>0</v>
      </c>
      <c r="K246" s="84">
        <f t="shared" si="267"/>
        <v>0</v>
      </c>
      <c r="L246" s="84">
        <f t="shared" si="267"/>
        <v>0</v>
      </c>
      <c r="M246" s="84">
        <f t="shared" si="267"/>
        <v>0</v>
      </c>
      <c r="N246" s="84">
        <f t="shared" si="267"/>
        <v>0</v>
      </c>
      <c r="O246" s="84">
        <f t="shared" si="267"/>
        <v>0</v>
      </c>
      <c r="P246" s="84">
        <f t="shared" si="267"/>
        <v>0</v>
      </c>
      <c r="Q246" s="84">
        <f t="shared" si="267"/>
        <v>0</v>
      </c>
      <c r="R246" s="84">
        <f t="shared" si="267"/>
        <v>0</v>
      </c>
      <c r="S246" s="84">
        <f t="shared" si="267"/>
        <v>0</v>
      </c>
      <c r="T246" s="35">
        <v>0</v>
      </c>
      <c r="U246" s="34">
        <f t="shared" si="267"/>
        <v>0</v>
      </c>
      <c r="V246" s="35">
        <v>0</v>
      </c>
      <c r="W246" s="34">
        <f t="shared" si="267"/>
        <v>0</v>
      </c>
      <c r="X246" s="35">
        <v>0</v>
      </c>
      <c r="Y246" s="84">
        <f t="shared" si="267"/>
        <v>0</v>
      </c>
      <c r="Z246" s="35">
        <v>0</v>
      </c>
      <c r="AA246" s="84">
        <f t="shared" si="267"/>
        <v>0</v>
      </c>
      <c r="AB246" s="35">
        <v>0</v>
      </c>
      <c r="AC246" s="36" t="s">
        <v>34</v>
      </c>
      <c r="AK246" s="23"/>
      <c r="AL246" s="23"/>
    </row>
    <row r="247" spans="1:38" ht="31.5" outlineLevel="1" x14ac:dyDescent="0.25">
      <c r="A247" s="30" t="s">
        <v>564</v>
      </c>
      <c r="B247" s="37" t="s">
        <v>58</v>
      </c>
      <c r="C247" s="32" t="s">
        <v>33</v>
      </c>
      <c r="D247" s="107">
        <v>0</v>
      </c>
      <c r="E247" s="108" t="s">
        <v>34</v>
      </c>
      <c r="F247" s="84">
        <v>0</v>
      </c>
      <c r="G247" s="107">
        <v>0</v>
      </c>
      <c r="H247" s="84">
        <v>0</v>
      </c>
      <c r="I247" s="84">
        <v>0</v>
      </c>
      <c r="J247" s="84">
        <v>0</v>
      </c>
      <c r="K247" s="84">
        <v>0</v>
      </c>
      <c r="L247" s="84">
        <v>0</v>
      </c>
      <c r="M247" s="84">
        <v>0</v>
      </c>
      <c r="N247" s="84">
        <v>0</v>
      </c>
      <c r="O247" s="84">
        <v>0</v>
      </c>
      <c r="P247" s="84">
        <v>0</v>
      </c>
      <c r="Q247" s="84">
        <v>0</v>
      </c>
      <c r="R247" s="84">
        <v>0</v>
      </c>
      <c r="S247" s="84">
        <v>0</v>
      </c>
      <c r="T247" s="35">
        <v>0</v>
      </c>
      <c r="U247" s="34">
        <v>0</v>
      </c>
      <c r="V247" s="35">
        <v>0</v>
      </c>
      <c r="W247" s="34">
        <v>0</v>
      </c>
      <c r="X247" s="35">
        <v>0</v>
      </c>
      <c r="Y247" s="84">
        <v>0</v>
      </c>
      <c r="Z247" s="35">
        <v>0</v>
      </c>
      <c r="AA247" s="84">
        <v>0</v>
      </c>
      <c r="AB247" s="35">
        <v>0</v>
      </c>
      <c r="AC247" s="36" t="s">
        <v>34</v>
      </c>
      <c r="AK247" s="23"/>
      <c r="AL247" s="23"/>
    </row>
    <row r="248" spans="1:38" ht="31.5" outlineLevel="1" x14ac:dyDescent="0.25">
      <c r="A248" s="30" t="s">
        <v>565</v>
      </c>
      <c r="B248" s="37" t="s">
        <v>58</v>
      </c>
      <c r="C248" s="32" t="s">
        <v>33</v>
      </c>
      <c r="D248" s="107">
        <v>0</v>
      </c>
      <c r="E248" s="108" t="s">
        <v>34</v>
      </c>
      <c r="F248" s="84">
        <v>0</v>
      </c>
      <c r="G248" s="107">
        <v>0</v>
      </c>
      <c r="H248" s="84">
        <v>0</v>
      </c>
      <c r="I248" s="84">
        <v>0</v>
      </c>
      <c r="J248" s="84">
        <v>0</v>
      </c>
      <c r="K248" s="84">
        <v>0</v>
      </c>
      <c r="L248" s="84">
        <v>0</v>
      </c>
      <c r="M248" s="84">
        <v>0</v>
      </c>
      <c r="N248" s="84">
        <v>0</v>
      </c>
      <c r="O248" s="84">
        <v>0</v>
      </c>
      <c r="P248" s="84">
        <v>0</v>
      </c>
      <c r="Q248" s="84">
        <v>0</v>
      </c>
      <c r="R248" s="84">
        <v>0</v>
      </c>
      <c r="S248" s="84">
        <v>0</v>
      </c>
      <c r="T248" s="35">
        <v>0</v>
      </c>
      <c r="U248" s="34">
        <v>0</v>
      </c>
      <c r="V248" s="35">
        <v>0</v>
      </c>
      <c r="W248" s="34">
        <v>0</v>
      </c>
      <c r="X248" s="35">
        <v>0</v>
      </c>
      <c r="Y248" s="84">
        <v>0</v>
      </c>
      <c r="Z248" s="35">
        <v>0</v>
      </c>
      <c r="AA248" s="84">
        <v>0</v>
      </c>
      <c r="AB248" s="35">
        <v>0</v>
      </c>
      <c r="AC248" s="36" t="s">
        <v>34</v>
      </c>
      <c r="AK248" s="23"/>
      <c r="AL248" s="23"/>
    </row>
    <row r="249" spans="1:38" ht="47.25" outlineLevel="1" x14ac:dyDescent="0.25">
      <c r="A249" s="30" t="s">
        <v>566</v>
      </c>
      <c r="B249" s="37" t="s">
        <v>60</v>
      </c>
      <c r="C249" s="32" t="s">
        <v>33</v>
      </c>
      <c r="D249" s="107">
        <f>SUM(D250)</f>
        <v>0</v>
      </c>
      <c r="E249" s="108" t="s">
        <v>34</v>
      </c>
      <c r="F249" s="84">
        <f t="shared" ref="F249" si="268">SUM(F250)</f>
        <v>0</v>
      </c>
      <c r="G249" s="107">
        <f>SUM(G250)</f>
        <v>0</v>
      </c>
      <c r="H249" s="84">
        <f t="shared" ref="H249:AA249" si="269">SUM(H250)</f>
        <v>0</v>
      </c>
      <c r="I249" s="84">
        <f t="shared" si="269"/>
        <v>0</v>
      </c>
      <c r="J249" s="84">
        <f t="shared" si="269"/>
        <v>0</v>
      </c>
      <c r="K249" s="84">
        <f t="shared" si="269"/>
        <v>0</v>
      </c>
      <c r="L249" s="84">
        <f t="shared" si="269"/>
        <v>0</v>
      </c>
      <c r="M249" s="84">
        <f t="shared" si="269"/>
        <v>0</v>
      </c>
      <c r="N249" s="84">
        <f t="shared" si="269"/>
        <v>0</v>
      </c>
      <c r="O249" s="84">
        <f t="shared" si="269"/>
        <v>0</v>
      </c>
      <c r="P249" s="84">
        <f t="shared" si="269"/>
        <v>0</v>
      </c>
      <c r="Q249" s="84">
        <f t="shared" si="269"/>
        <v>0</v>
      </c>
      <c r="R249" s="84">
        <f t="shared" si="269"/>
        <v>0</v>
      </c>
      <c r="S249" s="84">
        <f t="shared" si="269"/>
        <v>0</v>
      </c>
      <c r="T249" s="35">
        <v>0</v>
      </c>
      <c r="U249" s="34">
        <f t="shared" si="269"/>
        <v>0</v>
      </c>
      <c r="V249" s="35">
        <v>0</v>
      </c>
      <c r="W249" s="34">
        <f t="shared" si="269"/>
        <v>0</v>
      </c>
      <c r="X249" s="35">
        <v>0</v>
      </c>
      <c r="Y249" s="84">
        <f t="shared" si="269"/>
        <v>0</v>
      </c>
      <c r="Z249" s="35">
        <v>0</v>
      </c>
      <c r="AA249" s="84">
        <f t="shared" si="269"/>
        <v>0</v>
      </c>
      <c r="AB249" s="35">
        <v>0</v>
      </c>
      <c r="AC249" s="36" t="s">
        <v>34</v>
      </c>
      <c r="AK249" s="23"/>
      <c r="AL249" s="23"/>
    </row>
    <row r="250" spans="1:38" ht="31.5" outlineLevel="1" x14ac:dyDescent="0.25">
      <c r="A250" s="30" t="s">
        <v>567</v>
      </c>
      <c r="B250" s="37" t="s">
        <v>58</v>
      </c>
      <c r="C250" s="32" t="s">
        <v>33</v>
      </c>
      <c r="D250" s="107">
        <v>0</v>
      </c>
      <c r="E250" s="108" t="s">
        <v>34</v>
      </c>
      <c r="F250" s="84">
        <v>0</v>
      </c>
      <c r="G250" s="107">
        <v>0</v>
      </c>
      <c r="H250" s="84">
        <v>0</v>
      </c>
      <c r="I250" s="84">
        <v>0</v>
      </c>
      <c r="J250" s="84">
        <v>0</v>
      </c>
      <c r="K250" s="84">
        <v>0</v>
      </c>
      <c r="L250" s="84">
        <v>0</v>
      </c>
      <c r="M250" s="84">
        <v>0</v>
      </c>
      <c r="N250" s="84">
        <v>0</v>
      </c>
      <c r="O250" s="84">
        <v>0</v>
      </c>
      <c r="P250" s="84">
        <v>0</v>
      </c>
      <c r="Q250" s="84">
        <v>0</v>
      </c>
      <c r="R250" s="84">
        <v>0</v>
      </c>
      <c r="S250" s="84">
        <v>0</v>
      </c>
      <c r="T250" s="35">
        <v>0</v>
      </c>
      <c r="U250" s="34">
        <v>0</v>
      </c>
      <c r="V250" s="35">
        <v>0</v>
      </c>
      <c r="W250" s="34">
        <v>0</v>
      </c>
      <c r="X250" s="35">
        <v>0</v>
      </c>
      <c r="Y250" s="84">
        <v>0</v>
      </c>
      <c r="Z250" s="35">
        <v>0</v>
      </c>
      <c r="AA250" s="84">
        <v>0</v>
      </c>
      <c r="AB250" s="35">
        <v>0</v>
      </c>
      <c r="AC250" s="36" t="s">
        <v>34</v>
      </c>
      <c r="AK250" s="23"/>
      <c r="AL250" s="23"/>
    </row>
    <row r="251" spans="1:38" ht="31.5" outlineLevel="1" x14ac:dyDescent="0.25">
      <c r="A251" s="30" t="s">
        <v>568</v>
      </c>
      <c r="B251" s="37" t="s">
        <v>58</v>
      </c>
      <c r="C251" s="32" t="s">
        <v>33</v>
      </c>
      <c r="D251" s="107">
        <v>0</v>
      </c>
      <c r="E251" s="108" t="s">
        <v>34</v>
      </c>
      <c r="F251" s="84">
        <v>0</v>
      </c>
      <c r="G251" s="107">
        <v>0</v>
      </c>
      <c r="H251" s="84">
        <v>0</v>
      </c>
      <c r="I251" s="84">
        <v>0</v>
      </c>
      <c r="J251" s="84">
        <v>0</v>
      </c>
      <c r="K251" s="84">
        <v>0</v>
      </c>
      <c r="L251" s="84">
        <v>0</v>
      </c>
      <c r="M251" s="84">
        <v>0</v>
      </c>
      <c r="N251" s="84">
        <v>0</v>
      </c>
      <c r="O251" s="84">
        <v>0</v>
      </c>
      <c r="P251" s="84">
        <v>0</v>
      </c>
      <c r="Q251" s="84">
        <v>0</v>
      </c>
      <c r="R251" s="84">
        <v>0</v>
      </c>
      <c r="S251" s="84">
        <v>0</v>
      </c>
      <c r="T251" s="35">
        <v>0</v>
      </c>
      <c r="U251" s="34">
        <v>0</v>
      </c>
      <c r="V251" s="35">
        <v>0</v>
      </c>
      <c r="W251" s="34">
        <v>0</v>
      </c>
      <c r="X251" s="35">
        <v>0</v>
      </c>
      <c r="Y251" s="84">
        <v>0</v>
      </c>
      <c r="Z251" s="35">
        <v>0</v>
      </c>
      <c r="AA251" s="84">
        <v>0</v>
      </c>
      <c r="AB251" s="35">
        <v>0</v>
      </c>
      <c r="AC251" s="36" t="s">
        <v>34</v>
      </c>
      <c r="AK251" s="23"/>
      <c r="AL251" s="23"/>
    </row>
    <row r="252" spans="1:38" ht="47.25" outlineLevel="1" x14ac:dyDescent="0.25">
      <c r="A252" s="30" t="s">
        <v>569</v>
      </c>
      <c r="B252" s="37" t="s">
        <v>64</v>
      </c>
      <c r="C252" s="32" t="s">
        <v>33</v>
      </c>
      <c r="D252" s="107">
        <f>D253+D254+D257++D258+D259</f>
        <v>111.41840000000001</v>
      </c>
      <c r="E252" s="108" t="s">
        <v>34</v>
      </c>
      <c r="F252" s="84">
        <f>F253+F254+F257++F258+F259</f>
        <v>34.791424849999999</v>
      </c>
      <c r="G252" s="107">
        <f>G253+G254+G257++G258+G259</f>
        <v>76.626975150000007</v>
      </c>
      <c r="H252" s="84">
        <f>H253+H254+H257++H258+H259</f>
        <v>27.117200000000004</v>
      </c>
      <c r="I252" s="84">
        <f>I253+I254+I257++I258+I259</f>
        <v>0</v>
      </c>
      <c r="J252" s="84">
        <f>J253+J254+J257++J258+J259</f>
        <v>0</v>
      </c>
      <c r="K252" s="84">
        <f t="shared" ref="K252:R252" si="270">K253+K254+K257++K258+K259</f>
        <v>0</v>
      </c>
      <c r="L252" s="84">
        <f t="shared" si="270"/>
        <v>27.117200000000004</v>
      </c>
      <c r="M252" s="84">
        <f t="shared" si="270"/>
        <v>15.721591839999999</v>
      </c>
      <c r="N252" s="84">
        <f t="shared" si="270"/>
        <v>0</v>
      </c>
      <c r="O252" s="84">
        <f t="shared" si="270"/>
        <v>0</v>
      </c>
      <c r="P252" s="84">
        <f t="shared" si="270"/>
        <v>5.7607536799999997</v>
      </c>
      <c r="Q252" s="84">
        <f t="shared" si="270"/>
        <v>9.9608381599999998</v>
      </c>
      <c r="R252" s="84">
        <f t="shared" si="270"/>
        <v>69.714070720000009</v>
      </c>
      <c r="S252" s="84">
        <f>S253+S254+S257++S258+S259</f>
        <v>-20.204295570000003</v>
      </c>
      <c r="T252" s="35">
        <f t="shared" ref="T252" si="271">S252/H252</f>
        <v>-0.74507307428495562</v>
      </c>
      <c r="U252" s="34">
        <f>U253+U254+U257++U258+U259</f>
        <v>0</v>
      </c>
      <c r="V252" s="35">
        <v>0</v>
      </c>
      <c r="W252" s="34">
        <f>W253+W254+W257++W258+W259</f>
        <v>0</v>
      </c>
      <c r="X252" s="35">
        <v>0</v>
      </c>
      <c r="Y252" s="84">
        <f>Y253+Y254+Y257++Y258+Y259</f>
        <v>5.7607536799999997</v>
      </c>
      <c r="Z252" s="35">
        <v>0</v>
      </c>
      <c r="AA252" s="84">
        <f>AA253+AA254+AA257++AA258+AA259</f>
        <v>-25.965049250000003</v>
      </c>
      <c r="AB252" s="35">
        <f t="shared" ref="AB252:AB261" si="272">AA252/L252</f>
        <v>-0.95751217861726134</v>
      </c>
      <c r="AC252" s="36" t="s">
        <v>34</v>
      </c>
      <c r="AK252" s="23"/>
      <c r="AL252" s="23"/>
    </row>
    <row r="253" spans="1:38" ht="63" outlineLevel="1" x14ac:dyDescent="0.25">
      <c r="A253" s="30" t="s">
        <v>570</v>
      </c>
      <c r="B253" s="37" t="s">
        <v>66</v>
      </c>
      <c r="C253" s="32" t="s">
        <v>33</v>
      </c>
      <c r="D253" s="107">
        <v>0</v>
      </c>
      <c r="E253" s="108" t="s">
        <v>34</v>
      </c>
      <c r="F253" s="84">
        <v>0</v>
      </c>
      <c r="G253" s="107">
        <v>0</v>
      </c>
      <c r="H253" s="84">
        <v>0</v>
      </c>
      <c r="I253" s="84">
        <v>0</v>
      </c>
      <c r="J253" s="84">
        <v>0</v>
      </c>
      <c r="K253" s="84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4">
        <v>0</v>
      </c>
      <c r="R253" s="84">
        <v>0</v>
      </c>
      <c r="S253" s="84">
        <v>0</v>
      </c>
      <c r="T253" s="35">
        <v>0</v>
      </c>
      <c r="U253" s="34">
        <v>0</v>
      </c>
      <c r="V253" s="35">
        <v>0</v>
      </c>
      <c r="W253" s="34">
        <v>0</v>
      </c>
      <c r="X253" s="35">
        <v>0</v>
      </c>
      <c r="Y253" s="84">
        <v>0</v>
      </c>
      <c r="Z253" s="35">
        <v>0</v>
      </c>
      <c r="AA253" s="84">
        <v>0</v>
      </c>
      <c r="AB253" s="35">
        <v>0</v>
      </c>
      <c r="AC253" s="36" t="s">
        <v>34</v>
      </c>
      <c r="AK253" s="23"/>
      <c r="AL253" s="23"/>
    </row>
    <row r="254" spans="1:38" ht="63" outlineLevel="1" x14ac:dyDescent="0.25">
      <c r="A254" s="30" t="s">
        <v>571</v>
      </c>
      <c r="B254" s="37" t="s">
        <v>68</v>
      </c>
      <c r="C254" s="32" t="s">
        <v>33</v>
      </c>
      <c r="D254" s="111">
        <f>SUM(D255:D256)</f>
        <v>0</v>
      </c>
      <c r="E254" s="108" t="s">
        <v>34</v>
      </c>
      <c r="F254" s="84">
        <f>SUM(F255:F256)</f>
        <v>0</v>
      </c>
      <c r="G254" s="84">
        <f t="shared" ref="G254:AA254" si="273">SUM(G255:G256)</f>
        <v>0</v>
      </c>
      <c r="H254" s="84">
        <f t="shared" si="273"/>
        <v>0</v>
      </c>
      <c r="I254" s="84">
        <f t="shared" si="273"/>
        <v>0</v>
      </c>
      <c r="J254" s="84">
        <f t="shared" si="273"/>
        <v>0</v>
      </c>
      <c r="K254" s="84">
        <f t="shared" si="273"/>
        <v>0</v>
      </c>
      <c r="L254" s="84">
        <f t="shared" si="273"/>
        <v>0</v>
      </c>
      <c r="M254" s="84">
        <f t="shared" si="273"/>
        <v>8.8086874099999992</v>
      </c>
      <c r="N254" s="84">
        <f t="shared" si="273"/>
        <v>0</v>
      </c>
      <c r="O254" s="84">
        <f t="shared" si="273"/>
        <v>0</v>
      </c>
      <c r="P254" s="84">
        <f t="shared" si="273"/>
        <v>0</v>
      </c>
      <c r="Q254" s="84">
        <f t="shared" si="273"/>
        <v>8.8086874099999992</v>
      </c>
      <c r="R254" s="84">
        <f t="shared" si="273"/>
        <v>0</v>
      </c>
      <c r="S254" s="84">
        <f t="shared" si="273"/>
        <v>0</v>
      </c>
      <c r="T254" s="35">
        <v>0</v>
      </c>
      <c r="U254" s="34">
        <f t="shared" si="273"/>
        <v>0</v>
      </c>
      <c r="V254" s="35">
        <v>0</v>
      </c>
      <c r="W254" s="34">
        <f t="shared" si="273"/>
        <v>0</v>
      </c>
      <c r="X254" s="35">
        <v>0</v>
      </c>
      <c r="Y254" s="84">
        <f t="shared" si="273"/>
        <v>0</v>
      </c>
      <c r="Z254" s="35">
        <v>0</v>
      </c>
      <c r="AA254" s="84">
        <f t="shared" si="273"/>
        <v>0</v>
      </c>
      <c r="AB254" s="35">
        <v>0</v>
      </c>
      <c r="AC254" s="36" t="s">
        <v>34</v>
      </c>
      <c r="AK254" s="23"/>
      <c r="AL254" s="23"/>
    </row>
    <row r="255" spans="1:38" ht="85.5" customHeight="1" outlineLevel="1" x14ac:dyDescent="0.25">
      <c r="A255" s="73" t="s">
        <v>571</v>
      </c>
      <c r="B255" s="74" t="s">
        <v>572</v>
      </c>
      <c r="C255" s="75" t="s">
        <v>573</v>
      </c>
      <c r="D255" s="112" t="s">
        <v>34</v>
      </c>
      <c r="E255" s="113" t="s">
        <v>34</v>
      </c>
      <c r="F255" s="72" t="s">
        <v>34</v>
      </c>
      <c r="G255" s="112" t="s">
        <v>34</v>
      </c>
      <c r="H255" s="72" t="s">
        <v>34</v>
      </c>
      <c r="I255" s="72" t="s">
        <v>34</v>
      </c>
      <c r="J255" s="72" t="s">
        <v>34</v>
      </c>
      <c r="K255" s="72" t="s">
        <v>34</v>
      </c>
      <c r="L255" s="72" t="s">
        <v>34</v>
      </c>
      <c r="M255" s="72">
        <f>N255+O255+P255+Q255</f>
        <v>1.41242405</v>
      </c>
      <c r="N255" s="72">
        <v>0</v>
      </c>
      <c r="O255" s="72">
        <v>0</v>
      </c>
      <c r="P255" s="72">
        <v>0</v>
      </c>
      <c r="Q255" s="72">
        <v>1.41242405</v>
      </c>
      <c r="R255" s="72" t="s">
        <v>34</v>
      </c>
      <c r="S255" s="72" t="s">
        <v>34</v>
      </c>
      <c r="T255" s="76" t="s">
        <v>34</v>
      </c>
      <c r="U255" s="50" t="s">
        <v>34</v>
      </c>
      <c r="V255" s="76" t="s">
        <v>34</v>
      </c>
      <c r="W255" s="50" t="s">
        <v>34</v>
      </c>
      <c r="X255" s="76" t="s">
        <v>34</v>
      </c>
      <c r="Y255" s="72" t="s">
        <v>34</v>
      </c>
      <c r="Z255" s="76" t="s">
        <v>34</v>
      </c>
      <c r="AA255" s="72" t="s">
        <v>34</v>
      </c>
      <c r="AB255" s="76" t="s">
        <v>34</v>
      </c>
      <c r="AC255" s="77" t="s">
        <v>574</v>
      </c>
      <c r="AK255" s="23"/>
      <c r="AL255" s="23"/>
    </row>
    <row r="256" spans="1:38" ht="81.75" customHeight="1" outlineLevel="1" x14ac:dyDescent="0.25">
      <c r="A256" s="73" t="s">
        <v>571</v>
      </c>
      <c r="B256" s="74" t="s">
        <v>575</v>
      </c>
      <c r="C256" s="75" t="s">
        <v>576</v>
      </c>
      <c r="D256" s="112" t="s">
        <v>34</v>
      </c>
      <c r="E256" s="113" t="s">
        <v>34</v>
      </c>
      <c r="F256" s="72" t="s">
        <v>34</v>
      </c>
      <c r="G256" s="112" t="s">
        <v>34</v>
      </c>
      <c r="H256" s="72" t="s">
        <v>34</v>
      </c>
      <c r="I256" s="72" t="s">
        <v>34</v>
      </c>
      <c r="J256" s="72" t="s">
        <v>34</v>
      </c>
      <c r="K256" s="72" t="s">
        <v>34</v>
      </c>
      <c r="L256" s="72" t="s">
        <v>34</v>
      </c>
      <c r="M256" s="72">
        <f>N256+O256+P256+Q256</f>
        <v>7.3962633599999998</v>
      </c>
      <c r="N256" s="72">
        <v>0</v>
      </c>
      <c r="O256" s="72">
        <v>0</v>
      </c>
      <c r="P256" s="72">
        <v>0</v>
      </c>
      <c r="Q256" s="72">
        <v>7.3962633599999998</v>
      </c>
      <c r="R256" s="72" t="s">
        <v>34</v>
      </c>
      <c r="S256" s="72" t="s">
        <v>34</v>
      </c>
      <c r="T256" s="76" t="s">
        <v>34</v>
      </c>
      <c r="U256" s="50" t="s">
        <v>34</v>
      </c>
      <c r="V256" s="76" t="s">
        <v>34</v>
      </c>
      <c r="W256" s="50" t="s">
        <v>34</v>
      </c>
      <c r="X256" s="76" t="s">
        <v>34</v>
      </c>
      <c r="Y256" s="72" t="s">
        <v>34</v>
      </c>
      <c r="Z256" s="76" t="s">
        <v>34</v>
      </c>
      <c r="AA256" s="72" t="s">
        <v>34</v>
      </c>
      <c r="AB256" s="76" t="s">
        <v>34</v>
      </c>
      <c r="AC256" s="77" t="s">
        <v>577</v>
      </c>
      <c r="AK256" s="23"/>
      <c r="AL256" s="23"/>
    </row>
    <row r="257" spans="1:38" ht="63" outlineLevel="1" x14ac:dyDescent="0.25">
      <c r="A257" s="30" t="s">
        <v>578</v>
      </c>
      <c r="B257" s="37" t="s">
        <v>70</v>
      </c>
      <c r="C257" s="32" t="s">
        <v>33</v>
      </c>
      <c r="D257" s="107">
        <v>0</v>
      </c>
      <c r="E257" s="108" t="s">
        <v>34</v>
      </c>
      <c r="F257" s="84">
        <v>0</v>
      </c>
      <c r="G257" s="107">
        <v>0</v>
      </c>
      <c r="H257" s="84">
        <v>0</v>
      </c>
      <c r="I257" s="84">
        <v>0</v>
      </c>
      <c r="J257" s="84">
        <v>0</v>
      </c>
      <c r="K257" s="84">
        <v>0</v>
      </c>
      <c r="L257" s="84">
        <v>0</v>
      </c>
      <c r="M257" s="84">
        <v>0</v>
      </c>
      <c r="N257" s="84">
        <v>0</v>
      </c>
      <c r="O257" s="84">
        <v>0</v>
      </c>
      <c r="P257" s="84">
        <v>0</v>
      </c>
      <c r="Q257" s="84">
        <v>0</v>
      </c>
      <c r="R257" s="84">
        <v>0</v>
      </c>
      <c r="S257" s="84">
        <v>0</v>
      </c>
      <c r="T257" s="35">
        <v>0</v>
      </c>
      <c r="U257" s="34">
        <v>0</v>
      </c>
      <c r="V257" s="35">
        <v>0</v>
      </c>
      <c r="W257" s="34">
        <v>0</v>
      </c>
      <c r="X257" s="35">
        <v>0</v>
      </c>
      <c r="Y257" s="84">
        <v>0</v>
      </c>
      <c r="Z257" s="35">
        <v>0</v>
      </c>
      <c r="AA257" s="84">
        <v>0</v>
      </c>
      <c r="AB257" s="35">
        <v>0</v>
      </c>
      <c r="AC257" s="78" t="s">
        <v>34</v>
      </c>
      <c r="AK257" s="23"/>
      <c r="AL257" s="23"/>
    </row>
    <row r="258" spans="1:38" ht="78.75" outlineLevel="1" x14ac:dyDescent="0.25">
      <c r="A258" s="30" t="s">
        <v>579</v>
      </c>
      <c r="B258" s="37" t="s">
        <v>72</v>
      </c>
      <c r="C258" s="32" t="s">
        <v>33</v>
      </c>
      <c r="D258" s="107">
        <v>0</v>
      </c>
      <c r="E258" s="108" t="s">
        <v>34</v>
      </c>
      <c r="F258" s="84">
        <v>0</v>
      </c>
      <c r="G258" s="107">
        <v>0</v>
      </c>
      <c r="H258" s="84">
        <v>0</v>
      </c>
      <c r="I258" s="84">
        <v>0</v>
      </c>
      <c r="J258" s="84">
        <v>0</v>
      </c>
      <c r="K258" s="84">
        <v>0</v>
      </c>
      <c r="L258" s="84">
        <v>0</v>
      </c>
      <c r="M258" s="84">
        <v>0</v>
      </c>
      <c r="N258" s="84">
        <v>0</v>
      </c>
      <c r="O258" s="84">
        <v>0</v>
      </c>
      <c r="P258" s="84">
        <v>0</v>
      </c>
      <c r="Q258" s="84">
        <v>0</v>
      </c>
      <c r="R258" s="84">
        <v>0</v>
      </c>
      <c r="S258" s="84">
        <v>0</v>
      </c>
      <c r="T258" s="35">
        <v>0</v>
      </c>
      <c r="U258" s="34">
        <v>0</v>
      </c>
      <c r="V258" s="35">
        <v>0</v>
      </c>
      <c r="W258" s="34">
        <v>0</v>
      </c>
      <c r="X258" s="35">
        <v>0</v>
      </c>
      <c r="Y258" s="84">
        <v>0</v>
      </c>
      <c r="Z258" s="35">
        <v>0</v>
      </c>
      <c r="AA258" s="84">
        <v>0</v>
      </c>
      <c r="AB258" s="35">
        <v>0</v>
      </c>
      <c r="AC258" s="79" t="s">
        <v>34</v>
      </c>
      <c r="AK258" s="23"/>
      <c r="AL258" s="23"/>
    </row>
    <row r="259" spans="1:38" ht="78.75" outlineLevel="1" x14ac:dyDescent="0.25">
      <c r="A259" s="30" t="s">
        <v>580</v>
      </c>
      <c r="B259" s="37" t="s">
        <v>74</v>
      </c>
      <c r="C259" s="32" t="s">
        <v>33</v>
      </c>
      <c r="D259" s="107">
        <f>SUM(D260:D261)</f>
        <v>111.41840000000001</v>
      </c>
      <c r="E259" s="109" t="s">
        <v>34</v>
      </c>
      <c r="F259" s="107">
        <f t="shared" ref="F259:S259" si="274">SUM(F260:F261)</f>
        <v>34.791424849999999</v>
      </c>
      <c r="G259" s="107">
        <f t="shared" si="274"/>
        <v>76.626975150000007</v>
      </c>
      <c r="H259" s="107">
        <f t="shared" si="274"/>
        <v>27.117200000000004</v>
      </c>
      <c r="I259" s="107">
        <f t="shared" si="274"/>
        <v>0</v>
      </c>
      <c r="J259" s="107">
        <f t="shared" si="274"/>
        <v>0</v>
      </c>
      <c r="K259" s="107">
        <f t="shared" si="274"/>
        <v>0</v>
      </c>
      <c r="L259" s="107">
        <f t="shared" si="274"/>
        <v>27.117200000000004</v>
      </c>
      <c r="M259" s="107">
        <f t="shared" si="274"/>
        <v>6.9129044299999993</v>
      </c>
      <c r="N259" s="107">
        <f t="shared" si="274"/>
        <v>0</v>
      </c>
      <c r="O259" s="107">
        <f t="shared" si="274"/>
        <v>0</v>
      </c>
      <c r="P259" s="107">
        <f t="shared" si="274"/>
        <v>5.7607536799999997</v>
      </c>
      <c r="Q259" s="107">
        <f t="shared" si="274"/>
        <v>1.1521507499999999</v>
      </c>
      <c r="R259" s="107">
        <f t="shared" si="274"/>
        <v>69.714070720000009</v>
      </c>
      <c r="S259" s="107">
        <f t="shared" si="274"/>
        <v>-20.204295570000003</v>
      </c>
      <c r="T259" s="35">
        <f>S259/H259</f>
        <v>-0.74507307428495562</v>
      </c>
      <c r="U259" s="33">
        <f>SUM(U260:U261)</f>
        <v>0</v>
      </c>
      <c r="V259" s="35">
        <v>0</v>
      </c>
      <c r="W259" s="33">
        <f>SUM(W260:W261)</f>
        <v>0</v>
      </c>
      <c r="X259" s="35">
        <v>0</v>
      </c>
      <c r="Y259" s="107">
        <f>SUM(Y260:Y261)</f>
        <v>5.7607536799999997</v>
      </c>
      <c r="Z259" s="35">
        <v>0</v>
      </c>
      <c r="AA259" s="107">
        <f>SUM(AA260:AA261)</f>
        <v>-25.965049250000003</v>
      </c>
      <c r="AB259" s="35">
        <f t="shared" si="272"/>
        <v>-0.95751217861726134</v>
      </c>
      <c r="AC259" s="78" t="s">
        <v>34</v>
      </c>
      <c r="AK259" s="23"/>
      <c r="AL259" s="23"/>
    </row>
    <row r="260" spans="1:38" ht="94.5" outlineLevel="1" x14ac:dyDescent="0.25">
      <c r="A260" s="43" t="s">
        <v>580</v>
      </c>
      <c r="B260" s="80" t="s">
        <v>581</v>
      </c>
      <c r="C260" s="81" t="s">
        <v>582</v>
      </c>
      <c r="D260" s="49">
        <v>76.53</v>
      </c>
      <c r="E260" s="47" t="s">
        <v>34</v>
      </c>
      <c r="F260" s="48">
        <v>0</v>
      </c>
      <c r="G260" s="49">
        <v>76.53</v>
      </c>
      <c r="H260" s="72">
        <f t="shared" ref="H260:H261" si="275">I260+J260+K260+L260</f>
        <v>23.99</v>
      </c>
      <c r="I260" s="48">
        <v>0</v>
      </c>
      <c r="J260" s="48">
        <v>0</v>
      </c>
      <c r="K260" s="48">
        <v>0</v>
      </c>
      <c r="L260" s="48">
        <v>23.99</v>
      </c>
      <c r="M260" s="72">
        <f t="shared" ref="M260:M261" si="276">N260+O260+P260+Q260</f>
        <v>6.9129044299999993</v>
      </c>
      <c r="N260" s="48">
        <v>0</v>
      </c>
      <c r="O260" s="48">
        <v>0</v>
      </c>
      <c r="P260" s="48">
        <v>5.7607536799999997</v>
      </c>
      <c r="Q260" s="48">
        <v>1.1521507499999999</v>
      </c>
      <c r="R260" s="72">
        <f t="shared" ref="R260:R261" si="277">G260-M260</f>
        <v>69.617095570000004</v>
      </c>
      <c r="S260" s="72">
        <f t="shared" ref="S260:S261" si="278">M260-H260</f>
        <v>-17.077095569999997</v>
      </c>
      <c r="T260" s="51">
        <f t="shared" ref="T260:T261" si="279">S260/H260</f>
        <v>-0.71184224968736964</v>
      </c>
      <c r="U260" s="50">
        <f t="shared" ref="U260:U261" si="280">N260-I260</f>
        <v>0</v>
      </c>
      <c r="V260" s="51">
        <v>0</v>
      </c>
      <c r="W260" s="50">
        <f t="shared" ref="W260:W261" si="281">O260-J260</f>
        <v>0</v>
      </c>
      <c r="X260" s="51">
        <v>0</v>
      </c>
      <c r="Y260" s="72">
        <f t="shared" ref="Y260:Y261" si="282">P260-K260</f>
        <v>5.7607536799999997</v>
      </c>
      <c r="Z260" s="51">
        <v>1</v>
      </c>
      <c r="AA260" s="72">
        <f t="shared" ref="AA260:AA261" si="283">Q260-L260</f>
        <v>-22.837849249999998</v>
      </c>
      <c r="AB260" s="51">
        <f t="shared" si="272"/>
        <v>-0.95197370779491453</v>
      </c>
      <c r="AC260" s="82" t="s">
        <v>583</v>
      </c>
      <c r="AK260" s="23"/>
      <c r="AL260" s="23"/>
    </row>
    <row r="261" spans="1:38" ht="79.5" customHeight="1" outlineLevel="1" x14ac:dyDescent="0.25">
      <c r="A261" s="43" t="s">
        <v>580</v>
      </c>
      <c r="B261" s="80" t="s">
        <v>584</v>
      </c>
      <c r="C261" s="81" t="s">
        <v>585</v>
      </c>
      <c r="D261" s="49">
        <v>34.888400000000004</v>
      </c>
      <c r="E261" s="47" t="s">
        <v>34</v>
      </c>
      <c r="F261" s="48">
        <v>34.791424849999999</v>
      </c>
      <c r="G261" s="49">
        <v>9.6975150000005783E-2</v>
      </c>
      <c r="H261" s="72">
        <f t="shared" si="275"/>
        <v>3.1272000000000042</v>
      </c>
      <c r="I261" s="48">
        <v>0</v>
      </c>
      <c r="J261" s="48">
        <v>0</v>
      </c>
      <c r="K261" s="48">
        <v>0</v>
      </c>
      <c r="L261" s="48">
        <v>3.1272000000000042</v>
      </c>
      <c r="M261" s="72">
        <f t="shared" si="276"/>
        <v>0</v>
      </c>
      <c r="N261" s="48">
        <v>0</v>
      </c>
      <c r="O261" s="48">
        <v>0</v>
      </c>
      <c r="P261" s="48">
        <v>0</v>
      </c>
      <c r="Q261" s="48">
        <v>0</v>
      </c>
      <c r="R261" s="72">
        <f t="shared" si="277"/>
        <v>9.6975150000005783E-2</v>
      </c>
      <c r="S261" s="72">
        <f t="shared" si="278"/>
        <v>-3.1272000000000042</v>
      </c>
      <c r="T261" s="51">
        <f t="shared" si="279"/>
        <v>-1</v>
      </c>
      <c r="U261" s="50">
        <f t="shared" si="280"/>
        <v>0</v>
      </c>
      <c r="V261" s="51">
        <v>0</v>
      </c>
      <c r="W261" s="50">
        <f t="shared" si="281"/>
        <v>0</v>
      </c>
      <c r="X261" s="51">
        <v>0</v>
      </c>
      <c r="Y261" s="72">
        <f t="shared" si="282"/>
        <v>0</v>
      </c>
      <c r="Z261" s="51">
        <v>0</v>
      </c>
      <c r="AA261" s="72">
        <f t="shared" si="283"/>
        <v>-3.1272000000000042</v>
      </c>
      <c r="AB261" s="51">
        <f t="shared" si="272"/>
        <v>-1</v>
      </c>
      <c r="AC261" s="82" t="s">
        <v>586</v>
      </c>
      <c r="AK261" s="23"/>
      <c r="AL261" s="23"/>
    </row>
    <row r="262" spans="1:38" ht="31.5" outlineLevel="1" x14ac:dyDescent="0.25">
      <c r="A262" s="30" t="s">
        <v>587</v>
      </c>
      <c r="B262" s="37" t="s">
        <v>85</v>
      </c>
      <c r="C262" s="32" t="s">
        <v>33</v>
      </c>
      <c r="D262" s="107">
        <v>0</v>
      </c>
      <c r="E262" s="108" t="s">
        <v>34</v>
      </c>
      <c r="F262" s="84">
        <v>0</v>
      </c>
      <c r="G262" s="107">
        <v>0</v>
      </c>
      <c r="H262" s="84">
        <v>0</v>
      </c>
      <c r="I262" s="84">
        <v>0</v>
      </c>
      <c r="J262" s="84">
        <v>0</v>
      </c>
      <c r="K262" s="84">
        <v>0</v>
      </c>
      <c r="L262" s="84">
        <v>0</v>
      </c>
      <c r="M262" s="84">
        <v>0</v>
      </c>
      <c r="N262" s="84">
        <v>0</v>
      </c>
      <c r="O262" s="84">
        <v>0</v>
      </c>
      <c r="P262" s="84">
        <v>0</v>
      </c>
      <c r="Q262" s="84">
        <v>0</v>
      </c>
      <c r="R262" s="84">
        <v>0</v>
      </c>
      <c r="S262" s="84">
        <v>0</v>
      </c>
      <c r="T262" s="35">
        <v>0</v>
      </c>
      <c r="U262" s="34">
        <v>0</v>
      </c>
      <c r="V262" s="35">
        <v>0</v>
      </c>
      <c r="W262" s="34">
        <v>0</v>
      </c>
      <c r="X262" s="35">
        <v>0</v>
      </c>
      <c r="Y262" s="84">
        <v>0</v>
      </c>
      <c r="Z262" s="35">
        <v>0</v>
      </c>
      <c r="AA262" s="84">
        <v>0</v>
      </c>
      <c r="AB262" s="35">
        <v>0</v>
      </c>
      <c r="AC262" s="36" t="s">
        <v>34</v>
      </c>
      <c r="AK262" s="23"/>
      <c r="AL262" s="23"/>
    </row>
    <row r="263" spans="1:38" ht="47.25" outlineLevel="1" x14ac:dyDescent="0.25">
      <c r="A263" s="30" t="s">
        <v>588</v>
      </c>
      <c r="B263" s="37" t="s">
        <v>87</v>
      </c>
      <c r="C263" s="32" t="s">
        <v>33</v>
      </c>
      <c r="D263" s="107">
        <f>D264+D268+D269+D272</f>
        <v>160.368504022</v>
      </c>
      <c r="E263" s="108" t="s">
        <v>34</v>
      </c>
      <c r="F263" s="84">
        <f t="shared" ref="F263" si="284">F264+F268+F269+F272</f>
        <v>52.099548900000002</v>
      </c>
      <c r="G263" s="107">
        <f>G264+G268+G269+G272</f>
        <v>108.26895512200001</v>
      </c>
      <c r="H263" s="84">
        <f t="shared" ref="H263:AA263" si="285">H264+H268+H269+H272</f>
        <v>69.380106040000001</v>
      </c>
      <c r="I263" s="84">
        <f t="shared" si="285"/>
        <v>0</v>
      </c>
      <c r="J263" s="84">
        <f t="shared" si="285"/>
        <v>0</v>
      </c>
      <c r="K263" s="84">
        <f t="shared" si="285"/>
        <v>58.188705033333335</v>
      </c>
      <c r="L263" s="84">
        <f t="shared" si="285"/>
        <v>11.191401006666664</v>
      </c>
      <c r="M263" s="84">
        <f t="shared" si="285"/>
        <v>37.796433070000006</v>
      </c>
      <c r="N263" s="84">
        <f t="shared" si="285"/>
        <v>0</v>
      </c>
      <c r="O263" s="84">
        <f t="shared" si="285"/>
        <v>0</v>
      </c>
      <c r="P263" s="84">
        <f t="shared" si="285"/>
        <v>31.723715240000001</v>
      </c>
      <c r="Q263" s="84">
        <f t="shared" si="285"/>
        <v>6.0727178300000002</v>
      </c>
      <c r="R263" s="84">
        <f t="shared" si="285"/>
        <v>71.855442132000007</v>
      </c>
      <c r="S263" s="84">
        <f t="shared" si="285"/>
        <v>-32.96659305</v>
      </c>
      <c r="T263" s="35">
        <f t="shared" ref="T263:T282" si="286">S263/H263</f>
        <v>-0.47515916206576037</v>
      </c>
      <c r="U263" s="34">
        <f t="shared" si="285"/>
        <v>0</v>
      </c>
      <c r="V263" s="35">
        <v>0</v>
      </c>
      <c r="W263" s="34">
        <f t="shared" si="285"/>
        <v>0</v>
      </c>
      <c r="X263" s="35">
        <v>0</v>
      </c>
      <c r="Y263" s="84">
        <f t="shared" si="285"/>
        <v>-27.617423193333337</v>
      </c>
      <c r="Z263" s="35">
        <f t="shared" ref="Z263:Z282" si="287">Y263/K263</f>
        <v>-0.47461828163236708</v>
      </c>
      <c r="AA263" s="84">
        <f t="shared" si="285"/>
        <v>-5.3491698566666646</v>
      </c>
      <c r="AB263" s="35">
        <f t="shared" ref="AB263:AB282" si="288">AA263/L263</f>
        <v>-0.47797142229826178</v>
      </c>
      <c r="AC263" s="36" t="s">
        <v>34</v>
      </c>
      <c r="AK263" s="23"/>
      <c r="AL263" s="23"/>
    </row>
    <row r="264" spans="1:38" ht="31.5" outlineLevel="1" x14ac:dyDescent="0.25">
      <c r="A264" s="30" t="s">
        <v>589</v>
      </c>
      <c r="B264" s="37" t="s">
        <v>89</v>
      </c>
      <c r="C264" s="32" t="s">
        <v>33</v>
      </c>
      <c r="D264" s="107">
        <f>SUM(D265:D267)</f>
        <v>47.064860000000003</v>
      </c>
      <c r="E264" s="109" t="s">
        <v>34</v>
      </c>
      <c r="F264" s="107">
        <f t="shared" ref="F264:AA264" si="289">SUM(F265:F267)</f>
        <v>11.771556</v>
      </c>
      <c r="G264" s="107">
        <f t="shared" si="289"/>
        <v>35.293304000000006</v>
      </c>
      <c r="H264" s="107">
        <f t="shared" si="289"/>
        <v>33.186860000000003</v>
      </c>
      <c r="I264" s="107">
        <f t="shared" si="289"/>
        <v>0</v>
      </c>
      <c r="J264" s="107">
        <f t="shared" si="289"/>
        <v>0</v>
      </c>
      <c r="K264" s="107">
        <f t="shared" si="289"/>
        <v>27.870000000000005</v>
      </c>
      <c r="L264" s="107">
        <f t="shared" si="289"/>
        <v>5.3168599999999993</v>
      </c>
      <c r="M264" s="107">
        <f t="shared" si="289"/>
        <v>23.164950990000001</v>
      </c>
      <c r="N264" s="107">
        <f t="shared" si="289"/>
        <v>0</v>
      </c>
      <c r="O264" s="107">
        <f t="shared" si="289"/>
        <v>0</v>
      </c>
      <c r="P264" s="107">
        <f t="shared" si="289"/>
        <v>19.469970910000001</v>
      </c>
      <c r="Q264" s="107">
        <f t="shared" si="289"/>
        <v>3.6949800799999997</v>
      </c>
      <c r="R264" s="107">
        <f>SUM(R265:R267)</f>
        <v>12.128353010000005</v>
      </c>
      <c r="S264" s="107">
        <f t="shared" si="289"/>
        <v>-10.021909010000002</v>
      </c>
      <c r="T264" s="35">
        <f>S264/H264</f>
        <v>-0.30198424948910507</v>
      </c>
      <c r="U264" s="33">
        <f t="shared" si="289"/>
        <v>0</v>
      </c>
      <c r="V264" s="35">
        <v>0</v>
      </c>
      <c r="W264" s="33">
        <f t="shared" si="289"/>
        <v>0</v>
      </c>
      <c r="X264" s="35">
        <v>0</v>
      </c>
      <c r="Y264" s="107">
        <f t="shared" si="289"/>
        <v>-8.4000290900000021</v>
      </c>
      <c r="Z264" s="35">
        <f>Y264/K264</f>
        <v>-0.30140039791890927</v>
      </c>
      <c r="AA264" s="107">
        <f t="shared" si="289"/>
        <v>-1.6218799199999994</v>
      </c>
      <c r="AB264" s="35">
        <f>AA264/L264</f>
        <v>-0.30504469179177174</v>
      </c>
      <c r="AC264" s="36" t="s">
        <v>34</v>
      </c>
      <c r="AK264" s="23"/>
      <c r="AL264" s="23"/>
    </row>
    <row r="265" spans="1:38" ht="46.5" customHeight="1" outlineLevel="1" x14ac:dyDescent="0.25">
      <c r="A265" s="43" t="s">
        <v>589</v>
      </c>
      <c r="B265" s="80" t="s">
        <v>590</v>
      </c>
      <c r="C265" s="81" t="s">
        <v>591</v>
      </c>
      <c r="D265" s="49">
        <v>11.812060000000002</v>
      </c>
      <c r="E265" s="47" t="s">
        <v>34</v>
      </c>
      <c r="F265" s="48">
        <v>1.3679999999999999</v>
      </c>
      <c r="G265" s="49">
        <v>10.444060000000002</v>
      </c>
      <c r="H265" s="72">
        <f t="shared" ref="H265:H267" si="290">I265+J265+K265+L265</f>
        <v>9.4120600000000021</v>
      </c>
      <c r="I265" s="48">
        <v>0</v>
      </c>
      <c r="J265" s="48">
        <v>0</v>
      </c>
      <c r="K265" s="48">
        <v>7.9000000000000012</v>
      </c>
      <c r="L265" s="48">
        <v>1.5120600000000008</v>
      </c>
      <c r="M265" s="72">
        <f t="shared" ref="M265:M267" si="291">N265+O265+P265+Q265</f>
        <v>0</v>
      </c>
      <c r="N265" s="48">
        <v>0</v>
      </c>
      <c r="O265" s="48">
        <v>0</v>
      </c>
      <c r="P265" s="48">
        <v>0</v>
      </c>
      <c r="Q265" s="48">
        <v>0</v>
      </c>
      <c r="R265" s="72">
        <f t="shared" ref="R265:R267" si="292">G265-M265</f>
        <v>10.444060000000002</v>
      </c>
      <c r="S265" s="72">
        <f t="shared" ref="S265:S267" si="293">M265-H265</f>
        <v>-9.4120600000000021</v>
      </c>
      <c r="T265" s="51">
        <f t="shared" ref="T265:T267" si="294">S265/H265</f>
        <v>-1</v>
      </c>
      <c r="U265" s="50">
        <f t="shared" ref="U265:U267" si="295">N265-I265</f>
        <v>0</v>
      </c>
      <c r="V265" s="51">
        <v>0</v>
      </c>
      <c r="W265" s="50">
        <f t="shared" ref="W265:W267" si="296">O265-J265</f>
        <v>0</v>
      </c>
      <c r="X265" s="51">
        <v>0</v>
      </c>
      <c r="Y265" s="72">
        <f t="shared" ref="Y265:Y267" si="297">P265-K265</f>
        <v>-7.9000000000000012</v>
      </c>
      <c r="Z265" s="51">
        <f t="shared" ref="Z265:Z267" si="298">Y265/K265</f>
        <v>-1</v>
      </c>
      <c r="AA265" s="72">
        <f t="shared" ref="AA265:AA267" si="299">Q265-L265</f>
        <v>-1.5120600000000008</v>
      </c>
      <c r="AB265" s="51">
        <f t="shared" ref="AB265:AB267" si="300">AA265/L265</f>
        <v>-1</v>
      </c>
      <c r="AC265" s="15" t="s">
        <v>592</v>
      </c>
      <c r="AK265" s="23"/>
      <c r="AL265" s="23"/>
    </row>
    <row r="266" spans="1:38" ht="31.5" outlineLevel="1" x14ac:dyDescent="0.25">
      <c r="A266" s="43" t="s">
        <v>589</v>
      </c>
      <c r="B266" s="80" t="s">
        <v>593</v>
      </c>
      <c r="C266" s="81" t="s">
        <v>594</v>
      </c>
      <c r="D266" s="49">
        <v>17.681799999999999</v>
      </c>
      <c r="E266" s="47" t="s">
        <v>34</v>
      </c>
      <c r="F266" s="48">
        <v>0.9</v>
      </c>
      <c r="G266" s="49">
        <v>16.7818</v>
      </c>
      <c r="H266" s="72">
        <f t="shared" si="290"/>
        <v>15.941799999999999</v>
      </c>
      <c r="I266" s="48">
        <v>0</v>
      </c>
      <c r="J266" s="48">
        <v>0</v>
      </c>
      <c r="K266" s="48">
        <v>13.335000000000001</v>
      </c>
      <c r="L266" s="48">
        <v>2.606799999999998</v>
      </c>
      <c r="M266" s="72">
        <f t="shared" si="291"/>
        <v>16.80543909</v>
      </c>
      <c r="N266" s="48">
        <v>0</v>
      </c>
      <c r="O266" s="48">
        <v>0</v>
      </c>
      <c r="P266" s="48">
        <v>14.09883829</v>
      </c>
      <c r="Q266" s="48">
        <v>2.7066007999999999</v>
      </c>
      <c r="R266" s="72">
        <f t="shared" si="292"/>
        <v>-2.3639089999999641E-2</v>
      </c>
      <c r="S266" s="72">
        <f t="shared" si="293"/>
        <v>0.86363909000000127</v>
      </c>
      <c r="T266" s="51">
        <f t="shared" si="294"/>
        <v>5.4174502879223256E-2</v>
      </c>
      <c r="U266" s="50">
        <f t="shared" si="295"/>
        <v>0</v>
      </c>
      <c r="V266" s="51">
        <v>0</v>
      </c>
      <c r="W266" s="50">
        <f t="shared" si="296"/>
        <v>0</v>
      </c>
      <c r="X266" s="51">
        <v>0</v>
      </c>
      <c r="Y266" s="72">
        <f t="shared" si="297"/>
        <v>0.76383828999999892</v>
      </c>
      <c r="Z266" s="51">
        <f t="shared" si="298"/>
        <v>5.7280711661042288E-2</v>
      </c>
      <c r="AA266" s="72">
        <f t="shared" si="299"/>
        <v>9.980080000000191E-2</v>
      </c>
      <c r="AB266" s="51">
        <f t="shared" si="300"/>
        <v>3.828479361669556E-2</v>
      </c>
      <c r="AC266" s="15" t="s">
        <v>34</v>
      </c>
      <c r="AK266" s="23"/>
      <c r="AL266" s="23"/>
    </row>
    <row r="267" spans="1:38" ht="78.75" outlineLevel="1" x14ac:dyDescent="0.25">
      <c r="A267" s="43" t="s">
        <v>589</v>
      </c>
      <c r="B267" s="80" t="s">
        <v>595</v>
      </c>
      <c r="C267" s="81" t="s">
        <v>596</v>
      </c>
      <c r="D267" s="49">
        <v>17.571000000000002</v>
      </c>
      <c r="E267" s="47" t="s">
        <v>34</v>
      </c>
      <c r="F267" s="48">
        <v>9.5035559999999997</v>
      </c>
      <c r="G267" s="49">
        <v>8.0674440000000018</v>
      </c>
      <c r="H267" s="72">
        <f t="shared" si="290"/>
        <v>7.8330000000000002</v>
      </c>
      <c r="I267" s="48">
        <v>0</v>
      </c>
      <c r="J267" s="48">
        <v>0</v>
      </c>
      <c r="K267" s="48">
        <v>6.6349999999999998</v>
      </c>
      <c r="L267" s="48">
        <v>1.1980000000000004</v>
      </c>
      <c r="M267" s="72">
        <f t="shared" si="291"/>
        <v>6.3595119000000002</v>
      </c>
      <c r="N267" s="48">
        <v>0</v>
      </c>
      <c r="O267" s="48">
        <v>0</v>
      </c>
      <c r="P267" s="48">
        <v>5.37113262</v>
      </c>
      <c r="Q267" s="48">
        <v>0.98837927999999997</v>
      </c>
      <c r="R267" s="72">
        <f t="shared" si="292"/>
        <v>1.7079321000000016</v>
      </c>
      <c r="S267" s="72">
        <f t="shared" si="293"/>
        <v>-1.4734881</v>
      </c>
      <c r="T267" s="51">
        <f t="shared" si="294"/>
        <v>-0.18811286863270776</v>
      </c>
      <c r="U267" s="50">
        <f t="shared" si="295"/>
        <v>0</v>
      </c>
      <c r="V267" s="51">
        <v>0</v>
      </c>
      <c r="W267" s="50">
        <f t="shared" si="296"/>
        <v>0</v>
      </c>
      <c r="X267" s="51">
        <v>0</v>
      </c>
      <c r="Y267" s="72">
        <f t="shared" si="297"/>
        <v>-1.2638673799999998</v>
      </c>
      <c r="Z267" s="51">
        <f t="shared" si="298"/>
        <v>-0.19048491032403916</v>
      </c>
      <c r="AA267" s="72">
        <f t="shared" si="299"/>
        <v>-0.20962072000000043</v>
      </c>
      <c r="AB267" s="51">
        <f t="shared" si="300"/>
        <v>-0.1749755592654427</v>
      </c>
      <c r="AC267" s="15" t="s">
        <v>597</v>
      </c>
      <c r="AK267" s="23"/>
      <c r="AL267" s="23"/>
    </row>
    <row r="268" spans="1:38" outlineLevel="1" x14ac:dyDescent="0.25">
      <c r="A268" s="30" t="s">
        <v>598</v>
      </c>
      <c r="B268" s="37" t="s">
        <v>100</v>
      </c>
      <c r="C268" s="32" t="s">
        <v>33</v>
      </c>
      <c r="D268" s="107">
        <v>0</v>
      </c>
      <c r="E268" s="108" t="s">
        <v>34</v>
      </c>
      <c r="F268" s="84">
        <v>0</v>
      </c>
      <c r="G268" s="107">
        <v>0</v>
      </c>
      <c r="H268" s="84">
        <v>0</v>
      </c>
      <c r="I268" s="84">
        <v>0</v>
      </c>
      <c r="J268" s="84">
        <v>0</v>
      </c>
      <c r="K268" s="84">
        <v>0</v>
      </c>
      <c r="L268" s="84">
        <v>0</v>
      </c>
      <c r="M268" s="84">
        <v>0</v>
      </c>
      <c r="N268" s="84">
        <v>0</v>
      </c>
      <c r="O268" s="84">
        <v>0</v>
      </c>
      <c r="P268" s="84">
        <v>0</v>
      </c>
      <c r="Q268" s="84">
        <v>0</v>
      </c>
      <c r="R268" s="84">
        <v>0</v>
      </c>
      <c r="S268" s="84">
        <v>0</v>
      </c>
      <c r="T268" s="35">
        <v>0</v>
      </c>
      <c r="U268" s="34">
        <v>0</v>
      </c>
      <c r="V268" s="35">
        <v>0</v>
      </c>
      <c r="W268" s="34">
        <v>0</v>
      </c>
      <c r="X268" s="35">
        <v>0</v>
      </c>
      <c r="Y268" s="84">
        <v>0</v>
      </c>
      <c r="Z268" s="35">
        <v>0</v>
      </c>
      <c r="AA268" s="84">
        <v>0</v>
      </c>
      <c r="AB268" s="35">
        <v>0</v>
      </c>
      <c r="AC268" s="36" t="s">
        <v>34</v>
      </c>
      <c r="AK268" s="23"/>
      <c r="AL268" s="23"/>
    </row>
    <row r="269" spans="1:38" outlineLevel="1" x14ac:dyDescent="0.25">
      <c r="A269" s="30" t="s">
        <v>599</v>
      </c>
      <c r="B269" s="37" t="s">
        <v>114</v>
      </c>
      <c r="C269" s="32" t="s">
        <v>33</v>
      </c>
      <c r="D269" s="107">
        <f>SUM(D270:D271)</f>
        <v>8.3397999999999985</v>
      </c>
      <c r="E269" s="109" t="str">
        <f t="shared" ref="E269:V269" si="301">E270</f>
        <v>нд</v>
      </c>
      <c r="F269" s="107">
        <f>SUM(F270:F271)</f>
        <v>0</v>
      </c>
      <c r="G269" s="107">
        <f t="shared" ref="G269:AA269" si="302">SUM(G270:G271)</f>
        <v>8.3397999999999985</v>
      </c>
      <c r="H269" s="107">
        <f t="shared" si="302"/>
        <v>8.3397999999999985</v>
      </c>
      <c r="I269" s="107">
        <f t="shared" si="302"/>
        <v>0</v>
      </c>
      <c r="J269" s="107">
        <f t="shared" si="302"/>
        <v>0</v>
      </c>
      <c r="K269" s="107">
        <f t="shared" si="302"/>
        <v>7</v>
      </c>
      <c r="L269" s="107">
        <f t="shared" si="302"/>
        <v>1.3397999999999985</v>
      </c>
      <c r="M269" s="107">
        <f t="shared" si="302"/>
        <v>1.3829200800000001</v>
      </c>
      <c r="N269" s="107">
        <f t="shared" si="302"/>
        <v>0</v>
      </c>
      <c r="O269" s="107">
        <f t="shared" si="302"/>
        <v>0</v>
      </c>
      <c r="P269" s="107">
        <f t="shared" si="302"/>
        <v>1.1524333999999998</v>
      </c>
      <c r="Q269" s="107">
        <f t="shared" si="302"/>
        <v>0.23048668000000019</v>
      </c>
      <c r="R269" s="107">
        <f t="shared" si="302"/>
        <v>8.3397999999999985</v>
      </c>
      <c r="S269" s="107">
        <f t="shared" si="302"/>
        <v>-8.3397999999999985</v>
      </c>
      <c r="T269" s="35">
        <f>S269/H269</f>
        <v>-1</v>
      </c>
      <c r="U269" s="33">
        <f t="shared" si="302"/>
        <v>0</v>
      </c>
      <c r="V269" s="69">
        <f t="shared" si="301"/>
        <v>0</v>
      </c>
      <c r="W269" s="33">
        <f t="shared" si="302"/>
        <v>0</v>
      </c>
      <c r="X269" s="35">
        <v>0</v>
      </c>
      <c r="Y269" s="107">
        <f t="shared" si="302"/>
        <v>-7</v>
      </c>
      <c r="Z269" s="35">
        <f>Y269/K269</f>
        <v>-1</v>
      </c>
      <c r="AA269" s="107">
        <f t="shared" si="302"/>
        <v>-1.3397999999999985</v>
      </c>
      <c r="AB269" s="35">
        <f>AA269/L269</f>
        <v>-1</v>
      </c>
      <c r="AC269" s="36" t="s">
        <v>34</v>
      </c>
      <c r="AK269" s="23"/>
      <c r="AL269" s="23"/>
    </row>
    <row r="270" spans="1:38" ht="63.75" customHeight="1" outlineLevel="1" x14ac:dyDescent="0.25">
      <c r="A270" s="43" t="s">
        <v>599</v>
      </c>
      <c r="B270" s="80" t="s">
        <v>600</v>
      </c>
      <c r="C270" s="81" t="s">
        <v>601</v>
      </c>
      <c r="D270" s="49">
        <v>8.3397999999999985</v>
      </c>
      <c r="E270" s="47" t="s">
        <v>34</v>
      </c>
      <c r="F270" s="48">
        <v>0</v>
      </c>
      <c r="G270" s="49">
        <v>8.3397999999999985</v>
      </c>
      <c r="H270" s="72">
        <f>I270+J270+K270+L270</f>
        <v>8.3397999999999985</v>
      </c>
      <c r="I270" s="48">
        <v>0</v>
      </c>
      <c r="J270" s="48">
        <v>0</v>
      </c>
      <c r="K270" s="48">
        <v>7</v>
      </c>
      <c r="L270" s="48">
        <v>1.3397999999999985</v>
      </c>
      <c r="M270" s="72">
        <f>N270+O270+P270+Q270</f>
        <v>0</v>
      </c>
      <c r="N270" s="48">
        <v>0</v>
      </c>
      <c r="O270" s="48">
        <v>0</v>
      </c>
      <c r="P270" s="48">
        <v>0</v>
      </c>
      <c r="Q270" s="48">
        <v>0</v>
      </c>
      <c r="R270" s="72">
        <f t="shared" ref="R270" si="303">G270-M270</f>
        <v>8.3397999999999985</v>
      </c>
      <c r="S270" s="72">
        <f>M270-H270</f>
        <v>-8.3397999999999985</v>
      </c>
      <c r="T270" s="51">
        <f>S270/H270</f>
        <v>-1</v>
      </c>
      <c r="U270" s="50">
        <f t="shared" ref="U270" si="304">N270-I270</f>
        <v>0</v>
      </c>
      <c r="V270" s="51">
        <v>0</v>
      </c>
      <c r="W270" s="50">
        <f t="shared" ref="W270" si="305">O270-J270</f>
        <v>0</v>
      </c>
      <c r="X270" s="51">
        <v>0</v>
      </c>
      <c r="Y270" s="72">
        <f>P270-K270</f>
        <v>-7</v>
      </c>
      <c r="Z270" s="51">
        <f t="shared" ref="Z270" si="306">Y270/K270</f>
        <v>-1</v>
      </c>
      <c r="AA270" s="72">
        <f t="shared" ref="AA270" si="307">Q270-L270</f>
        <v>-1.3397999999999985</v>
      </c>
      <c r="AB270" s="51">
        <f t="shared" ref="AB270" si="308">AA270/L270</f>
        <v>-1</v>
      </c>
      <c r="AC270" s="15" t="s">
        <v>602</v>
      </c>
      <c r="AK270" s="23"/>
      <c r="AL270" s="23"/>
    </row>
    <row r="271" spans="1:38" ht="31.5" outlineLevel="1" x14ac:dyDescent="0.25">
      <c r="A271" s="43" t="s">
        <v>599</v>
      </c>
      <c r="B271" s="80" t="s">
        <v>603</v>
      </c>
      <c r="C271" s="81" t="s">
        <v>604</v>
      </c>
      <c r="D271" s="49" t="s">
        <v>34</v>
      </c>
      <c r="E271" s="47" t="s">
        <v>34</v>
      </c>
      <c r="F271" s="48" t="s">
        <v>34</v>
      </c>
      <c r="G271" s="49" t="s">
        <v>34</v>
      </c>
      <c r="H271" s="72" t="s">
        <v>34</v>
      </c>
      <c r="I271" s="48" t="s">
        <v>34</v>
      </c>
      <c r="J271" s="48" t="s">
        <v>34</v>
      </c>
      <c r="K271" s="48" t="s">
        <v>34</v>
      </c>
      <c r="L271" s="48" t="s">
        <v>34</v>
      </c>
      <c r="M271" s="72">
        <f>N271+O271+P271+Q271</f>
        <v>1.3829200800000001</v>
      </c>
      <c r="N271" s="48">
        <v>0</v>
      </c>
      <c r="O271" s="48">
        <v>0</v>
      </c>
      <c r="P271" s="48">
        <v>1.1524333999999998</v>
      </c>
      <c r="Q271" s="48">
        <v>0.23048668000000019</v>
      </c>
      <c r="R271" s="72" t="s">
        <v>34</v>
      </c>
      <c r="S271" s="72" t="s">
        <v>34</v>
      </c>
      <c r="T271" s="51" t="s">
        <v>34</v>
      </c>
      <c r="U271" s="50" t="s">
        <v>34</v>
      </c>
      <c r="V271" s="51" t="s">
        <v>34</v>
      </c>
      <c r="W271" s="50" t="s">
        <v>34</v>
      </c>
      <c r="X271" s="51" t="s">
        <v>34</v>
      </c>
      <c r="Y271" s="72" t="s">
        <v>34</v>
      </c>
      <c r="Z271" s="51" t="s">
        <v>34</v>
      </c>
      <c r="AA271" s="72" t="s">
        <v>34</v>
      </c>
      <c r="AB271" s="51" t="s">
        <v>34</v>
      </c>
      <c r="AC271" s="15" t="s">
        <v>95</v>
      </c>
      <c r="AK271" s="23"/>
      <c r="AL271" s="23"/>
    </row>
    <row r="272" spans="1:38" ht="31.5" outlineLevel="1" x14ac:dyDescent="0.25">
      <c r="A272" s="30" t="s">
        <v>605</v>
      </c>
      <c r="B272" s="37" t="s">
        <v>119</v>
      </c>
      <c r="C272" s="32" t="s">
        <v>33</v>
      </c>
      <c r="D272" s="107">
        <f>SUM(D273:D278)</f>
        <v>104.96384402199999</v>
      </c>
      <c r="E272" s="108" t="s">
        <v>34</v>
      </c>
      <c r="F272" s="84">
        <f t="shared" ref="F272:S272" si="309">SUM(F273:F278)</f>
        <v>40.327992899999998</v>
      </c>
      <c r="G272" s="107">
        <f t="shared" si="309"/>
        <v>64.635851122000005</v>
      </c>
      <c r="H272" s="84">
        <f t="shared" si="309"/>
        <v>27.853446040000001</v>
      </c>
      <c r="I272" s="84">
        <f t="shared" si="309"/>
        <v>0</v>
      </c>
      <c r="J272" s="84">
        <f t="shared" si="309"/>
        <v>0</v>
      </c>
      <c r="K272" s="84">
        <f t="shared" si="309"/>
        <v>23.318705033333334</v>
      </c>
      <c r="L272" s="84">
        <f t="shared" si="309"/>
        <v>4.5347410066666667</v>
      </c>
      <c r="M272" s="84">
        <f t="shared" si="309"/>
        <v>13.248562</v>
      </c>
      <c r="N272" s="84">
        <f t="shared" si="309"/>
        <v>0</v>
      </c>
      <c r="O272" s="84">
        <f t="shared" si="309"/>
        <v>0</v>
      </c>
      <c r="P272" s="84">
        <f t="shared" si="309"/>
        <v>11.10131093</v>
      </c>
      <c r="Q272" s="84">
        <f t="shared" si="309"/>
        <v>2.1472510699999998</v>
      </c>
      <c r="R272" s="84">
        <f t="shared" si="309"/>
        <v>51.387289121999999</v>
      </c>
      <c r="S272" s="84">
        <f t="shared" si="309"/>
        <v>-14.604884040000002</v>
      </c>
      <c r="T272" s="35">
        <f t="shared" si="286"/>
        <v>-0.52434747280555882</v>
      </c>
      <c r="U272" s="34">
        <f>SUM(U273:U278)</f>
        <v>0</v>
      </c>
      <c r="V272" s="35">
        <v>0</v>
      </c>
      <c r="W272" s="34">
        <f>SUM(W273:W278)</f>
        <v>0</v>
      </c>
      <c r="X272" s="35">
        <v>0</v>
      </c>
      <c r="Y272" s="84">
        <f>SUM(Y273:Y278)</f>
        <v>-12.217394103333334</v>
      </c>
      <c r="Z272" s="35">
        <f t="shared" si="287"/>
        <v>-0.5239310710379913</v>
      </c>
      <c r="AA272" s="84">
        <f>SUM(AA273:AA278)</f>
        <v>-2.3874899366666669</v>
      </c>
      <c r="AB272" s="35">
        <f t="shared" si="288"/>
        <v>-0.5264887086509995</v>
      </c>
      <c r="AC272" s="36" t="s">
        <v>34</v>
      </c>
      <c r="AK272" s="23"/>
      <c r="AL272" s="23"/>
    </row>
    <row r="273" spans="1:38" ht="52.5" customHeight="1" outlineLevel="1" x14ac:dyDescent="0.25">
      <c r="A273" s="43" t="s">
        <v>605</v>
      </c>
      <c r="B273" s="83" t="s">
        <v>606</v>
      </c>
      <c r="C273" s="45" t="s">
        <v>607</v>
      </c>
      <c r="D273" s="49">
        <v>1.05</v>
      </c>
      <c r="E273" s="47" t="s">
        <v>34</v>
      </c>
      <c r="F273" s="48">
        <v>1.0467624099999999</v>
      </c>
      <c r="G273" s="49">
        <v>3.2375900000001234E-3</v>
      </c>
      <c r="H273" s="72">
        <f t="shared" ref="H273:H278" si="310">I273+J273+K273+L273</f>
        <v>0.2</v>
      </c>
      <c r="I273" s="48">
        <v>0</v>
      </c>
      <c r="J273" s="48">
        <v>0</v>
      </c>
      <c r="K273" s="48">
        <v>0.16666666666666669</v>
      </c>
      <c r="L273" s="48">
        <v>3.3333333333333326E-2</v>
      </c>
      <c r="M273" s="72">
        <f t="shared" ref="M273:M278" si="311">N273+O273+P273+Q273</f>
        <v>0.10169193</v>
      </c>
      <c r="N273" s="48">
        <v>0</v>
      </c>
      <c r="O273" s="48">
        <v>0</v>
      </c>
      <c r="P273" s="48">
        <v>8.4743270000000009E-2</v>
      </c>
      <c r="Q273" s="48">
        <v>1.694865999999999E-2</v>
      </c>
      <c r="R273" s="72">
        <f t="shared" ref="R273:R278" si="312">G273-M273</f>
        <v>-9.8454339999999876E-2</v>
      </c>
      <c r="S273" s="72">
        <f t="shared" ref="S273:S278" si="313">M273-H273</f>
        <v>-9.8308070000000011E-2</v>
      </c>
      <c r="T273" s="51">
        <f t="shared" si="286"/>
        <v>-0.49154035000000001</v>
      </c>
      <c r="U273" s="50">
        <f t="shared" ref="U273:U278" si="314">N273-I273</f>
        <v>0</v>
      </c>
      <c r="V273" s="51">
        <v>0</v>
      </c>
      <c r="W273" s="50">
        <f t="shared" ref="W273:W278" si="315">O273-J273</f>
        <v>0</v>
      </c>
      <c r="X273" s="51">
        <v>0</v>
      </c>
      <c r="Y273" s="72">
        <f t="shared" ref="Y273:Y278" si="316">P273-K273</f>
        <v>-8.1923396666666676E-2</v>
      </c>
      <c r="Z273" s="51">
        <f t="shared" si="287"/>
        <v>-0.49154038</v>
      </c>
      <c r="AA273" s="72">
        <f t="shared" ref="AA273:AA278" si="317">Q273-L273</f>
        <v>-1.6384673333333336E-2</v>
      </c>
      <c r="AB273" s="51">
        <f t="shared" si="288"/>
        <v>-0.49154020000000015</v>
      </c>
      <c r="AC273" s="15" t="s">
        <v>95</v>
      </c>
      <c r="AK273" s="23"/>
      <c r="AL273" s="23"/>
    </row>
    <row r="274" spans="1:38" ht="47.25" outlineLevel="1" x14ac:dyDescent="0.25">
      <c r="A274" s="43" t="s">
        <v>605</v>
      </c>
      <c r="B274" s="83" t="s">
        <v>608</v>
      </c>
      <c r="C274" s="45" t="s">
        <v>609</v>
      </c>
      <c r="D274" s="49">
        <v>33.859851151999997</v>
      </c>
      <c r="E274" s="47" t="s">
        <v>34</v>
      </c>
      <c r="F274" s="48">
        <v>0</v>
      </c>
      <c r="G274" s="49">
        <v>33.859851151999997</v>
      </c>
      <c r="H274" s="72">
        <f t="shared" si="310"/>
        <v>3.4</v>
      </c>
      <c r="I274" s="48">
        <v>0</v>
      </c>
      <c r="J274" s="48">
        <v>0</v>
      </c>
      <c r="K274" s="48">
        <v>2.8333333333333335</v>
      </c>
      <c r="L274" s="48">
        <v>0.56666666666666643</v>
      </c>
      <c r="M274" s="72">
        <f t="shared" si="311"/>
        <v>0</v>
      </c>
      <c r="N274" s="48">
        <v>0</v>
      </c>
      <c r="O274" s="48">
        <v>0</v>
      </c>
      <c r="P274" s="48">
        <v>0</v>
      </c>
      <c r="Q274" s="48">
        <v>0</v>
      </c>
      <c r="R274" s="72">
        <f t="shared" si="312"/>
        <v>33.859851151999997</v>
      </c>
      <c r="S274" s="72">
        <f t="shared" si="313"/>
        <v>-3.4</v>
      </c>
      <c r="T274" s="51">
        <f t="shared" si="286"/>
        <v>-1</v>
      </c>
      <c r="U274" s="50">
        <f t="shared" si="314"/>
        <v>0</v>
      </c>
      <c r="V274" s="51">
        <v>0</v>
      </c>
      <c r="W274" s="50">
        <f t="shared" si="315"/>
        <v>0</v>
      </c>
      <c r="X274" s="51">
        <v>0</v>
      </c>
      <c r="Y274" s="72">
        <f t="shared" si="316"/>
        <v>-2.8333333333333335</v>
      </c>
      <c r="Z274" s="51">
        <f t="shared" si="287"/>
        <v>-1</v>
      </c>
      <c r="AA274" s="72">
        <f t="shared" si="317"/>
        <v>-0.56666666666666643</v>
      </c>
      <c r="AB274" s="51">
        <f t="shared" si="288"/>
        <v>-1</v>
      </c>
      <c r="AC274" s="15" t="s">
        <v>610</v>
      </c>
      <c r="AK274" s="23"/>
      <c r="AL274" s="23"/>
    </row>
    <row r="275" spans="1:38" ht="47.25" outlineLevel="1" x14ac:dyDescent="0.25">
      <c r="A275" s="43" t="s">
        <v>605</v>
      </c>
      <c r="B275" s="83" t="s">
        <v>611</v>
      </c>
      <c r="C275" s="45" t="s">
        <v>612</v>
      </c>
      <c r="D275" s="49">
        <v>22.362314320000003</v>
      </c>
      <c r="E275" s="47" t="s">
        <v>34</v>
      </c>
      <c r="F275" s="48">
        <v>21.20731103</v>
      </c>
      <c r="G275" s="49">
        <v>1.1550032900000033</v>
      </c>
      <c r="H275" s="72">
        <f t="shared" si="310"/>
        <v>0.36400000000000182</v>
      </c>
      <c r="I275" s="48">
        <v>0</v>
      </c>
      <c r="J275" s="48">
        <v>0</v>
      </c>
      <c r="K275" s="48">
        <v>0.30333333333333484</v>
      </c>
      <c r="L275" s="48">
        <v>6.066666666666698E-2</v>
      </c>
      <c r="M275" s="72">
        <f t="shared" si="311"/>
        <v>1.04185931</v>
      </c>
      <c r="N275" s="48">
        <v>0</v>
      </c>
      <c r="O275" s="48">
        <v>0</v>
      </c>
      <c r="P275" s="48">
        <v>0.86821608000000006</v>
      </c>
      <c r="Q275" s="48">
        <v>0.17364323000000001</v>
      </c>
      <c r="R275" s="72">
        <f t="shared" si="312"/>
        <v>0.11314398000000336</v>
      </c>
      <c r="S275" s="72">
        <f t="shared" si="313"/>
        <v>0.67785930999999811</v>
      </c>
      <c r="T275" s="51">
        <f t="shared" si="286"/>
        <v>1.8622508516483371</v>
      </c>
      <c r="U275" s="50">
        <f t="shared" si="314"/>
        <v>0</v>
      </c>
      <c r="V275" s="51">
        <v>0</v>
      </c>
      <c r="W275" s="50">
        <f t="shared" si="315"/>
        <v>0</v>
      </c>
      <c r="X275" s="51">
        <v>0</v>
      </c>
      <c r="Y275" s="72">
        <f t="shared" si="316"/>
        <v>0.56488274666666527</v>
      </c>
      <c r="Z275" s="51">
        <f t="shared" si="287"/>
        <v>1.8622508131867994</v>
      </c>
      <c r="AA275" s="72">
        <f t="shared" si="317"/>
        <v>0.11297656333333303</v>
      </c>
      <c r="AB275" s="51">
        <f t="shared" si="288"/>
        <v>1.8622510439560294</v>
      </c>
      <c r="AC275" s="15" t="s">
        <v>613</v>
      </c>
      <c r="AK275" s="23"/>
      <c r="AL275" s="23"/>
    </row>
    <row r="276" spans="1:38" ht="24.75" customHeight="1" outlineLevel="1" x14ac:dyDescent="0.25">
      <c r="A276" s="43" t="s">
        <v>605</v>
      </c>
      <c r="B276" s="83" t="s">
        <v>614</v>
      </c>
      <c r="C276" s="45" t="s">
        <v>615</v>
      </c>
      <c r="D276" s="49">
        <v>14.570260185999997</v>
      </c>
      <c r="E276" s="47" t="s">
        <v>34</v>
      </c>
      <c r="F276" s="48">
        <v>8.4784272999999999</v>
      </c>
      <c r="G276" s="49">
        <v>6.0918328859999971</v>
      </c>
      <c r="H276" s="72">
        <f t="shared" si="310"/>
        <v>4.7360276759999991</v>
      </c>
      <c r="I276" s="48">
        <v>0</v>
      </c>
      <c r="J276" s="48">
        <v>0</v>
      </c>
      <c r="K276" s="48">
        <v>4.0541897299999992</v>
      </c>
      <c r="L276" s="48">
        <v>0.68183794599999992</v>
      </c>
      <c r="M276" s="72">
        <f t="shared" si="311"/>
        <v>5.14001077</v>
      </c>
      <c r="N276" s="48">
        <v>0</v>
      </c>
      <c r="O276" s="48">
        <v>0</v>
      </c>
      <c r="P276" s="48">
        <v>4.34418492</v>
      </c>
      <c r="Q276" s="48">
        <v>0.79582584999999995</v>
      </c>
      <c r="R276" s="72">
        <f t="shared" si="312"/>
        <v>0.95182211599999711</v>
      </c>
      <c r="S276" s="72">
        <f t="shared" si="313"/>
        <v>0.40398309400000088</v>
      </c>
      <c r="T276" s="51">
        <f t="shared" si="286"/>
        <v>8.5299985903207573E-2</v>
      </c>
      <c r="U276" s="50">
        <f t="shared" si="314"/>
        <v>0</v>
      </c>
      <c r="V276" s="51">
        <v>0</v>
      </c>
      <c r="W276" s="50">
        <f t="shared" si="315"/>
        <v>0</v>
      </c>
      <c r="X276" s="51">
        <v>0</v>
      </c>
      <c r="Y276" s="72">
        <f t="shared" si="316"/>
        <v>0.28999519000000085</v>
      </c>
      <c r="Z276" s="51">
        <f t="shared" si="287"/>
        <v>7.1529752999497861E-2</v>
      </c>
      <c r="AA276" s="72">
        <f t="shared" si="317"/>
        <v>0.11398790400000003</v>
      </c>
      <c r="AB276" s="51">
        <f t="shared" si="288"/>
        <v>0.16717741315030896</v>
      </c>
      <c r="AC276" s="15" t="s">
        <v>34</v>
      </c>
      <c r="AK276" s="23"/>
      <c r="AL276" s="23"/>
    </row>
    <row r="277" spans="1:38" ht="31.5" outlineLevel="1" x14ac:dyDescent="0.25">
      <c r="A277" s="43" t="s">
        <v>605</v>
      </c>
      <c r="B277" s="83" t="s">
        <v>616</v>
      </c>
      <c r="C277" s="45" t="s">
        <v>617</v>
      </c>
      <c r="D277" s="49">
        <v>4.3274183639999997</v>
      </c>
      <c r="E277" s="47" t="s">
        <v>34</v>
      </c>
      <c r="F277" s="48">
        <v>0</v>
      </c>
      <c r="G277" s="49">
        <v>4.3274183639999997</v>
      </c>
      <c r="H277" s="72">
        <f t="shared" si="310"/>
        <v>4.3274183639999997</v>
      </c>
      <c r="I277" s="48">
        <v>0</v>
      </c>
      <c r="J277" s="48">
        <v>0</v>
      </c>
      <c r="K277" s="48">
        <v>3.6061819699999997</v>
      </c>
      <c r="L277" s="48">
        <v>0.72123639399999995</v>
      </c>
      <c r="M277" s="72">
        <f t="shared" si="311"/>
        <v>6.9649999899999999</v>
      </c>
      <c r="N277" s="48">
        <v>0</v>
      </c>
      <c r="O277" s="48">
        <v>0</v>
      </c>
      <c r="P277" s="48">
        <v>5.8041666599999999</v>
      </c>
      <c r="Q277" s="48">
        <v>1.16083333</v>
      </c>
      <c r="R277" s="72">
        <f t="shared" si="312"/>
        <v>-2.6375816260000002</v>
      </c>
      <c r="S277" s="72">
        <f t="shared" si="313"/>
        <v>2.6375816260000002</v>
      </c>
      <c r="T277" s="51">
        <f t="shared" si="286"/>
        <v>0.60950465246026775</v>
      </c>
      <c r="U277" s="50">
        <f t="shared" si="314"/>
        <v>0</v>
      </c>
      <c r="V277" s="51">
        <v>0</v>
      </c>
      <c r="W277" s="50">
        <f t="shared" si="315"/>
        <v>0</v>
      </c>
      <c r="X277" s="51">
        <v>0</v>
      </c>
      <c r="Y277" s="72">
        <f t="shared" si="316"/>
        <v>2.1979846900000002</v>
      </c>
      <c r="Z277" s="51">
        <f t="shared" si="287"/>
        <v>0.60950465292243705</v>
      </c>
      <c r="AA277" s="72">
        <f t="shared" si="317"/>
        <v>0.43959693600000005</v>
      </c>
      <c r="AB277" s="51">
        <f t="shared" si="288"/>
        <v>0.60950465014942112</v>
      </c>
      <c r="AC277" s="45" t="s">
        <v>618</v>
      </c>
      <c r="AK277" s="23"/>
      <c r="AL277" s="23"/>
    </row>
    <row r="278" spans="1:38" ht="64.5" customHeight="1" outlineLevel="1" x14ac:dyDescent="0.25">
      <c r="A278" s="43" t="s">
        <v>605</v>
      </c>
      <c r="B278" s="83" t="s">
        <v>619</v>
      </c>
      <c r="C278" s="45" t="s">
        <v>620</v>
      </c>
      <c r="D278" s="49">
        <v>28.794</v>
      </c>
      <c r="E278" s="47" t="s">
        <v>34</v>
      </c>
      <c r="F278" s="48">
        <v>9.5954921599999992</v>
      </c>
      <c r="G278" s="49">
        <v>19.198507840000001</v>
      </c>
      <c r="H278" s="72">
        <f t="shared" si="310"/>
        <v>14.826000000000001</v>
      </c>
      <c r="I278" s="48">
        <v>0</v>
      </c>
      <c r="J278" s="48">
        <v>0</v>
      </c>
      <c r="K278" s="48">
        <v>12.355</v>
      </c>
      <c r="L278" s="48">
        <v>2.4710000000000001</v>
      </c>
      <c r="M278" s="72">
        <f t="shared" si="311"/>
        <v>0</v>
      </c>
      <c r="N278" s="48">
        <v>0</v>
      </c>
      <c r="O278" s="48">
        <v>0</v>
      </c>
      <c r="P278" s="48">
        <v>0</v>
      </c>
      <c r="Q278" s="48">
        <v>0</v>
      </c>
      <c r="R278" s="72">
        <f t="shared" si="312"/>
        <v>19.198507840000001</v>
      </c>
      <c r="S278" s="72">
        <f t="shared" si="313"/>
        <v>-14.826000000000001</v>
      </c>
      <c r="T278" s="51">
        <f t="shared" si="286"/>
        <v>-1</v>
      </c>
      <c r="U278" s="50">
        <f t="shared" si="314"/>
        <v>0</v>
      </c>
      <c r="V278" s="51">
        <v>0</v>
      </c>
      <c r="W278" s="50">
        <f t="shared" si="315"/>
        <v>0</v>
      </c>
      <c r="X278" s="51">
        <v>0</v>
      </c>
      <c r="Y278" s="72">
        <f t="shared" si="316"/>
        <v>-12.355</v>
      </c>
      <c r="Z278" s="51">
        <f t="shared" si="287"/>
        <v>-1</v>
      </c>
      <c r="AA278" s="72">
        <f t="shared" si="317"/>
        <v>-2.4710000000000001</v>
      </c>
      <c r="AB278" s="51">
        <f t="shared" si="288"/>
        <v>-1</v>
      </c>
      <c r="AC278" s="15" t="s">
        <v>621</v>
      </c>
      <c r="AK278" s="23"/>
      <c r="AL278" s="23"/>
    </row>
    <row r="279" spans="1:38" ht="31.5" outlineLevel="1" x14ac:dyDescent="0.25">
      <c r="A279" s="30" t="s">
        <v>622</v>
      </c>
      <c r="B279" s="37" t="s">
        <v>137</v>
      </c>
      <c r="C279" s="32" t="s">
        <v>33</v>
      </c>
      <c r="D279" s="107">
        <f>D280+D284+D285+D286</f>
        <v>796.9415479047999</v>
      </c>
      <c r="E279" s="108" t="s">
        <v>34</v>
      </c>
      <c r="F279" s="84">
        <f t="shared" ref="F279:S279" si="318">F280+F284+F285+F286</f>
        <v>244.59124014999998</v>
      </c>
      <c r="G279" s="107">
        <f t="shared" si="318"/>
        <v>552.35030775479993</v>
      </c>
      <c r="H279" s="84">
        <f t="shared" si="318"/>
        <v>148.6393702</v>
      </c>
      <c r="I279" s="84">
        <f t="shared" si="318"/>
        <v>0</v>
      </c>
      <c r="J279" s="84">
        <f t="shared" si="318"/>
        <v>0</v>
      </c>
      <c r="K279" s="84">
        <f t="shared" si="318"/>
        <v>124.85950903166668</v>
      </c>
      <c r="L279" s="84">
        <f t="shared" si="318"/>
        <v>23.779861168333333</v>
      </c>
      <c r="M279" s="84">
        <f t="shared" si="318"/>
        <v>237.99724535999997</v>
      </c>
      <c r="N279" s="84">
        <f t="shared" si="318"/>
        <v>0</v>
      </c>
      <c r="O279" s="84">
        <f t="shared" si="318"/>
        <v>0</v>
      </c>
      <c r="P279" s="84">
        <f t="shared" si="318"/>
        <v>201.45276796000002</v>
      </c>
      <c r="Q279" s="84">
        <f t="shared" si="318"/>
        <v>36.544477400000005</v>
      </c>
      <c r="R279" s="84">
        <f t="shared" si="318"/>
        <v>363.14855210480005</v>
      </c>
      <c r="S279" s="84">
        <f t="shared" si="318"/>
        <v>40.562385450000008</v>
      </c>
      <c r="T279" s="35">
        <f t="shared" si="286"/>
        <v>0.27289126289637633</v>
      </c>
      <c r="U279" s="34">
        <f>U280+U284+U285+U286</f>
        <v>0</v>
      </c>
      <c r="V279" s="35">
        <v>0</v>
      </c>
      <c r="W279" s="34">
        <f>W280+W284+W285+W286</f>
        <v>0</v>
      </c>
      <c r="X279" s="35">
        <v>0</v>
      </c>
      <c r="Y279" s="84">
        <f>Y280+Y284+Y285+Y286</f>
        <v>35.910795008333331</v>
      </c>
      <c r="Z279" s="35">
        <f t="shared" si="287"/>
        <v>0.28760961249035261</v>
      </c>
      <c r="AA279" s="84">
        <f>AA280+AA284+AA285+AA286</f>
        <v>4.6515904416666691</v>
      </c>
      <c r="AB279" s="35">
        <f t="shared" si="288"/>
        <v>0.19561049615634432</v>
      </c>
      <c r="AC279" s="36" t="s">
        <v>34</v>
      </c>
      <c r="AK279" s="23"/>
      <c r="AL279" s="23"/>
    </row>
    <row r="280" spans="1:38" ht="47.25" outlineLevel="1" x14ac:dyDescent="0.25">
      <c r="A280" s="30" t="s">
        <v>623</v>
      </c>
      <c r="B280" s="37" t="s">
        <v>139</v>
      </c>
      <c r="C280" s="32" t="s">
        <v>33</v>
      </c>
      <c r="D280" s="107">
        <f>SUM(D281:D283)</f>
        <v>120.25233643200001</v>
      </c>
      <c r="E280" s="108" t="s">
        <v>34</v>
      </c>
      <c r="F280" s="84">
        <f t="shared" ref="F280:S280" si="319">SUM(F281:F283)</f>
        <v>13.433046349999998</v>
      </c>
      <c r="G280" s="107">
        <f t="shared" si="319"/>
        <v>106.81929008199999</v>
      </c>
      <c r="H280" s="84">
        <f t="shared" si="319"/>
        <v>55.982612038000006</v>
      </c>
      <c r="I280" s="84">
        <f t="shared" si="319"/>
        <v>0</v>
      </c>
      <c r="J280" s="84">
        <f t="shared" si="319"/>
        <v>0</v>
      </c>
      <c r="K280" s="84">
        <f t="shared" si="319"/>
        <v>47.341000126666671</v>
      </c>
      <c r="L280" s="84">
        <f t="shared" si="319"/>
        <v>8.6416119113333387</v>
      </c>
      <c r="M280" s="84">
        <f t="shared" si="319"/>
        <v>125.75889869</v>
      </c>
      <c r="N280" s="84">
        <f t="shared" si="319"/>
        <v>0</v>
      </c>
      <c r="O280" s="84">
        <f t="shared" si="319"/>
        <v>0</v>
      </c>
      <c r="P280" s="84">
        <f t="shared" si="319"/>
        <v>105.41037435999999</v>
      </c>
      <c r="Q280" s="84">
        <f t="shared" si="319"/>
        <v>20.348524329999996</v>
      </c>
      <c r="R280" s="84">
        <f t="shared" si="319"/>
        <v>4.3528734320000035</v>
      </c>
      <c r="S280" s="84">
        <f t="shared" si="319"/>
        <v>46.483804611999986</v>
      </c>
      <c r="T280" s="35">
        <f t="shared" si="286"/>
        <v>0.8303257550835178</v>
      </c>
      <c r="U280" s="34">
        <f>SUM(U281:U283)</f>
        <v>0</v>
      </c>
      <c r="V280" s="35">
        <v>0</v>
      </c>
      <c r="W280" s="34">
        <f>SUM(W281:W283)</f>
        <v>0</v>
      </c>
      <c r="X280" s="35">
        <v>0</v>
      </c>
      <c r="Y280" s="84">
        <f>SUM(Y281:Y283)</f>
        <v>38.658972533333319</v>
      </c>
      <c r="Z280" s="35">
        <f t="shared" si="287"/>
        <v>0.81660658688866905</v>
      </c>
      <c r="AA280" s="84">
        <f>SUM(AA281:AA283)</f>
        <v>7.8248320786666605</v>
      </c>
      <c r="AB280" s="35">
        <f t="shared" si="288"/>
        <v>0.90548293060979934</v>
      </c>
      <c r="AC280" s="36" t="s">
        <v>34</v>
      </c>
      <c r="AK280" s="23"/>
      <c r="AL280" s="23"/>
    </row>
    <row r="281" spans="1:38" ht="42.75" customHeight="1" outlineLevel="1" x14ac:dyDescent="0.25">
      <c r="A281" s="43" t="s">
        <v>623</v>
      </c>
      <c r="B281" s="83" t="s">
        <v>624</v>
      </c>
      <c r="C281" s="45" t="s">
        <v>625</v>
      </c>
      <c r="D281" s="49">
        <v>1.4319999999999999</v>
      </c>
      <c r="E281" s="47" t="s">
        <v>34</v>
      </c>
      <c r="F281" s="48">
        <v>1.2490846400000004</v>
      </c>
      <c r="G281" s="49">
        <v>0.18291535999999953</v>
      </c>
      <c r="H281" s="72">
        <f t="shared" ref="H281:H282" si="320">I281+J281+K281+L281</f>
        <v>0.3</v>
      </c>
      <c r="I281" s="48">
        <v>0</v>
      </c>
      <c r="J281" s="48">
        <v>0</v>
      </c>
      <c r="K281" s="48">
        <v>0.25</v>
      </c>
      <c r="L281" s="48">
        <v>4.9999999999999989E-2</v>
      </c>
      <c r="M281" s="72">
        <f t="shared" ref="M281:M283" si="321">N281+O281+P281+Q281</f>
        <v>0.13829033000000002</v>
      </c>
      <c r="N281" s="48">
        <v>0</v>
      </c>
      <c r="O281" s="48">
        <v>0</v>
      </c>
      <c r="P281" s="48">
        <v>0.11524194</v>
      </c>
      <c r="Q281" s="48">
        <v>2.3048390000000012E-2</v>
      </c>
      <c r="R281" s="72">
        <f t="shared" ref="R281:R282" si="322">G281-M281</f>
        <v>4.462502999999951E-2</v>
      </c>
      <c r="S281" s="72">
        <f t="shared" ref="S281:S282" si="323">M281-H281</f>
        <v>-0.16170966999999997</v>
      </c>
      <c r="T281" s="51">
        <f t="shared" si="286"/>
        <v>-0.53903223333333328</v>
      </c>
      <c r="U281" s="50">
        <f t="shared" ref="U281:U282" si="324">N281-I281</f>
        <v>0</v>
      </c>
      <c r="V281" s="51">
        <v>0</v>
      </c>
      <c r="W281" s="50">
        <f t="shared" ref="W281:W282" si="325">O281-J281</f>
        <v>0</v>
      </c>
      <c r="X281" s="51">
        <v>0</v>
      </c>
      <c r="Y281" s="72">
        <f t="shared" ref="Y281:Y282" si="326">P281-K281</f>
        <v>-0.13475806000000001</v>
      </c>
      <c r="Z281" s="51">
        <f t="shared" si="287"/>
        <v>-0.53903224000000005</v>
      </c>
      <c r="AA281" s="72">
        <f t="shared" ref="AA281:AA282" si="327">Q281-L281</f>
        <v>-2.6951609999999977E-2</v>
      </c>
      <c r="AB281" s="51">
        <f t="shared" si="288"/>
        <v>-0.53903219999999963</v>
      </c>
      <c r="AC281" s="15" t="s">
        <v>95</v>
      </c>
      <c r="AK281" s="23"/>
      <c r="AL281" s="23"/>
    </row>
    <row r="282" spans="1:38" ht="47.25" outlineLevel="1" x14ac:dyDescent="0.25">
      <c r="A282" s="43" t="s">
        <v>623</v>
      </c>
      <c r="B282" s="83" t="s">
        <v>626</v>
      </c>
      <c r="C282" s="45" t="s">
        <v>627</v>
      </c>
      <c r="D282" s="49">
        <v>118.820336432</v>
      </c>
      <c r="E282" s="47" t="s">
        <v>34</v>
      </c>
      <c r="F282" s="48">
        <v>12.183961709999998</v>
      </c>
      <c r="G282" s="49">
        <v>106.636374722</v>
      </c>
      <c r="H282" s="72">
        <f t="shared" si="320"/>
        <v>55.682612038000009</v>
      </c>
      <c r="I282" s="48">
        <v>0</v>
      </c>
      <c r="J282" s="48">
        <v>0</v>
      </c>
      <c r="K282" s="48">
        <v>47.091000126666671</v>
      </c>
      <c r="L282" s="48">
        <v>8.591611911333338</v>
      </c>
      <c r="M282" s="72">
        <f t="shared" si="321"/>
        <v>102.32812632</v>
      </c>
      <c r="N282" s="48">
        <v>0</v>
      </c>
      <c r="O282" s="48">
        <v>0</v>
      </c>
      <c r="P282" s="48">
        <v>85.884730719999993</v>
      </c>
      <c r="Q282" s="48">
        <v>16.443395599999999</v>
      </c>
      <c r="R282" s="72">
        <f t="shared" si="322"/>
        <v>4.3082484020000038</v>
      </c>
      <c r="S282" s="72">
        <f t="shared" si="323"/>
        <v>46.645514281999986</v>
      </c>
      <c r="T282" s="51">
        <f t="shared" si="286"/>
        <v>0.8377034153887617</v>
      </c>
      <c r="U282" s="50">
        <f t="shared" si="324"/>
        <v>0</v>
      </c>
      <c r="V282" s="51">
        <v>0</v>
      </c>
      <c r="W282" s="50">
        <f t="shared" si="325"/>
        <v>0</v>
      </c>
      <c r="X282" s="51">
        <v>0</v>
      </c>
      <c r="Y282" s="72">
        <f t="shared" si="326"/>
        <v>38.793730593333322</v>
      </c>
      <c r="Z282" s="51">
        <f t="shared" si="287"/>
        <v>0.82380349724968416</v>
      </c>
      <c r="AA282" s="72">
        <f t="shared" si="327"/>
        <v>7.8517836886666608</v>
      </c>
      <c r="AB282" s="51">
        <f t="shared" si="288"/>
        <v>0.91388947379120355</v>
      </c>
      <c r="AC282" s="15" t="s">
        <v>628</v>
      </c>
      <c r="AK282" s="23"/>
      <c r="AL282" s="23"/>
    </row>
    <row r="283" spans="1:38" ht="72.75" customHeight="1" outlineLevel="1" x14ac:dyDescent="0.25">
      <c r="A283" s="43" t="s">
        <v>623</v>
      </c>
      <c r="B283" s="83" t="s">
        <v>629</v>
      </c>
      <c r="C283" s="45" t="s">
        <v>630</v>
      </c>
      <c r="D283" s="49" t="s">
        <v>34</v>
      </c>
      <c r="E283" s="47" t="s">
        <v>34</v>
      </c>
      <c r="F283" s="48" t="s">
        <v>34</v>
      </c>
      <c r="G283" s="49" t="s">
        <v>34</v>
      </c>
      <c r="H283" s="72" t="s">
        <v>34</v>
      </c>
      <c r="I283" s="48" t="s">
        <v>34</v>
      </c>
      <c r="J283" s="48" t="s">
        <v>34</v>
      </c>
      <c r="K283" s="48" t="s">
        <v>34</v>
      </c>
      <c r="L283" s="48" t="s">
        <v>34</v>
      </c>
      <c r="M283" s="72">
        <f t="shared" si="321"/>
        <v>23.292482040000003</v>
      </c>
      <c r="N283" s="48">
        <v>0</v>
      </c>
      <c r="O283" s="48">
        <v>0</v>
      </c>
      <c r="P283" s="48">
        <v>19.410401700000001</v>
      </c>
      <c r="Q283" s="48">
        <v>3.8820803399999999</v>
      </c>
      <c r="R283" s="72" t="s">
        <v>34</v>
      </c>
      <c r="S283" s="72" t="s">
        <v>34</v>
      </c>
      <c r="T283" s="51" t="s">
        <v>34</v>
      </c>
      <c r="U283" s="50" t="s">
        <v>34</v>
      </c>
      <c r="V283" s="51" t="s">
        <v>34</v>
      </c>
      <c r="W283" s="50" t="s">
        <v>34</v>
      </c>
      <c r="X283" s="51" t="s">
        <v>34</v>
      </c>
      <c r="Y283" s="72" t="s">
        <v>34</v>
      </c>
      <c r="Z283" s="51" t="s">
        <v>34</v>
      </c>
      <c r="AA283" s="72" t="s">
        <v>34</v>
      </c>
      <c r="AB283" s="51" t="s">
        <v>34</v>
      </c>
      <c r="AC283" s="15" t="s">
        <v>336</v>
      </c>
      <c r="AK283" s="23"/>
      <c r="AL283" s="23"/>
    </row>
    <row r="284" spans="1:38" ht="46.5" customHeight="1" outlineLevel="1" x14ac:dyDescent="0.25">
      <c r="A284" s="30" t="s">
        <v>631</v>
      </c>
      <c r="B284" s="37" t="s">
        <v>174</v>
      </c>
      <c r="C284" s="32" t="s">
        <v>33</v>
      </c>
      <c r="D284" s="107">
        <v>0</v>
      </c>
      <c r="E284" s="108" t="s">
        <v>34</v>
      </c>
      <c r="F284" s="84">
        <v>0</v>
      </c>
      <c r="G284" s="107">
        <v>0</v>
      </c>
      <c r="H284" s="84">
        <v>0</v>
      </c>
      <c r="I284" s="84">
        <v>0</v>
      </c>
      <c r="J284" s="84">
        <v>0</v>
      </c>
      <c r="K284" s="84">
        <v>0</v>
      </c>
      <c r="L284" s="84">
        <v>0</v>
      </c>
      <c r="M284" s="84">
        <v>0</v>
      </c>
      <c r="N284" s="84">
        <v>0</v>
      </c>
      <c r="O284" s="84">
        <v>0</v>
      </c>
      <c r="P284" s="84">
        <v>0</v>
      </c>
      <c r="Q284" s="84">
        <v>0</v>
      </c>
      <c r="R284" s="84">
        <v>0</v>
      </c>
      <c r="S284" s="84">
        <v>0</v>
      </c>
      <c r="T284" s="35">
        <v>0</v>
      </c>
      <c r="U284" s="34">
        <v>0</v>
      </c>
      <c r="V284" s="35">
        <v>0</v>
      </c>
      <c r="W284" s="34">
        <v>0</v>
      </c>
      <c r="X284" s="35">
        <v>0</v>
      </c>
      <c r="Y284" s="84">
        <v>0</v>
      </c>
      <c r="Z284" s="35">
        <v>0</v>
      </c>
      <c r="AA284" s="84">
        <v>0</v>
      </c>
      <c r="AB284" s="35">
        <v>0</v>
      </c>
      <c r="AC284" s="36" t="s">
        <v>34</v>
      </c>
      <c r="AK284" s="23"/>
      <c r="AL284" s="23"/>
    </row>
    <row r="285" spans="1:38" ht="31.5" outlineLevel="1" x14ac:dyDescent="0.25">
      <c r="A285" s="30" t="s">
        <v>632</v>
      </c>
      <c r="B285" s="37" t="s">
        <v>176</v>
      </c>
      <c r="C285" s="32" t="s">
        <v>33</v>
      </c>
      <c r="D285" s="107">
        <v>0</v>
      </c>
      <c r="E285" s="108" t="s">
        <v>34</v>
      </c>
      <c r="F285" s="84">
        <v>0</v>
      </c>
      <c r="G285" s="107">
        <v>0</v>
      </c>
      <c r="H285" s="84">
        <v>0</v>
      </c>
      <c r="I285" s="84">
        <v>0</v>
      </c>
      <c r="J285" s="84">
        <v>0</v>
      </c>
      <c r="K285" s="84">
        <v>0</v>
      </c>
      <c r="L285" s="84">
        <v>0</v>
      </c>
      <c r="M285" s="84">
        <v>0</v>
      </c>
      <c r="N285" s="84">
        <v>0</v>
      </c>
      <c r="O285" s="84">
        <v>0</v>
      </c>
      <c r="P285" s="84">
        <v>0</v>
      </c>
      <c r="Q285" s="84">
        <v>0</v>
      </c>
      <c r="R285" s="84">
        <v>0</v>
      </c>
      <c r="S285" s="84">
        <v>0</v>
      </c>
      <c r="T285" s="35">
        <v>0</v>
      </c>
      <c r="U285" s="34">
        <v>0</v>
      </c>
      <c r="V285" s="35">
        <v>0</v>
      </c>
      <c r="W285" s="34">
        <v>0</v>
      </c>
      <c r="X285" s="35">
        <v>0</v>
      </c>
      <c r="Y285" s="84">
        <v>0</v>
      </c>
      <c r="Z285" s="35">
        <v>0</v>
      </c>
      <c r="AA285" s="84">
        <v>0</v>
      </c>
      <c r="AB285" s="35">
        <v>0</v>
      </c>
      <c r="AC285" s="36" t="s">
        <v>34</v>
      </c>
      <c r="AK285" s="23"/>
      <c r="AL285" s="23"/>
    </row>
    <row r="286" spans="1:38" ht="31.5" outlineLevel="1" x14ac:dyDescent="0.25">
      <c r="A286" s="30" t="s">
        <v>633</v>
      </c>
      <c r="B286" s="37" t="s">
        <v>211</v>
      </c>
      <c r="C286" s="32" t="s">
        <v>33</v>
      </c>
      <c r="D286" s="107">
        <f>SUM(D287:D301)</f>
        <v>676.68921147279991</v>
      </c>
      <c r="E286" s="108" t="s">
        <v>34</v>
      </c>
      <c r="F286" s="84">
        <f>SUM(F287:F301)</f>
        <v>231.15819379999999</v>
      </c>
      <c r="G286" s="107">
        <f>SUM(G287:G301)</f>
        <v>445.53101767279998</v>
      </c>
      <c r="H286" s="84">
        <f t="shared" ref="H286:AA286" si="328">SUM(H287:H301)</f>
        <v>92.656758161999988</v>
      </c>
      <c r="I286" s="84">
        <f t="shared" si="328"/>
        <v>0</v>
      </c>
      <c r="J286" s="84">
        <f t="shared" si="328"/>
        <v>0</v>
      </c>
      <c r="K286" s="84">
        <f t="shared" si="328"/>
        <v>77.518508905000004</v>
      </c>
      <c r="L286" s="84">
        <f t="shared" si="328"/>
        <v>15.138249256999995</v>
      </c>
      <c r="M286" s="84">
        <f t="shared" si="328"/>
        <v>112.23834666999998</v>
      </c>
      <c r="N286" s="84">
        <f t="shared" si="328"/>
        <v>0</v>
      </c>
      <c r="O286" s="84">
        <f t="shared" si="328"/>
        <v>0</v>
      </c>
      <c r="P286" s="84">
        <f t="shared" si="328"/>
        <v>96.042393600000011</v>
      </c>
      <c r="Q286" s="84">
        <f t="shared" si="328"/>
        <v>16.195953070000005</v>
      </c>
      <c r="R286" s="84">
        <f t="shared" si="328"/>
        <v>358.79567867280002</v>
      </c>
      <c r="S286" s="84">
        <f t="shared" si="328"/>
        <v>-5.9214191619999745</v>
      </c>
      <c r="T286" s="35">
        <f t="shared" ref="T286:T290" si="329">S286/H286</f>
        <v>-6.3907040128114934E-2</v>
      </c>
      <c r="U286" s="34">
        <f t="shared" si="328"/>
        <v>0</v>
      </c>
      <c r="V286" s="35">
        <v>0</v>
      </c>
      <c r="W286" s="34">
        <f t="shared" si="328"/>
        <v>0</v>
      </c>
      <c r="X286" s="35">
        <v>0</v>
      </c>
      <c r="Y286" s="84">
        <f t="shared" si="328"/>
        <v>-2.7481775249999867</v>
      </c>
      <c r="Z286" s="35">
        <f t="shared" ref="Z286:Z290" si="330">Y286/K286</f>
        <v>-3.5451888378914977E-2</v>
      </c>
      <c r="AA286" s="84">
        <f t="shared" si="328"/>
        <v>-3.1732416369999914</v>
      </c>
      <c r="AB286" s="35">
        <f t="shared" ref="AB286:AB290" si="331">AA286/L286</f>
        <v>-0.20961747842358125</v>
      </c>
      <c r="AC286" s="36" t="s">
        <v>34</v>
      </c>
      <c r="AK286" s="23"/>
      <c r="AL286" s="23"/>
    </row>
    <row r="287" spans="1:38" ht="31.5" outlineLevel="1" x14ac:dyDescent="0.25">
      <c r="A287" s="43" t="s">
        <v>633</v>
      </c>
      <c r="B287" s="83" t="s">
        <v>634</v>
      </c>
      <c r="C287" s="45" t="s">
        <v>635</v>
      </c>
      <c r="D287" s="49">
        <v>204.009812504</v>
      </c>
      <c r="E287" s="47" t="s">
        <v>34</v>
      </c>
      <c r="F287" s="48">
        <v>39.437839779999997</v>
      </c>
      <c r="G287" s="49">
        <v>164.57197272400001</v>
      </c>
      <c r="H287" s="72">
        <f t="shared" ref="H287:H297" si="332">I287+J287+K287+L287</f>
        <v>2.0583747600000031</v>
      </c>
      <c r="I287" s="48">
        <v>0</v>
      </c>
      <c r="J287" s="48">
        <v>0</v>
      </c>
      <c r="K287" s="48">
        <v>1.7153123000000023</v>
      </c>
      <c r="L287" s="48">
        <v>0.34306246000000051</v>
      </c>
      <c r="M287" s="72">
        <f t="shared" ref="M287:M301" si="333">N287+O287+P287+Q287</f>
        <v>0</v>
      </c>
      <c r="N287" s="48">
        <v>0</v>
      </c>
      <c r="O287" s="48">
        <v>0</v>
      </c>
      <c r="P287" s="48">
        <v>0</v>
      </c>
      <c r="Q287" s="48">
        <v>0</v>
      </c>
      <c r="R287" s="72">
        <f t="shared" ref="R287:R297" si="334">G287-M287</f>
        <v>164.57197272400001</v>
      </c>
      <c r="S287" s="72">
        <f t="shared" ref="S287:S290" si="335">M287-H287</f>
        <v>-2.0583747600000031</v>
      </c>
      <c r="T287" s="51">
        <f t="shared" si="329"/>
        <v>-1</v>
      </c>
      <c r="U287" s="50">
        <f t="shared" ref="U287:U290" si="336">N287-I287</f>
        <v>0</v>
      </c>
      <c r="V287" s="51">
        <v>0</v>
      </c>
      <c r="W287" s="50">
        <f t="shared" ref="W287:W290" si="337">O287-J287</f>
        <v>0</v>
      </c>
      <c r="X287" s="51">
        <v>0</v>
      </c>
      <c r="Y287" s="72">
        <f t="shared" ref="Y287:Y290" si="338">P287-K287</f>
        <v>-1.7153123000000023</v>
      </c>
      <c r="Z287" s="51">
        <f t="shared" si="330"/>
        <v>-1</v>
      </c>
      <c r="AA287" s="72">
        <f t="shared" ref="AA287:AA290" si="339">Q287-L287</f>
        <v>-0.34306246000000051</v>
      </c>
      <c r="AB287" s="51">
        <f t="shared" si="331"/>
        <v>-1</v>
      </c>
      <c r="AC287" s="48" t="s">
        <v>586</v>
      </c>
      <c r="AK287" s="23"/>
      <c r="AL287" s="23"/>
    </row>
    <row r="288" spans="1:38" ht="31.5" outlineLevel="1" x14ac:dyDescent="0.25">
      <c r="A288" s="43" t="s">
        <v>633</v>
      </c>
      <c r="B288" s="83" t="s">
        <v>636</v>
      </c>
      <c r="C288" s="45" t="s">
        <v>637</v>
      </c>
      <c r="D288" s="49">
        <v>27.403631724</v>
      </c>
      <c r="E288" s="47" t="s">
        <v>34</v>
      </c>
      <c r="F288" s="48">
        <v>0.53854654999999996</v>
      </c>
      <c r="G288" s="49">
        <v>26.865085174000001</v>
      </c>
      <c r="H288" s="72">
        <f t="shared" si="332"/>
        <v>2.8108730180000001</v>
      </c>
      <c r="I288" s="48">
        <v>0</v>
      </c>
      <c r="J288" s="48">
        <v>0</v>
      </c>
      <c r="K288" s="48">
        <v>2.3522902600000002</v>
      </c>
      <c r="L288" s="48">
        <v>0.45858275799999992</v>
      </c>
      <c r="M288" s="72">
        <f t="shared" si="333"/>
        <v>2.3113753499999996</v>
      </c>
      <c r="N288" s="48">
        <v>0</v>
      </c>
      <c r="O288" s="48">
        <v>0</v>
      </c>
      <c r="P288" s="48">
        <v>2.3078127899999998</v>
      </c>
      <c r="Q288" s="48">
        <v>3.5625599999998484E-3</v>
      </c>
      <c r="R288" s="72">
        <f t="shared" si="334"/>
        <v>24.553709824000002</v>
      </c>
      <c r="S288" s="72">
        <f t="shared" si="335"/>
        <v>-0.49949766800000051</v>
      </c>
      <c r="T288" s="51">
        <f t="shared" si="329"/>
        <v>-0.17770196832135962</v>
      </c>
      <c r="U288" s="50">
        <f t="shared" si="336"/>
        <v>0</v>
      </c>
      <c r="V288" s="51">
        <v>0</v>
      </c>
      <c r="W288" s="50">
        <f t="shared" si="337"/>
        <v>0</v>
      </c>
      <c r="X288" s="51">
        <v>0</v>
      </c>
      <c r="Y288" s="72">
        <f t="shared" si="338"/>
        <v>-4.4477470000000352E-2</v>
      </c>
      <c r="Z288" s="51">
        <f t="shared" si="330"/>
        <v>-1.8908155492681565E-2</v>
      </c>
      <c r="AA288" s="72">
        <f t="shared" si="339"/>
        <v>-0.4550201980000001</v>
      </c>
      <c r="AB288" s="51">
        <f t="shared" si="331"/>
        <v>-0.99223136950124968</v>
      </c>
      <c r="AC288" s="15" t="s">
        <v>638</v>
      </c>
      <c r="AK288" s="23"/>
      <c r="AL288" s="23"/>
    </row>
    <row r="289" spans="1:38" ht="47.25" outlineLevel="1" x14ac:dyDescent="0.25">
      <c r="A289" s="43" t="s">
        <v>633</v>
      </c>
      <c r="B289" s="83" t="s">
        <v>639</v>
      </c>
      <c r="C289" s="45" t="s">
        <v>640</v>
      </c>
      <c r="D289" s="49">
        <v>197.34661069680001</v>
      </c>
      <c r="E289" s="47" t="s">
        <v>34</v>
      </c>
      <c r="F289" s="48">
        <v>42.163739219999997</v>
      </c>
      <c r="G289" s="49">
        <v>155.18287147680002</v>
      </c>
      <c r="H289" s="72">
        <f t="shared" si="332"/>
        <v>39.783882237999997</v>
      </c>
      <c r="I289" s="48">
        <v>0</v>
      </c>
      <c r="J289" s="48">
        <v>0</v>
      </c>
      <c r="K289" s="48">
        <v>33.339918935</v>
      </c>
      <c r="L289" s="48">
        <v>6.4439633029999968</v>
      </c>
      <c r="M289" s="72">
        <f t="shared" si="333"/>
        <v>29.352094780000002</v>
      </c>
      <c r="N289" s="48">
        <v>0</v>
      </c>
      <c r="O289" s="48">
        <v>0</v>
      </c>
      <c r="P289" s="48">
        <v>24.778589910000001</v>
      </c>
      <c r="Q289" s="48">
        <v>4.5735048699999998</v>
      </c>
      <c r="R289" s="72">
        <f t="shared" si="334"/>
        <v>125.83077669680002</v>
      </c>
      <c r="S289" s="72">
        <f t="shared" si="335"/>
        <v>-10.431787457999995</v>
      </c>
      <c r="T289" s="51">
        <f t="shared" si="329"/>
        <v>-0.26221139997332799</v>
      </c>
      <c r="U289" s="50">
        <f t="shared" si="336"/>
        <v>0</v>
      </c>
      <c r="V289" s="51">
        <v>0</v>
      </c>
      <c r="W289" s="50">
        <f t="shared" si="337"/>
        <v>0</v>
      </c>
      <c r="X289" s="51">
        <v>0</v>
      </c>
      <c r="Y289" s="72">
        <f t="shared" si="338"/>
        <v>-8.5613290249999991</v>
      </c>
      <c r="Z289" s="51">
        <f t="shared" si="330"/>
        <v>-0.25678913742085857</v>
      </c>
      <c r="AA289" s="72">
        <f t="shared" si="339"/>
        <v>-1.8704584329999969</v>
      </c>
      <c r="AB289" s="51">
        <f t="shared" si="331"/>
        <v>-0.29026522111465192</v>
      </c>
      <c r="AC289" s="15" t="s">
        <v>641</v>
      </c>
      <c r="AK289" s="23"/>
      <c r="AL289" s="23"/>
    </row>
    <row r="290" spans="1:38" ht="31.5" outlineLevel="1" x14ac:dyDescent="0.25">
      <c r="A290" s="43" t="s">
        <v>633</v>
      </c>
      <c r="B290" s="83" t="s">
        <v>642</v>
      </c>
      <c r="C290" s="45" t="s">
        <v>643</v>
      </c>
      <c r="D290" s="49">
        <v>11.6676</v>
      </c>
      <c r="E290" s="47" t="s">
        <v>34</v>
      </c>
      <c r="F290" s="48">
        <v>0</v>
      </c>
      <c r="G290" s="49">
        <v>11.6676</v>
      </c>
      <c r="H290" s="72">
        <f t="shared" si="332"/>
        <v>10.1676</v>
      </c>
      <c r="I290" s="48">
        <v>0</v>
      </c>
      <c r="J290" s="48">
        <v>0</v>
      </c>
      <c r="K290" s="48">
        <v>8.5229999999999997</v>
      </c>
      <c r="L290" s="48">
        <v>1.6446000000000005</v>
      </c>
      <c r="M290" s="72">
        <f t="shared" si="333"/>
        <v>8.9851063599999996</v>
      </c>
      <c r="N290" s="48">
        <v>0</v>
      </c>
      <c r="O290" s="48">
        <v>0</v>
      </c>
      <c r="P290" s="48">
        <v>8.9851063599999996</v>
      </c>
      <c r="Q290" s="48">
        <v>0</v>
      </c>
      <c r="R290" s="72">
        <f t="shared" si="334"/>
        <v>2.6824936400000006</v>
      </c>
      <c r="S290" s="72">
        <f t="shared" si="335"/>
        <v>-1.1824936400000006</v>
      </c>
      <c r="T290" s="51">
        <f t="shared" si="329"/>
        <v>-0.1163001730988631</v>
      </c>
      <c r="U290" s="50">
        <f t="shared" si="336"/>
        <v>0</v>
      </c>
      <c r="V290" s="51">
        <v>0</v>
      </c>
      <c r="W290" s="50">
        <f t="shared" si="337"/>
        <v>0</v>
      </c>
      <c r="X290" s="51">
        <v>0</v>
      </c>
      <c r="Y290" s="72">
        <f t="shared" si="338"/>
        <v>0.46210635999999994</v>
      </c>
      <c r="Z290" s="51">
        <f t="shared" si="330"/>
        <v>5.4218744573506977E-2</v>
      </c>
      <c r="AA290" s="72">
        <f t="shared" si="339"/>
        <v>-1.6446000000000005</v>
      </c>
      <c r="AB290" s="51">
        <f t="shared" si="331"/>
        <v>-1</v>
      </c>
      <c r="AC290" s="15" t="s">
        <v>644</v>
      </c>
      <c r="AK290" s="23"/>
      <c r="AL290" s="23"/>
    </row>
    <row r="291" spans="1:38" ht="47.25" outlineLevel="1" x14ac:dyDescent="0.25">
      <c r="A291" s="43" t="s">
        <v>633</v>
      </c>
      <c r="B291" s="83" t="s">
        <v>645</v>
      </c>
      <c r="C291" s="45" t="s">
        <v>646</v>
      </c>
      <c r="D291" s="49" t="s">
        <v>34</v>
      </c>
      <c r="E291" s="47" t="s">
        <v>34</v>
      </c>
      <c r="F291" s="48" t="s">
        <v>34</v>
      </c>
      <c r="G291" s="49" t="s">
        <v>34</v>
      </c>
      <c r="H291" s="72" t="s">
        <v>34</v>
      </c>
      <c r="I291" s="48" t="s">
        <v>34</v>
      </c>
      <c r="J291" s="48" t="s">
        <v>34</v>
      </c>
      <c r="K291" s="48" t="s">
        <v>34</v>
      </c>
      <c r="L291" s="48" t="s">
        <v>34</v>
      </c>
      <c r="M291" s="72">
        <f t="shared" si="333"/>
        <v>7.5584340000000001</v>
      </c>
      <c r="N291" s="48">
        <v>0</v>
      </c>
      <c r="O291" s="48">
        <v>0</v>
      </c>
      <c r="P291" s="48">
        <v>6.2986950000000004</v>
      </c>
      <c r="Q291" s="48">
        <v>1.2597389999999999</v>
      </c>
      <c r="R291" s="72" t="s">
        <v>34</v>
      </c>
      <c r="S291" s="72" t="s">
        <v>34</v>
      </c>
      <c r="T291" s="51" t="s">
        <v>34</v>
      </c>
      <c r="U291" s="50" t="s">
        <v>34</v>
      </c>
      <c r="V291" s="51" t="s">
        <v>34</v>
      </c>
      <c r="W291" s="50" t="s">
        <v>34</v>
      </c>
      <c r="X291" s="51" t="s">
        <v>34</v>
      </c>
      <c r="Y291" s="72" t="s">
        <v>34</v>
      </c>
      <c r="Z291" s="51" t="s">
        <v>34</v>
      </c>
      <c r="AA291" s="72" t="s">
        <v>34</v>
      </c>
      <c r="AB291" s="51" t="s">
        <v>34</v>
      </c>
      <c r="AC291" s="15" t="s">
        <v>647</v>
      </c>
      <c r="AK291" s="23"/>
      <c r="AL291" s="23"/>
    </row>
    <row r="292" spans="1:38" ht="31.5" outlineLevel="1" x14ac:dyDescent="0.25">
      <c r="A292" s="43" t="s">
        <v>633</v>
      </c>
      <c r="B292" s="83" t="s">
        <v>648</v>
      </c>
      <c r="C292" s="45" t="s">
        <v>649</v>
      </c>
      <c r="D292" s="49">
        <v>11.830148196</v>
      </c>
      <c r="E292" s="47" t="s">
        <v>34</v>
      </c>
      <c r="F292" s="48">
        <v>0.49710472</v>
      </c>
      <c r="G292" s="49">
        <v>11.333043476</v>
      </c>
      <c r="H292" s="72">
        <f t="shared" si="332"/>
        <v>2.4800619740000003</v>
      </c>
      <c r="I292" s="48">
        <v>0</v>
      </c>
      <c r="J292" s="48">
        <v>0</v>
      </c>
      <c r="K292" s="48">
        <v>2.0755156000000001</v>
      </c>
      <c r="L292" s="48">
        <v>0.40454637400000015</v>
      </c>
      <c r="M292" s="72">
        <f t="shared" si="333"/>
        <v>2.0654222799999999</v>
      </c>
      <c r="N292" s="48">
        <v>0</v>
      </c>
      <c r="O292" s="48">
        <v>0</v>
      </c>
      <c r="P292" s="48">
        <v>1.7211852299999999</v>
      </c>
      <c r="Q292" s="48">
        <v>0.34423704999999999</v>
      </c>
      <c r="R292" s="72">
        <f t="shared" si="334"/>
        <v>9.2676211960000003</v>
      </c>
      <c r="S292" s="72">
        <f t="shared" ref="S292:S293" si="340">M292-H292</f>
        <v>-0.41463969400000034</v>
      </c>
      <c r="T292" s="51">
        <f t="shared" ref="T292:T293" si="341">S292/H292</f>
        <v>-0.16718924702161506</v>
      </c>
      <c r="U292" s="50">
        <f t="shared" ref="U292:U293" si="342">N292-I292</f>
        <v>0</v>
      </c>
      <c r="V292" s="51">
        <v>0</v>
      </c>
      <c r="W292" s="50">
        <f t="shared" ref="W292:W293" si="343">O292-J292</f>
        <v>0</v>
      </c>
      <c r="X292" s="51">
        <v>0</v>
      </c>
      <c r="Y292" s="72">
        <f t="shared" ref="Y292:Y293" si="344">P292-K292</f>
        <v>-0.35433037000000023</v>
      </c>
      <c r="Z292" s="51">
        <f t="shared" ref="Z292:Z293" si="345">Y292/K292</f>
        <v>-0.17071920345961275</v>
      </c>
      <c r="AA292" s="72">
        <f t="shared" ref="AA292:AA293" si="346">Q292-L292</f>
        <v>-6.0309324000000164E-2</v>
      </c>
      <c r="AB292" s="51">
        <f t="shared" ref="AB292:AB293" si="347">AA292/L292</f>
        <v>-0.14907888903732985</v>
      </c>
      <c r="AC292" s="15" t="s">
        <v>638</v>
      </c>
      <c r="AK292" s="23"/>
      <c r="AL292" s="23"/>
    </row>
    <row r="293" spans="1:38" ht="47.25" outlineLevel="1" x14ac:dyDescent="0.25">
      <c r="A293" s="43" t="s">
        <v>633</v>
      </c>
      <c r="B293" s="83" t="s">
        <v>650</v>
      </c>
      <c r="C293" s="45" t="s">
        <v>651</v>
      </c>
      <c r="D293" s="49">
        <v>168.13445635199997</v>
      </c>
      <c r="E293" s="47" t="s">
        <v>34</v>
      </c>
      <c r="F293" s="48">
        <v>148.45217392999999</v>
      </c>
      <c r="G293" s="49">
        <v>19.682282421999986</v>
      </c>
      <c r="H293" s="72">
        <f t="shared" si="332"/>
        <v>3.2906541719999804</v>
      </c>
      <c r="I293" s="48">
        <v>0</v>
      </c>
      <c r="J293" s="48">
        <v>0</v>
      </c>
      <c r="K293" s="48">
        <v>2.7422118099999837</v>
      </c>
      <c r="L293" s="48">
        <v>0.54844236199999674</v>
      </c>
      <c r="M293" s="72">
        <f t="shared" si="333"/>
        <v>13.255228560000001</v>
      </c>
      <c r="N293" s="48">
        <v>0</v>
      </c>
      <c r="O293" s="48">
        <v>0</v>
      </c>
      <c r="P293" s="48">
        <v>11.046023799999999</v>
      </c>
      <c r="Q293" s="48">
        <v>2.2092047600000022</v>
      </c>
      <c r="R293" s="72">
        <f t="shared" si="334"/>
        <v>6.4270538619999851</v>
      </c>
      <c r="S293" s="72">
        <f t="shared" si="340"/>
        <v>9.9645743880000204</v>
      </c>
      <c r="T293" s="51">
        <f t="shared" si="341"/>
        <v>3.0281439091315367</v>
      </c>
      <c r="U293" s="50">
        <f t="shared" si="342"/>
        <v>0</v>
      </c>
      <c r="V293" s="51">
        <v>0</v>
      </c>
      <c r="W293" s="50">
        <f t="shared" si="343"/>
        <v>0</v>
      </c>
      <c r="X293" s="51">
        <v>0</v>
      </c>
      <c r="Y293" s="72">
        <f t="shared" si="344"/>
        <v>8.303811990000014</v>
      </c>
      <c r="Z293" s="51">
        <f t="shared" si="345"/>
        <v>3.0281439091315354</v>
      </c>
      <c r="AA293" s="72">
        <f t="shared" si="346"/>
        <v>1.6607623980000055</v>
      </c>
      <c r="AB293" s="51">
        <f t="shared" si="347"/>
        <v>3.0281439091315403</v>
      </c>
      <c r="AC293" s="15" t="s">
        <v>647</v>
      </c>
      <c r="AK293" s="23"/>
      <c r="AL293" s="23"/>
    </row>
    <row r="294" spans="1:38" ht="44.25" customHeight="1" outlineLevel="1" x14ac:dyDescent="0.25">
      <c r="A294" s="43" t="s">
        <v>633</v>
      </c>
      <c r="B294" s="83" t="s">
        <v>652</v>
      </c>
      <c r="C294" s="45" t="s">
        <v>653</v>
      </c>
      <c r="D294" s="49" t="s">
        <v>34</v>
      </c>
      <c r="E294" s="47" t="s">
        <v>34</v>
      </c>
      <c r="F294" s="48" t="s">
        <v>34</v>
      </c>
      <c r="G294" s="49" t="s">
        <v>34</v>
      </c>
      <c r="H294" s="72" t="s">
        <v>34</v>
      </c>
      <c r="I294" s="48" t="s">
        <v>34</v>
      </c>
      <c r="J294" s="48" t="s">
        <v>34</v>
      </c>
      <c r="K294" s="48" t="s">
        <v>34</v>
      </c>
      <c r="L294" s="48" t="s">
        <v>34</v>
      </c>
      <c r="M294" s="72">
        <f t="shared" si="333"/>
        <v>0.15368063999999998</v>
      </c>
      <c r="N294" s="48">
        <v>0</v>
      </c>
      <c r="O294" s="48">
        <v>0</v>
      </c>
      <c r="P294" s="48">
        <v>0.12806720000000002</v>
      </c>
      <c r="Q294" s="48">
        <v>2.561343999999997E-2</v>
      </c>
      <c r="R294" s="72" t="s">
        <v>34</v>
      </c>
      <c r="S294" s="72" t="s">
        <v>34</v>
      </c>
      <c r="T294" s="51" t="s">
        <v>34</v>
      </c>
      <c r="U294" s="50" t="s">
        <v>34</v>
      </c>
      <c r="V294" s="51" t="s">
        <v>34</v>
      </c>
      <c r="W294" s="50" t="s">
        <v>34</v>
      </c>
      <c r="X294" s="51" t="s">
        <v>34</v>
      </c>
      <c r="Y294" s="72" t="s">
        <v>34</v>
      </c>
      <c r="Z294" s="51" t="s">
        <v>34</v>
      </c>
      <c r="AA294" s="72" t="s">
        <v>34</v>
      </c>
      <c r="AB294" s="51" t="s">
        <v>34</v>
      </c>
      <c r="AC294" s="15" t="s">
        <v>95</v>
      </c>
      <c r="AK294" s="23"/>
      <c r="AL294" s="23"/>
    </row>
    <row r="295" spans="1:38" ht="31.5" outlineLevel="1" x14ac:dyDescent="0.25">
      <c r="A295" s="43" t="s">
        <v>633</v>
      </c>
      <c r="B295" s="83" t="s">
        <v>654</v>
      </c>
      <c r="C295" s="45" t="s">
        <v>655</v>
      </c>
      <c r="D295" s="49" t="s">
        <v>34</v>
      </c>
      <c r="E295" s="47" t="s">
        <v>34</v>
      </c>
      <c r="F295" s="48" t="s">
        <v>34</v>
      </c>
      <c r="G295" s="49" t="s">
        <v>34</v>
      </c>
      <c r="H295" s="72" t="s">
        <v>34</v>
      </c>
      <c r="I295" s="48" t="s">
        <v>34</v>
      </c>
      <c r="J295" s="48" t="s">
        <v>34</v>
      </c>
      <c r="K295" s="48" t="s">
        <v>34</v>
      </c>
      <c r="L295" s="48" t="s">
        <v>34</v>
      </c>
      <c r="M295" s="72">
        <f t="shared" si="333"/>
        <v>10.03812952</v>
      </c>
      <c r="N295" s="48">
        <v>0</v>
      </c>
      <c r="O295" s="48">
        <v>0</v>
      </c>
      <c r="P295" s="48">
        <v>8.3846637599999987</v>
      </c>
      <c r="Q295" s="48">
        <v>1.6534657600000009</v>
      </c>
      <c r="R295" s="72" t="s">
        <v>34</v>
      </c>
      <c r="S295" s="72" t="s">
        <v>34</v>
      </c>
      <c r="T295" s="51" t="s">
        <v>34</v>
      </c>
      <c r="U295" s="50" t="s">
        <v>34</v>
      </c>
      <c r="V295" s="51" t="s">
        <v>34</v>
      </c>
      <c r="W295" s="50" t="s">
        <v>34</v>
      </c>
      <c r="X295" s="51" t="s">
        <v>34</v>
      </c>
      <c r="Y295" s="72" t="s">
        <v>34</v>
      </c>
      <c r="Z295" s="51" t="s">
        <v>34</v>
      </c>
      <c r="AA295" s="72" t="s">
        <v>34</v>
      </c>
      <c r="AB295" s="51" t="s">
        <v>34</v>
      </c>
      <c r="AC295" s="15" t="s">
        <v>656</v>
      </c>
      <c r="AK295" s="23"/>
      <c r="AL295" s="23"/>
    </row>
    <row r="296" spans="1:38" ht="47.25" outlineLevel="1" x14ac:dyDescent="0.25">
      <c r="A296" s="43" t="s">
        <v>633</v>
      </c>
      <c r="B296" s="83" t="s">
        <v>657</v>
      </c>
      <c r="C296" s="45" t="s">
        <v>658</v>
      </c>
      <c r="D296" s="49">
        <v>44.296951999999997</v>
      </c>
      <c r="E296" s="47" t="s">
        <v>34</v>
      </c>
      <c r="F296" s="48">
        <v>6.8789599999999992E-2</v>
      </c>
      <c r="G296" s="49">
        <v>44.228162399999995</v>
      </c>
      <c r="H296" s="72">
        <f t="shared" si="332"/>
        <v>20.065311999999999</v>
      </c>
      <c r="I296" s="48">
        <v>0</v>
      </c>
      <c r="J296" s="48">
        <v>0</v>
      </c>
      <c r="K296" s="48">
        <v>16.77026</v>
      </c>
      <c r="L296" s="48">
        <v>3.2950519999999983</v>
      </c>
      <c r="M296" s="72">
        <f t="shared" si="333"/>
        <v>25.410924660000003</v>
      </c>
      <c r="N296" s="48">
        <v>0</v>
      </c>
      <c r="O296" s="48">
        <v>0</v>
      </c>
      <c r="P296" s="48">
        <v>21.464073800000001</v>
      </c>
      <c r="Q296" s="48">
        <v>3.9468508600000001</v>
      </c>
      <c r="R296" s="72">
        <f t="shared" si="334"/>
        <v>18.817237739999992</v>
      </c>
      <c r="S296" s="72">
        <f t="shared" ref="S296:S297" si="348">M296-H296</f>
        <v>5.345612660000004</v>
      </c>
      <c r="T296" s="51">
        <f t="shared" ref="T296:T297" si="349">S296/H296</f>
        <v>0.26641064240615869</v>
      </c>
      <c r="U296" s="50">
        <f t="shared" ref="U296:U297" si="350">N296-I296</f>
        <v>0</v>
      </c>
      <c r="V296" s="51">
        <v>0</v>
      </c>
      <c r="W296" s="50">
        <f t="shared" ref="W296:W297" si="351">O296-J296</f>
        <v>0</v>
      </c>
      <c r="X296" s="51">
        <v>0</v>
      </c>
      <c r="Y296" s="72">
        <f t="shared" ref="Y296:Y297" si="352">P296-K296</f>
        <v>4.6938138000000009</v>
      </c>
      <c r="Z296" s="51">
        <f t="shared" ref="Z296:Z297" si="353">Y296/K296</f>
        <v>0.27988914900544182</v>
      </c>
      <c r="AA296" s="72">
        <f t="shared" ref="AA296:AA297" si="354">Q296-L296</f>
        <v>0.65179886000000176</v>
      </c>
      <c r="AB296" s="51">
        <f t="shared" ref="AB296:AB297" si="355">AA296/L296</f>
        <v>0.19781140327982749</v>
      </c>
      <c r="AC296" s="15" t="s">
        <v>659</v>
      </c>
      <c r="AK296" s="23"/>
      <c r="AL296" s="23"/>
    </row>
    <row r="297" spans="1:38" ht="47.25" outlineLevel="1" x14ac:dyDescent="0.25">
      <c r="A297" s="52" t="s">
        <v>633</v>
      </c>
      <c r="B297" s="53" t="s">
        <v>660</v>
      </c>
      <c r="C297" s="46" t="s">
        <v>661</v>
      </c>
      <c r="D297" s="49">
        <v>12</v>
      </c>
      <c r="E297" s="47" t="s">
        <v>34</v>
      </c>
      <c r="F297" s="48">
        <v>0</v>
      </c>
      <c r="G297" s="49">
        <v>12</v>
      </c>
      <c r="H297" s="72">
        <f t="shared" si="332"/>
        <v>12</v>
      </c>
      <c r="I297" s="48">
        <v>0</v>
      </c>
      <c r="J297" s="48">
        <v>0</v>
      </c>
      <c r="K297" s="48">
        <v>10</v>
      </c>
      <c r="L297" s="48">
        <v>2</v>
      </c>
      <c r="M297" s="72">
        <f t="shared" si="333"/>
        <v>5.3551870099999999</v>
      </c>
      <c r="N297" s="48">
        <v>0</v>
      </c>
      <c r="O297" s="48">
        <v>0</v>
      </c>
      <c r="P297" s="48">
        <v>4.4675394900000001</v>
      </c>
      <c r="Q297" s="48">
        <v>0.88764752000000002</v>
      </c>
      <c r="R297" s="72">
        <f t="shared" si="334"/>
        <v>6.6448129900000001</v>
      </c>
      <c r="S297" s="72">
        <f t="shared" si="348"/>
        <v>-6.6448129900000001</v>
      </c>
      <c r="T297" s="51">
        <f t="shared" si="349"/>
        <v>-0.55373441583333338</v>
      </c>
      <c r="U297" s="50">
        <f t="shared" si="350"/>
        <v>0</v>
      </c>
      <c r="V297" s="51">
        <v>0</v>
      </c>
      <c r="W297" s="50">
        <f t="shared" si="351"/>
        <v>0</v>
      </c>
      <c r="X297" s="51">
        <v>0</v>
      </c>
      <c r="Y297" s="72">
        <f t="shared" si="352"/>
        <v>-5.5324605099999999</v>
      </c>
      <c r="Z297" s="51">
        <f t="shared" si="353"/>
        <v>-0.55324605100000002</v>
      </c>
      <c r="AA297" s="72">
        <f t="shared" si="354"/>
        <v>-1.11235248</v>
      </c>
      <c r="AB297" s="51">
        <f t="shared" si="355"/>
        <v>-0.55617623999999999</v>
      </c>
      <c r="AC297" s="15" t="s">
        <v>662</v>
      </c>
      <c r="AK297" s="23"/>
      <c r="AL297" s="23"/>
    </row>
    <row r="298" spans="1:38" ht="63" outlineLevel="1" x14ac:dyDescent="0.25">
      <c r="A298" s="43" t="s">
        <v>633</v>
      </c>
      <c r="B298" s="83" t="s">
        <v>663</v>
      </c>
      <c r="C298" s="45" t="s">
        <v>664</v>
      </c>
      <c r="D298" s="49" t="s">
        <v>34</v>
      </c>
      <c r="E298" s="47" t="s">
        <v>34</v>
      </c>
      <c r="F298" s="48" t="s">
        <v>34</v>
      </c>
      <c r="G298" s="49" t="s">
        <v>34</v>
      </c>
      <c r="H298" s="72" t="s">
        <v>34</v>
      </c>
      <c r="I298" s="48" t="s">
        <v>34</v>
      </c>
      <c r="J298" s="48" t="s">
        <v>34</v>
      </c>
      <c r="K298" s="48" t="s">
        <v>34</v>
      </c>
      <c r="L298" s="48" t="s">
        <v>34</v>
      </c>
      <c r="M298" s="72">
        <f t="shared" si="333"/>
        <v>3.3662503099999999</v>
      </c>
      <c r="N298" s="48">
        <v>0</v>
      </c>
      <c r="O298" s="48">
        <v>0</v>
      </c>
      <c r="P298" s="48">
        <v>2.8052085899999999</v>
      </c>
      <c r="Q298" s="48">
        <v>0.56104171999999997</v>
      </c>
      <c r="R298" s="72" t="s">
        <v>34</v>
      </c>
      <c r="S298" s="72" t="s">
        <v>34</v>
      </c>
      <c r="T298" s="51" t="s">
        <v>34</v>
      </c>
      <c r="U298" s="50" t="s">
        <v>34</v>
      </c>
      <c r="V298" s="51" t="s">
        <v>34</v>
      </c>
      <c r="W298" s="50" t="s">
        <v>34</v>
      </c>
      <c r="X298" s="51" t="s">
        <v>34</v>
      </c>
      <c r="Y298" s="72" t="s">
        <v>34</v>
      </c>
      <c r="Z298" s="51" t="s">
        <v>34</v>
      </c>
      <c r="AA298" s="72" t="s">
        <v>34</v>
      </c>
      <c r="AB298" s="51" t="s">
        <v>34</v>
      </c>
      <c r="AC298" s="15" t="s">
        <v>336</v>
      </c>
      <c r="AK298" s="23"/>
      <c r="AL298" s="23"/>
    </row>
    <row r="299" spans="1:38" ht="63" outlineLevel="1" x14ac:dyDescent="0.25">
      <c r="A299" s="43" t="s">
        <v>633</v>
      </c>
      <c r="B299" s="83" t="s">
        <v>665</v>
      </c>
      <c r="C299" s="45" t="s">
        <v>666</v>
      </c>
      <c r="D299" s="49" t="s">
        <v>34</v>
      </c>
      <c r="E299" s="47" t="s">
        <v>34</v>
      </c>
      <c r="F299" s="48" t="s">
        <v>34</v>
      </c>
      <c r="G299" s="49" t="s">
        <v>34</v>
      </c>
      <c r="H299" s="72" t="s">
        <v>34</v>
      </c>
      <c r="I299" s="48" t="s">
        <v>34</v>
      </c>
      <c r="J299" s="48" t="s">
        <v>34</v>
      </c>
      <c r="K299" s="48" t="s">
        <v>34</v>
      </c>
      <c r="L299" s="48" t="s">
        <v>34</v>
      </c>
      <c r="M299" s="72">
        <f t="shared" si="333"/>
        <v>1.5940292</v>
      </c>
      <c r="N299" s="48">
        <v>0</v>
      </c>
      <c r="O299" s="48">
        <v>0</v>
      </c>
      <c r="P299" s="48">
        <v>1.3283576699999999</v>
      </c>
      <c r="Q299" s="48">
        <v>0.26567152999999999</v>
      </c>
      <c r="R299" s="72" t="s">
        <v>34</v>
      </c>
      <c r="S299" s="72" t="s">
        <v>34</v>
      </c>
      <c r="T299" s="51" t="s">
        <v>34</v>
      </c>
      <c r="U299" s="50" t="s">
        <v>34</v>
      </c>
      <c r="V299" s="51" t="s">
        <v>34</v>
      </c>
      <c r="W299" s="50" t="s">
        <v>34</v>
      </c>
      <c r="X299" s="51" t="s">
        <v>34</v>
      </c>
      <c r="Y299" s="72" t="s">
        <v>34</v>
      </c>
      <c r="Z299" s="51" t="s">
        <v>34</v>
      </c>
      <c r="AA299" s="72" t="s">
        <v>34</v>
      </c>
      <c r="AB299" s="51" t="s">
        <v>34</v>
      </c>
      <c r="AC299" s="15" t="s">
        <v>336</v>
      </c>
      <c r="AK299" s="23"/>
      <c r="AL299" s="23"/>
    </row>
    <row r="300" spans="1:38" ht="63" outlineLevel="1" x14ac:dyDescent="0.25">
      <c r="A300" s="43" t="s">
        <v>633</v>
      </c>
      <c r="B300" s="83" t="s">
        <v>667</v>
      </c>
      <c r="C300" s="45" t="s">
        <v>668</v>
      </c>
      <c r="D300" s="49" t="s">
        <v>34</v>
      </c>
      <c r="E300" s="47" t="s">
        <v>34</v>
      </c>
      <c r="F300" s="48" t="s">
        <v>34</v>
      </c>
      <c r="G300" s="49" t="s">
        <v>34</v>
      </c>
      <c r="H300" s="72" t="s">
        <v>34</v>
      </c>
      <c r="I300" s="48" t="s">
        <v>34</v>
      </c>
      <c r="J300" s="48" t="s">
        <v>34</v>
      </c>
      <c r="K300" s="48" t="s">
        <v>34</v>
      </c>
      <c r="L300" s="48" t="s">
        <v>34</v>
      </c>
      <c r="M300" s="72">
        <f t="shared" si="333"/>
        <v>2.2967999999999997</v>
      </c>
      <c r="N300" s="48">
        <v>0</v>
      </c>
      <c r="O300" s="48">
        <v>0</v>
      </c>
      <c r="P300" s="48">
        <v>1.9139999999999999</v>
      </c>
      <c r="Q300" s="48">
        <v>0.38279999999999997</v>
      </c>
      <c r="R300" s="72" t="s">
        <v>34</v>
      </c>
      <c r="S300" s="72" t="s">
        <v>34</v>
      </c>
      <c r="T300" s="51" t="s">
        <v>34</v>
      </c>
      <c r="U300" s="50" t="s">
        <v>34</v>
      </c>
      <c r="V300" s="51" t="s">
        <v>34</v>
      </c>
      <c r="W300" s="50" t="s">
        <v>34</v>
      </c>
      <c r="X300" s="51" t="s">
        <v>34</v>
      </c>
      <c r="Y300" s="72" t="s">
        <v>34</v>
      </c>
      <c r="Z300" s="51" t="s">
        <v>34</v>
      </c>
      <c r="AA300" s="72" t="s">
        <v>34</v>
      </c>
      <c r="AB300" s="51" t="s">
        <v>34</v>
      </c>
      <c r="AC300" s="15" t="s">
        <v>336</v>
      </c>
      <c r="AK300" s="23"/>
      <c r="AL300" s="23"/>
    </row>
    <row r="301" spans="1:38" ht="63" outlineLevel="1" x14ac:dyDescent="0.25">
      <c r="A301" s="43" t="s">
        <v>633</v>
      </c>
      <c r="B301" s="83" t="s">
        <v>669</v>
      </c>
      <c r="C301" s="45" t="s">
        <v>670</v>
      </c>
      <c r="D301" s="49" t="s">
        <v>34</v>
      </c>
      <c r="E301" s="47" t="s">
        <v>34</v>
      </c>
      <c r="F301" s="48" t="s">
        <v>34</v>
      </c>
      <c r="G301" s="49" t="s">
        <v>34</v>
      </c>
      <c r="H301" s="72" t="s">
        <v>34</v>
      </c>
      <c r="I301" s="48" t="s">
        <v>34</v>
      </c>
      <c r="J301" s="48" t="s">
        <v>34</v>
      </c>
      <c r="K301" s="48" t="s">
        <v>34</v>
      </c>
      <c r="L301" s="48" t="s">
        <v>34</v>
      </c>
      <c r="M301" s="72">
        <f t="shared" si="333"/>
        <v>0.49568400000000001</v>
      </c>
      <c r="N301" s="48">
        <v>0</v>
      </c>
      <c r="O301" s="48">
        <v>0</v>
      </c>
      <c r="P301" s="48">
        <v>0.41306999999999999</v>
      </c>
      <c r="Q301" s="48">
        <v>8.2614000000000007E-2</v>
      </c>
      <c r="R301" s="72" t="s">
        <v>34</v>
      </c>
      <c r="S301" s="72" t="s">
        <v>34</v>
      </c>
      <c r="T301" s="51" t="s">
        <v>34</v>
      </c>
      <c r="U301" s="50" t="s">
        <v>34</v>
      </c>
      <c r="V301" s="51" t="s">
        <v>34</v>
      </c>
      <c r="W301" s="50" t="s">
        <v>34</v>
      </c>
      <c r="X301" s="51" t="s">
        <v>34</v>
      </c>
      <c r="Y301" s="72" t="s">
        <v>34</v>
      </c>
      <c r="Z301" s="51" t="s">
        <v>34</v>
      </c>
      <c r="AA301" s="72" t="s">
        <v>34</v>
      </c>
      <c r="AB301" s="51" t="s">
        <v>34</v>
      </c>
      <c r="AC301" s="15" t="s">
        <v>336</v>
      </c>
      <c r="AK301" s="23"/>
      <c r="AL301" s="23"/>
    </row>
    <row r="302" spans="1:38" ht="47.25" outlineLevel="1" x14ac:dyDescent="0.25">
      <c r="A302" s="30" t="s">
        <v>671</v>
      </c>
      <c r="B302" s="37" t="s">
        <v>359</v>
      </c>
      <c r="C302" s="32" t="s">
        <v>33</v>
      </c>
      <c r="D302" s="107">
        <f>D303+D307</f>
        <v>0</v>
      </c>
      <c r="E302" s="108" t="s">
        <v>34</v>
      </c>
      <c r="F302" s="84">
        <f>F303+F307</f>
        <v>0</v>
      </c>
      <c r="G302" s="84">
        <f t="shared" ref="G302:AA302" si="356">G303+G307</f>
        <v>0</v>
      </c>
      <c r="H302" s="84">
        <f t="shared" si="356"/>
        <v>0</v>
      </c>
      <c r="I302" s="84">
        <f t="shared" si="356"/>
        <v>0</v>
      </c>
      <c r="J302" s="84">
        <f t="shared" si="356"/>
        <v>0</v>
      </c>
      <c r="K302" s="84">
        <f t="shared" si="356"/>
        <v>0</v>
      </c>
      <c r="L302" s="84">
        <f t="shared" si="356"/>
        <v>0</v>
      </c>
      <c r="M302" s="84">
        <f t="shared" si="356"/>
        <v>14.7260413</v>
      </c>
      <c r="N302" s="84">
        <f t="shared" si="356"/>
        <v>0</v>
      </c>
      <c r="O302" s="84">
        <f t="shared" si="356"/>
        <v>0</v>
      </c>
      <c r="P302" s="84">
        <f t="shared" si="356"/>
        <v>12.27170108</v>
      </c>
      <c r="Q302" s="84">
        <f t="shared" si="356"/>
        <v>2.4543402200000002</v>
      </c>
      <c r="R302" s="84">
        <f t="shared" si="356"/>
        <v>0</v>
      </c>
      <c r="S302" s="84">
        <f t="shared" si="356"/>
        <v>0</v>
      </c>
      <c r="T302" s="35">
        <v>0</v>
      </c>
      <c r="U302" s="34">
        <f t="shared" si="356"/>
        <v>0</v>
      </c>
      <c r="V302" s="35">
        <v>0</v>
      </c>
      <c r="W302" s="34">
        <f t="shared" si="356"/>
        <v>0</v>
      </c>
      <c r="X302" s="35">
        <v>0</v>
      </c>
      <c r="Y302" s="84">
        <f t="shared" si="356"/>
        <v>0</v>
      </c>
      <c r="Z302" s="35">
        <v>0</v>
      </c>
      <c r="AA302" s="84">
        <f t="shared" si="356"/>
        <v>0</v>
      </c>
      <c r="AB302" s="35">
        <v>0</v>
      </c>
      <c r="AC302" s="36" t="s">
        <v>34</v>
      </c>
      <c r="AK302" s="23"/>
      <c r="AL302" s="23"/>
    </row>
    <row r="303" spans="1:38" outlineLevel="1" x14ac:dyDescent="0.25">
      <c r="A303" s="30" t="s">
        <v>672</v>
      </c>
      <c r="B303" s="37" t="s">
        <v>673</v>
      </c>
      <c r="C303" s="32" t="s">
        <v>33</v>
      </c>
      <c r="D303" s="114">
        <f>D304+D305</f>
        <v>0</v>
      </c>
      <c r="E303" s="108" t="s">
        <v>34</v>
      </c>
      <c r="F303" s="84">
        <f t="shared" ref="F303" si="357">F304+F305</f>
        <v>0</v>
      </c>
      <c r="G303" s="110">
        <f>G304+G305</f>
        <v>0</v>
      </c>
      <c r="H303" s="84">
        <f t="shared" ref="H303:AA303" si="358">H304+H305</f>
        <v>0</v>
      </c>
      <c r="I303" s="84">
        <f t="shared" si="358"/>
        <v>0</v>
      </c>
      <c r="J303" s="84">
        <f t="shared" si="358"/>
        <v>0</v>
      </c>
      <c r="K303" s="84">
        <f t="shared" si="358"/>
        <v>0</v>
      </c>
      <c r="L303" s="84">
        <f t="shared" si="358"/>
        <v>0</v>
      </c>
      <c r="M303" s="84">
        <f t="shared" si="358"/>
        <v>9.3260413</v>
      </c>
      <c r="N303" s="84">
        <f t="shared" si="358"/>
        <v>0</v>
      </c>
      <c r="O303" s="84">
        <f t="shared" si="358"/>
        <v>0</v>
      </c>
      <c r="P303" s="84">
        <f t="shared" si="358"/>
        <v>7.7717010799999997</v>
      </c>
      <c r="Q303" s="84">
        <f t="shared" si="358"/>
        <v>1.5543402200000001</v>
      </c>
      <c r="R303" s="84">
        <f t="shared" si="358"/>
        <v>0</v>
      </c>
      <c r="S303" s="84">
        <f t="shared" si="358"/>
        <v>0</v>
      </c>
      <c r="T303" s="35">
        <v>0</v>
      </c>
      <c r="U303" s="34">
        <f t="shared" si="358"/>
        <v>0</v>
      </c>
      <c r="V303" s="35">
        <v>0</v>
      </c>
      <c r="W303" s="34">
        <f t="shared" si="358"/>
        <v>0</v>
      </c>
      <c r="X303" s="35">
        <v>0</v>
      </c>
      <c r="Y303" s="84">
        <f t="shared" si="358"/>
        <v>0</v>
      </c>
      <c r="Z303" s="35">
        <v>0</v>
      </c>
      <c r="AA303" s="84">
        <f t="shared" si="358"/>
        <v>0</v>
      </c>
      <c r="AB303" s="35">
        <v>0</v>
      </c>
      <c r="AC303" s="36" t="s">
        <v>34</v>
      </c>
      <c r="AK303" s="23"/>
      <c r="AL303" s="23"/>
    </row>
    <row r="304" spans="1:38" ht="47.25" outlineLevel="1" x14ac:dyDescent="0.25">
      <c r="A304" s="30" t="s">
        <v>674</v>
      </c>
      <c r="B304" s="37" t="s">
        <v>363</v>
      </c>
      <c r="C304" s="32" t="s">
        <v>33</v>
      </c>
      <c r="D304" s="107">
        <v>0</v>
      </c>
      <c r="E304" s="108" t="s">
        <v>34</v>
      </c>
      <c r="F304" s="84">
        <v>0</v>
      </c>
      <c r="G304" s="107">
        <v>0</v>
      </c>
      <c r="H304" s="84">
        <v>0</v>
      </c>
      <c r="I304" s="84">
        <v>0</v>
      </c>
      <c r="J304" s="84">
        <v>0</v>
      </c>
      <c r="K304" s="84">
        <v>0</v>
      </c>
      <c r="L304" s="84">
        <v>0</v>
      </c>
      <c r="M304" s="84">
        <v>0</v>
      </c>
      <c r="N304" s="84">
        <v>0</v>
      </c>
      <c r="O304" s="84">
        <v>0</v>
      </c>
      <c r="P304" s="84">
        <v>0</v>
      </c>
      <c r="Q304" s="84">
        <v>0</v>
      </c>
      <c r="R304" s="84">
        <v>0</v>
      </c>
      <c r="S304" s="84">
        <v>0</v>
      </c>
      <c r="T304" s="35">
        <v>0</v>
      </c>
      <c r="U304" s="34">
        <v>0</v>
      </c>
      <c r="V304" s="35">
        <v>0</v>
      </c>
      <c r="W304" s="34">
        <v>0</v>
      </c>
      <c r="X304" s="35">
        <v>0</v>
      </c>
      <c r="Y304" s="84">
        <v>0</v>
      </c>
      <c r="Z304" s="35">
        <v>0</v>
      </c>
      <c r="AA304" s="84">
        <v>0</v>
      </c>
      <c r="AB304" s="35">
        <v>0</v>
      </c>
      <c r="AC304" s="79" t="s">
        <v>34</v>
      </c>
      <c r="AK304" s="23"/>
      <c r="AL304" s="23"/>
    </row>
    <row r="305" spans="1:38" ht="47.25" outlineLevel="1" x14ac:dyDescent="0.25">
      <c r="A305" s="30" t="s">
        <v>675</v>
      </c>
      <c r="B305" s="37" t="s">
        <v>365</v>
      </c>
      <c r="C305" s="32" t="s">
        <v>33</v>
      </c>
      <c r="D305" s="107">
        <f>SUM(D306)</f>
        <v>0</v>
      </c>
      <c r="E305" s="108" t="s">
        <v>34</v>
      </c>
      <c r="F305" s="84">
        <f>SUM(F306)</f>
        <v>0</v>
      </c>
      <c r="G305" s="84">
        <f t="shared" ref="G305:AA305" si="359">SUM(G306)</f>
        <v>0</v>
      </c>
      <c r="H305" s="84">
        <f t="shared" si="359"/>
        <v>0</v>
      </c>
      <c r="I305" s="84">
        <f t="shared" si="359"/>
        <v>0</v>
      </c>
      <c r="J305" s="84">
        <f t="shared" si="359"/>
        <v>0</v>
      </c>
      <c r="K305" s="84">
        <f t="shared" si="359"/>
        <v>0</v>
      </c>
      <c r="L305" s="84">
        <f t="shared" si="359"/>
        <v>0</v>
      </c>
      <c r="M305" s="84">
        <f t="shared" si="359"/>
        <v>9.3260413</v>
      </c>
      <c r="N305" s="84">
        <f t="shared" si="359"/>
        <v>0</v>
      </c>
      <c r="O305" s="84">
        <f t="shared" si="359"/>
        <v>0</v>
      </c>
      <c r="P305" s="84">
        <f t="shared" si="359"/>
        <v>7.7717010799999997</v>
      </c>
      <c r="Q305" s="84">
        <f t="shared" si="359"/>
        <v>1.5543402200000001</v>
      </c>
      <c r="R305" s="84">
        <f t="shared" si="359"/>
        <v>0</v>
      </c>
      <c r="S305" s="84">
        <f t="shared" si="359"/>
        <v>0</v>
      </c>
      <c r="T305" s="35">
        <v>0</v>
      </c>
      <c r="U305" s="34">
        <f t="shared" si="359"/>
        <v>0</v>
      </c>
      <c r="V305" s="35">
        <v>0</v>
      </c>
      <c r="W305" s="34">
        <f t="shared" si="359"/>
        <v>0</v>
      </c>
      <c r="X305" s="35">
        <v>0</v>
      </c>
      <c r="Y305" s="84">
        <f t="shared" si="359"/>
        <v>0</v>
      </c>
      <c r="Z305" s="35">
        <v>0</v>
      </c>
      <c r="AA305" s="84">
        <f t="shared" si="359"/>
        <v>0</v>
      </c>
      <c r="AB305" s="35">
        <v>0</v>
      </c>
      <c r="AC305" s="84" t="s">
        <v>34</v>
      </c>
      <c r="AK305" s="23"/>
      <c r="AL305" s="23"/>
    </row>
    <row r="306" spans="1:38" ht="78.75" outlineLevel="1" x14ac:dyDescent="0.25">
      <c r="A306" s="73" t="s">
        <v>675</v>
      </c>
      <c r="B306" s="74" t="s">
        <v>676</v>
      </c>
      <c r="C306" s="75" t="s">
        <v>677</v>
      </c>
      <c r="D306" s="115" t="s">
        <v>34</v>
      </c>
      <c r="E306" s="113" t="s">
        <v>34</v>
      </c>
      <c r="F306" s="72" t="s">
        <v>34</v>
      </c>
      <c r="G306" s="72" t="s">
        <v>34</v>
      </c>
      <c r="H306" s="72" t="s">
        <v>34</v>
      </c>
      <c r="I306" s="72" t="s">
        <v>34</v>
      </c>
      <c r="J306" s="72" t="s">
        <v>34</v>
      </c>
      <c r="K306" s="72" t="s">
        <v>34</v>
      </c>
      <c r="L306" s="72" t="s">
        <v>34</v>
      </c>
      <c r="M306" s="72">
        <f>N306+O306+P306+Q306</f>
        <v>9.3260413</v>
      </c>
      <c r="N306" s="72">
        <v>0</v>
      </c>
      <c r="O306" s="72">
        <v>0</v>
      </c>
      <c r="P306" s="72">
        <v>7.7717010799999997</v>
      </c>
      <c r="Q306" s="72">
        <v>1.5543402200000001</v>
      </c>
      <c r="R306" s="72" t="s">
        <v>34</v>
      </c>
      <c r="S306" s="72" t="s">
        <v>34</v>
      </c>
      <c r="T306" s="76" t="s">
        <v>34</v>
      </c>
      <c r="U306" s="50" t="s">
        <v>34</v>
      </c>
      <c r="V306" s="76" t="s">
        <v>34</v>
      </c>
      <c r="W306" s="50" t="s">
        <v>34</v>
      </c>
      <c r="X306" s="76" t="s">
        <v>34</v>
      </c>
      <c r="Y306" s="72" t="s">
        <v>34</v>
      </c>
      <c r="Z306" s="76" t="s">
        <v>34</v>
      </c>
      <c r="AA306" s="72" t="s">
        <v>34</v>
      </c>
      <c r="AB306" s="76" t="s">
        <v>34</v>
      </c>
      <c r="AC306" s="72" t="s">
        <v>678</v>
      </c>
      <c r="AK306" s="23"/>
      <c r="AL306" s="23"/>
    </row>
    <row r="307" spans="1:38" outlineLevel="1" x14ac:dyDescent="0.25">
      <c r="A307" s="30" t="s">
        <v>679</v>
      </c>
      <c r="B307" s="37" t="s">
        <v>367</v>
      </c>
      <c r="C307" s="32" t="s">
        <v>33</v>
      </c>
      <c r="D307" s="114">
        <f>D308+D309</f>
        <v>0</v>
      </c>
      <c r="E307" s="108" t="s">
        <v>34</v>
      </c>
      <c r="F307" s="84">
        <f>F308+F309</f>
        <v>0</v>
      </c>
      <c r="G307" s="84">
        <f t="shared" ref="G307:AA307" si="360">G308+G309</f>
        <v>0</v>
      </c>
      <c r="H307" s="84">
        <f t="shared" si="360"/>
        <v>0</v>
      </c>
      <c r="I307" s="84">
        <f t="shared" si="360"/>
        <v>0</v>
      </c>
      <c r="J307" s="84">
        <f t="shared" si="360"/>
        <v>0</v>
      </c>
      <c r="K307" s="84">
        <f t="shared" si="360"/>
        <v>0</v>
      </c>
      <c r="L307" s="84">
        <f t="shared" si="360"/>
        <v>0</v>
      </c>
      <c r="M307" s="84">
        <f t="shared" si="360"/>
        <v>5.4</v>
      </c>
      <c r="N307" s="84">
        <f t="shared" si="360"/>
        <v>0</v>
      </c>
      <c r="O307" s="84">
        <f t="shared" si="360"/>
        <v>0</v>
      </c>
      <c r="P307" s="84">
        <f t="shared" si="360"/>
        <v>4.5</v>
      </c>
      <c r="Q307" s="84">
        <f t="shared" si="360"/>
        <v>0.9</v>
      </c>
      <c r="R307" s="84">
        <f t="shared" si="360"/>
        <v>0</v>
      </c>
      <c r="S307" s="84">
        <f t="shared" si="360"/>
        <v>0</v>
      </c>
      <c r="T307" s="35">
        <v>0</v>
      </c>
      <c r="U307" s="34">
        <f t="shared" si="360"/>
        <v>0</v>
      </c>
      <c r="V307" s="35">
        <v>0</v>
      </c>
      <c r="W307" s="34">
        <f t="shared" si="360"/>
        <v>0</v>
      </c>
      <c r="X307" s="35">
        <v>0</v>
      </c>
      <c r="Y307" s="84">
        <f t="shared" si="360"/>
        <v>0</v>
      </c>
      <c r="Z307" s="35">
        <v>0</v>
      </c>
      <c r="AA307" s="84">
        <f t="shared" si="360"/>
        <v>0</v>
      </c>
      <c r="AB307" s="35">
        <v>0</v>
      </c>
      <c r="AC307" s="36" t="s">
        <v>34</v>
      </c>
      <c r="AK307" s="23"/>
      <c r="AL307" s="23"/>
    </row>
    <row r="308" spans="1:38" ht="47.25" outlineLevel="1" x14ac:dyDescent="0.25">
      <c r="A308" s="30" t="s">
        <v>680</v>
      </c>
      <c r="B308" s="37" t="s">
        <v>363</v>
      </c>
      <c r="C308" s="32" t="s">
        <v>33</v>
      </c>
      <c r="D308" s="114">
        <v>0</v>
      </c>
      <c r="E308" s="108" t="s">
        <v>34</v>
      </c>
      <c r="F308" s="84">
        <v>0</v>
      </c>
      <c r="G308" s="107">
        <v>0</v>
      </c>
      <c r="H308" s="84">
        <v>0</v>
      </c>
      <c r="I308" s="84">
        <v>0</v>
      </c>
      <c r="J308" s="84">
        <v>0</v>
      </c>
      <c r="K308" s="84">
        <v>0</v>
      </c>
      <c r="L308" s="84">
        <v>0</v>
      </c>
      <c r="M308" s="84">
        <v>0</v>
      </c>
      <c r="N308" s="84">
        <v>0</v>
      </c>
      <c r="O308" s="84">
        <v>0</v>
      </c>
      <c r="P308" s="84">
        <v>0</v>
      </c>
      <c r="Q308" s="84">
        <v>0</v>
      </c>
      <c r="R308" s="84">
        <v>0</v>
      </c>
      <c r="S308" s="84">
        <v>0</v>
      </c>
      <c r="T308" s="35">
        <v>0</v>
      </c>
      <c r="U308" s="34">
        <v>0</v>
      </c>
      <c r="V308" s="35">
        <v>0</v>
      </c>
      <c r="W308" s="34">
        <v>0</v>
      </c>
      <c r="X308" s="35">
        <v>0</v>
      </c>
      <c r="Y308" s="84">
        <v>0</v>
      </c>
      <c r="Z308" s="35">
        <v>0</v>
      </c>
      <c r="AA308" s="84">
        <v>0</v>
      </c>
      <c r="AB308" s="35">
        <v>0</v>
      </c>
      <c r="AC308" s="36" t="s">
        <v>34</v>
      </c>
      <c r="AK308" s="23"/>
      <c r="AL308" s="23"/>
    </row>
    <row r="309" spans="1:38" ht="47.25" outlineLevel="1" x14ac:dyDescent="0.25">
      <c r="A309" s="30" t="s">
        <v>681</v>
      </c>
      <c r="B309" s="37" t="s">
        <v>365</v>
      </c>
      <c r="C309" s="32" t="s">
        <v>33</v>
      </c>
      <c r="D309" s="114">
        <f>SUM(D310)</f>
        <v>0</v>
      </c>
      <c r="E309" s="108" t="s">
        <v>34</v>
      </c>
      <c r="F309" s="84">
        <f>SUM(F310)</f>
        <v>0</v>
      </c>
      <c r="G309" s="84">
        <f t="shared" ref="G309:AA309" si="361">SUM(G310)</f>
        <v>0</v>
      </c>
      <c r="H309" s="84">
        <f t="shared" si="361"/>
        <v>0</v>
      </c>
      <c r="I309" s="84">
        <f t="shared" si="361"/>
        <v>0</v>
      </c>
      <c r="J309" s="84">
        <f t="shared" si="361"/>
        <v>0</v>
      </c>
      <c r="K309" s="84">
        <f t="shared" si="361"/>
        <v>0</v>
      </c>
      <c r="L309" s="84">
        <f t="shared" si="361"/>
        <v>0</v>
      </c>
      <c r="M309" s="84">
        <f t="shared" si="361"/>
        <v>5.4</v>
      </c>
      <c r="N309" s="84">
        <f t="shared" si="361"/>
        <v>0</v>
      </c>
      <c r="O309" s="84">
        <f t="shared" si="361"/>
        <v>0</v>
      </c>
      <c r="P309" s="84">
        <f t="shared" si="361"/>
        <v>4.5</v>
      </c>
      <c r="Q309" s="84">
        <f t="shared" si="361"/>
        <v>0.9</v>
      </c>
      <c r="R309" s="84">
        <f t="shared" si="361"/>
        <v>0</v>
      </c>
      <c r="S309" s="84">
        <f t="shared" si="361"/>
        <v>0</v>
      </c>
      <c r="T309" s="35">
        <v>0</v>
      </c>
      <c r="U309" s="34">
        <f t="shared" si="361"/>
        <v>0</v>
      </c>
      <c r="V309" s="35">
        <v>0</v>
      </c>
      <c r="W309" s="34">
        <f t="shared" si="361"/>
        <v>0</v>
      </c>
      <c r="X309" s="35">
        <v>0</v>
      </c>
      <c r="Y309" s="84">
        <f t="shared" si="361"/>
        <v>0</v>
      </c>
      <c r="Z309" s="35">
        <v>0</v>
      </c>
      <c r="AA309" s="84">
        <f t="shared" si="361"/>
        <v>0</v>
      </c>
      <c r="AB309" s="35">
        <v>0</v>
      </c>
      <c r="AC309" s="36" t="s">
        <v>34</v>
      </c>
      <c r="AK309" s="23"/>
      <c r="AL309" s="23"/>
    </row>
    <row r="310" spans="1:38" ht="78.75" outlineLevel="1" x14ac:dyDescent="0.25">
      <c r="A310" s="73" t="s">
        <v>681</v>
      </c>
      <c r="B310" s="74" t="s">
        <v>682</v>
      </c>
      <c r="C310" s="75" t="s">
        <v>683</v>
      </c>
      <c r="D310" s="116" t="s">
        <v>34</v>
      </c>
      <c r="E310" s="113" t="s">
        <v>34</v>
      </c>
      <c r="F310" s="72" t="s">
        <v>34</v>
      </c>
      <c r="G310" s="115" t="s">
        <v>34</v>
      </c>
      <c r="H310" s="72" t="s">
        <v>34</v>
      </c>
      <c r="I310" s="72" t="s">
        <v>34</v>
      </c>
      <c r="J310" s="72" t="s">
        <v>34</v>
      </c>
      <c r="K310" s="72" t="s">
        <v>34</v>
      </c>
      <c r="L310" s="72" t="s">
        <v>34</v>
      </c>
      <c r="M310" s="72">
        <f>N310+O310+P310+Q310</f>
        <v>5.4</v>
      </c>
      <c r="N310" s="72">
        <v>0</v>
      </c>
      <c r="O310" s="72">
        <v>0</v>
      </c>
      <c r="P310" s="72">
        <v>4.5</v>
      </c>
      <c r="Q310" s="72">
        <v>0.9</v>
      </c>
      <c r="R310" s="72" t="s">
        <v>34</v>
      </c>
      <c r="S310" s="72" t="s">
        <v>34</v>
      </c>
      <c r="T310" s="76" t="s">
        <v>34</v>
      </c>
      <c r="U310" s="50" t="s">
        <v>34</v>
      </c>
      <c r="V310" s="76" t="s">
        <v>34</v>
      </c>
      <c r="W310" s="50" t="s">
        <v>34</v>
      </c>
      <c r="X310" s="76" t="s">
        <v>34</v>
      </c>
      <c r="Y310" s="72" t="s">
        <v>34</v>
      </c>
      <c r="Z310" s="76" t="s">
        <v>34</v>
      </c>
      <c r="AA310" s="72" t="s">
        <v>34</v>
      </c>
      <c r="AB310" s="76" t="s">
        <v>34</v>
      </c>
      <c r="AC310" s="77" t="s">
        <v>678</v>
      </c>
      <c r="AK310" s="23"/>
      <c r="AL310" s="23"/>
    </row>
    <row r="311" spans="1:38" outlineLevel="1" x14ac:dyDescent="0.25">
      <c r="A311" s="30" t="s">
        <v>684</v>
      </c>
      <c r="B311" s="37" t="s">
        <v>371</v>
      </c>
      <c r="C311" s="32" t="s">
        <v>33</v>
      </c>
      <c r="D311" s="114">
        <f>D312+D313+D314+D315</f>
        <v>6874.9361586303994</v>
      </c>
      <c r="E311" s="108" t="s">
        <v>34</v>
      </c>
      <c r="F311" s="84">
        <f t="shared" ref="F311" si="362">F312+F313+F314+F315</f>
        <v>175.56405818000002</v>
      </c>
      <c r="G311" s="107">
        <f>G312+G313+G314+G315</f>
        <v>6699.3721004503996</v>
      </c>
      <c r="H311" s="84">
        <f t="shared" ref="H311:AA311" si="363">H312+H313+H314+H315</f>
        <v>2.3781489599999999</v>
      </c>
      <c r="I311" s="84">
        <f t="shared" si="363"/>
        <v>0</v>
      </c>
      <c r="J311" s="84">
        <f t="shared" si="363"/>
        <v>0</v>
      </c>
      <c r="K311" s="84">
        <f t="shared" si="363"/>
        <v>2.3781489599999999</v>
      </c>
      <c r="L311" s="84">
        <f t="shared" si="363"/>
        <v>0</v>
      </c>
      <c r="M311" s="84">
        <f t="shared" si="363"/>
        <v>0.88780780999999998</v>
      </c>
      <c r="N311" s="84">
        <f t="shared" si="363"/>
        <v>0</v>
      </c>
      <c r="O311" s="84">
        <f t="shared" si="363"/>
        <v>0</v>
      </c>
      <c r="P311" s="84">
        <f t="shared" si="363"/>
        <v>0.88780780999999998</v>
      </c>
      <c r="Q311" s="84">
        <f t="shared" si="363"/>
        <v>0</v>
      </c>
      <c r="R311" s="84">
        <f t="shared" si="363"/>
        <v>6698.4842926403999</v>
      </c>
      <c r="S311" s="84">
        <f t="shared" si="363"/>
        <v>-1.4903411499999999</v>
      </c>
      <c r="T311" s="35">
        <f t="shared" ref="T311:T315" si="364">S311/H311</f>
        <v>-0.62668116046019251</v>
      </c>
      <c r="U311" s="34">
        <f t="shared" si="363"/>
        <v>0</v>
      </c>
      <c r="V311" s="35">
        <v>0</v>
      </c>
      <c r="W311" s="34">
        <f t="shared" si="363"/>
        <v>0</v>
      </c>
      <c r="X311" s="35">
        <v>0</v>
      </c>
      <c r="Y311" s="84">
        <f t="shared" si="363"/>
        <v>-1.4903411499999999</v>
      </c>
      <c r="Z311" s="35">
        <f t="shared" ref="Z311:Z316" si="365">Y311/K311</f>
        <v>-0.62668116046019251</v>
      </c>
      <c r="AA311" s="84">
        <f t="shared" si="363"/>
        <v>0</v>
      </c>
      <c r="AB311" s="35">
        <v>0</v>
      </c>
      <c r="AC311" s="36" t="s">
        <v>34</v>
      </c>
      <c r="AK311" s="23"/>
      <c r="AL311" s="23"/>
    </row>
    <row r="312" spans="1:38" ht="31.5" outlineLevel="1" x14ac:dyDescent="0.25">
      <c r="A312" s="30" t="s">
        <v>685</v>
      </c>
      <c r="B312" s="37" t="s">
        <v>373</v>
      </c>
      <c r="C312" s="32" t="s">
        <v>33</v>
      </c>
      <c r="D312" s="114">
        <v>0</v>
      </c>
      <c r="E312" s="108" t="s">
        <v>34</v>
      </c>
      <c r="F312" s="84">
        <v>0</v>
      </c>
      <c r="G312" s="107">
        <v>0</v>
      </c>
      <c r="H312" s="84">
        <v>0</v>
      </c>
      <c r="I312" s="84">
        <v>0</v>
      </c>
      <c r="J312" s="84">
        <v>0</v>
      </c>
      <c r="K312" s="84">
        <v>0</v>
      </c>
      <c r="L312" s="84">
        <v>0</v>
      </c>
      <c r="M312" s="84">
        <v>0</v>
      </c>
      <c r="N312" s="84">
        <v>0</v>
      </c>
      <c r="O312" s="84">
        <v>0</v>
      </c>
      <c r="P312" s="84">
        <v>0</v>
      </c>
      <c r="Q312" s="84">
        <v>0</v>
      </c>
      <c r="R312" s="84">
        <v>0</v>
      </c>
      <c r="S312" s="84">
        <v>0</v>
      </c>
      <c r="T312" s="35">
        <v>0</v>
      </c>
      <c r="U312" s="34">
        <v>0</v>
      </c>
      <c r="V312" s="35">
        <v>0</v>
      </c>
      <c r="W312" s="34">
        <v>0</v>
      </c>
      <c r="X312" s="35">
        <v>0</v>
      </c>
      <c r="Y312" s="84">
        <v>0</v>
      </c>
      <c r="Z312" s="35">
        <v>0</v>
      </c>
      <c r="AA312" s="84">
        <v>0</v>
      </c>
      <c r="AB312" s="35">
        <v>0</v>
      </c>
      <c r="AC312" s="36" t="s">
        <v>34</v>
      </c>
      <c r="AK312" s="23"/>
      <c r="AL312" s="23"/>
    </row>
    <row r="313" spans="1:38" outlineLevel="1" x14ac:dyDescent="0.25">
      <c r="A313" s="30" t="s">
        <v>686</v>
      </c>
      <c r="B313" s="37" t="s">
        <v>375</v>
      </c>
      <c r="C313" s="32" t="s">
        <v>33</v>
      </c>
      <c r="D313" s="114">
        <v>0</v>
      </c>
      <c r="E313" s="108" t="s">
        <v>34</v>
      </c>
      <c r="F313" s="84">
        <v>0</v>
      </c>
      <c r="G313" s="107">
        <v>0</v>
      </c>
      <c r="H313" s="84">
        <v>0</v>
      </c>
      <c r="I313" s="84">
        <v>0</v>
      </c>
      <c r="J313" s="84">
        <v>0</v>
      </c>
      <c r="K313" s="84">
        <v>0</v>
      </c>
      <c r="L313" s="84">
        <v>0</v>
      </c>
      <c r="M313" s="84">
        <v>0</v>
      </c>
      <c r="N313" s="84">
        <v>0</v>
      </c>
      <c r="O313" s="84">
        <v>0</v>
      </c>
      <c r="P313" s="84">
        <v>0</v>
      </c>
      <c r="Q313" s="84">
        <v>0</v>
      </c>
      <c r="R313" s="84">
        <v>0</v>
      </c>
      <c r="S313" s="84">
        <v>0</v>
      </c>
      <c r="T313" s="35">
        <v>0</v>
      </c>
      <c r="U313" s="34">
        <v>0</v>
      </c>
      <c r="V313" s="35">
        <v>0</v>
      </c>
      <c r="W313" s="34">
        <v>0</v>
      </c>
      <c r="X313" s="35">
        <v>0</v>
      </c>
      <c r="Y313" s="84">
        <v>0</v>
      </c>
      <c r="Z313" s="35">
        <v>0</v>
      </c>
      <c r="AA313" s="84">
        <v>0</v>
      </c>
      <c r="AB313" s="35">
        <v>0</v>
      </c>
      <c r="AC313" s="36" t="s">
        <v>34</v>
      </c>
      <c r="AK313" s="23"/>
      <c r="AL313" s="23"/>
    </row>
    <row r="314" spans="1:38" outlineLevel="1" x14ac:dyDescent="0.25">
      <c r="A314" s="30" t="s">
        <v>687</v>
      </c>
      <c r="B314" s="37" t="s">
        <v>383</v>
      </c>
      <c r="C314" s="32" t="s">
        <v>33</v>
      </c>
      <c r="D314" s="111">
        <v>0</v>
      </c>
      <c r="E314" s="108" t="s">
        <v>34</v>
      </c>
      <c r="F314" s="84">
        <v>0</v>
      </c>
      <c r="G314" s="84">
        <v>0</v>
      </c>
      <c r="H314" s="84">
        <v>0</v>
      </c>
      <c r="I314" s="84">
        <v>0</v>
      </c>
      <c r="J314" s="84">
        <v>0</v>
      </c>
      <c r="K314" s="84">
        <v>0</v>
      </c>
      <c r="L314" s="84">
        <v>0</v>
      </c>
      <c r="M314" s="84">
        <v>0</v>
      </c>
      <c r="N314" s="84">
        <v>0</v>
      </c>
      <c r="O314" s="84">
        <v>0</v>
      </c>
      <c r="P314" s="84">
        <v>0</v>
      </c>
      <c r="Q314" s="84">
        <v>0</v>
      </c>
      <c r="R314" s="84">
        <v>0</v>
      </c>
      <c r="S314" s="84">
        <v>0</v>
      </c>
      <c r="T314" s="35">
        <v>0</v>
      </c>
      <c r="U314" s="34">
        <v>0</v>
      </c>
      <c r="V314" s="35">
        <v>0</v>
      </c>
      <c r="W314" s="34">
        <v>0</v>
      </c>
      <c r="X314" s="35">
        <v>0</v>
      </c>
      <c r="Y314" s="84">
        <v>0</v>
      </c>
      <c r="Z314" s="35">
        <v>0</v>
      </c>
      <c r="AA314" s="84">
        <v>0</v>
      </c>
      <c r="AB314" s="35">
        <v>0</v>
      </c>
      <c r="AC314" s="84" t="s">
        <v>34</v>
      </c>
      <c r="AK314" s="23"/>
      <c r="AL314" s="23"/>
    </row>
    <row r="315" spans="1:38" outlineLevel="1" x14ac:dyDescent="0.25">
      <c r="A315" s="30" t="s">
        <v>688</v>
      </c>
      <c r="B315" s="37" t="s">
        <v>391</v>
      </c>
      <c r="C315" s="32" t="s">
        <v>33</v>
      </c>
      <c r="D315" s="114">
        <f>SUM(D316)</f>
        <v>6874.9361586303994</v>
      </c>
      <c r="E315" s="108" t="s">
        <v>34</v>
      </c>
      <c r="F315" s="84">
        <f t="shared" ref="F315" si="366">SUM(F316)</f>
        <v>175.56405818000002</v>
      </c>
      <c r="G315" s="107">
        <f>SUM(G316)</f>
        <v>6699.3721004503996</v>
      </c>
      <c r="H315" s="84">
        <f t="shared" ref="H315:AA315" si="367">SUM(H316)</f>
        <v>2.3781489599999999</v>
      </c>
      <c r="I315" s="84">
        <f t="shared" si="367"/>
        <v>0</v>
      </c>
      <c r="J315" s="84">
        <f t="shared" si="367"/>
        <v>0</v>
      </c>
      <c r="K315" s="84">
        <f t="shared" si="367"/>
        <v>2.3781489599999999</v>
      </c>
      <c r="L315" s="84">
        <f t="shared" si="367"/>
        <v>0</v>
      </c>
      <c r="M315" s="84">
        <f t="shared" si="367"/>
        <v>0.88780780999999998</v>
      </c>
      <c r="N315" s="84">
        <f t="shared" si="367"/>
        <v>0</v>
      </c>
      <c r="O315" s="84">
        <f t="shared" si="367"/>
        <v>0</v>
      </c>
      <c r="P315" s="84">
        <f t="shared" si="367"/>
        <v>0.88780780999999998</v>
      </c>
      <c r="Q315" s="84">
        <f t="shared" si="367"/>
        <v>0</v>
      </c>
      <c r="R315" s="84">
        <f t="shared" si="367"/>
        <v>6698.4842926403999</v>
      </c>
      <c r="S315" s="84">
        <f t="shared" si="367"/>
        <v>-1.4903411499999999</v>
      </c>
      <c r="T315" s="35">
        <f t="shared" si="364"/>
        <v>-0.62668116046019251</v>
      </c>
      <c r="U315" s="34">
        <f t="shared" si="367"/>
        <v>0</v>
      </c>
      <c r="V315" s="35">
        <v>0</v>
      </c>
      <c r="W315" s="34">
        <f t="shared" si="367"/>
        <v>0</v>
      </c>
      <c r="X315" s="35">
        <v>0</v>
      </c>
      <c r="Y315" s="84">
        <f t="shared" si="367"/>
        <v>-1.4903411499999999</v>
      </c>
      <c r="Z315" s="35">
        <f t="shared" si="365"/>
        <v>-0.62668116046019251</v>
      </c>
      <c r="AA315" s="84">
        <f t="shared" si="367"/>
        <v>0</v>
      </c>
      <c r="AB315" s="35">
        <v>0</v>
      </c>
      <c r="AC315" s="36" t="s">
        <v>34</v>
      </c>
      <c r="AK315" s="23"/>
      <c r="AL315" s="23"/>
    </row>
    <row r="316" spans="1:38" ht="75.75" customHeight="1" outlineLevel="1" x14ac:dyDescent="0.25">
      <c r="A316" s="43" t="s">
        <v>688</v>
      </c>
      <c r="B316" s="44" t="s">
        <v>689</v>
      </c>
      <c r="C316" s="46" t="s">
        <v>690</v>
      </c>
      <c r="D316" s="46">
        <v>6874.9361586303994</v>
      </c>
      <c r="E316" s="47" t="s">
        <v>34</v>
      </c>
      <c r="F316" s="48">
        <v>175.56405818000002</v>
      </c>
      <c r="G316" s="49">
        <v>6699.3721004503996</v>
      </c>
      <c r="H316" s="72">
        <f>I316+J316+K316+L316</f>
        <v>2.3781489599999999</v>
      </c>
      <c r="I316" s="48">
        <v>0</v>
      </c>
      <c r="J316" s="48">
        <v>0</v>
      </c>
      <c r="K316" s="48">
        <v>2.3781489599999999</v>
      </c>
      <c r="L316" s="48">
        <v>0</v>
      </c>
      <c r="M316" s="72">
        <f>N316+O316+P316+Q316</f>
        <v>0.88780780999999998</v>
      </c>
      <c r="N316" s="48">
        <v>0</v>
      </c>
      <c r="O316" s="48">
        <v>0</v>
      </c>
      <c r="P316" s="48">
        <v>0.88780780999999998</v>
      </c>
      <c r="Q316" s="48">
        <v>0</v>
      </c>
      <c r="R316" s="72">
        <f>G316-M316</f>
        <v>6698.4842926403999</v>
      </c>
      <c r="S316" s="72">
        <f>M316-H316</f>
        <v>-1.4903411499999999</v>
      </c>
      <c r="T316" s="51">
        <f>S316/H316</f>
        <v>-0.62668116046019251</v>
      </c>
      <c r="U316" s="50">
        <f t="shared" ref="U316" si="368">N316-I316</f>
        <v>0</v>
      </c>
      <c r="V316" s="51">
        <v>0</v>
      </c>
      <c r="W316" s="50">
        <f t="shared" ref="W316" si="369">O316-J316</f>
        <v>0</v>
      </c>
      <c r="X316" s="51">
        <v>0</v>
      </c>
      <c r="Y316" s="72">
        <f>P316-K316</f>
        <v>-1.4903411499999999</v>
      </c>
      <c r="Z316" s="51">
        <f t="shared" si="365"/>
        <v>-0.62668116046019251</v>
      </c>
      <c r="AA316" s="72">
        <f t="shared" ref="AA316" si="370">Q316-L316</f>
        <v>0</v>
      </c>
      <c r="AB316" s="51">
        <v>0</v>
      </c>
      <c r="AC316" s="15" t="s">
        <v>691</v>
      </c>
      <c r="AK316" s="23"/>
      <c r="AL316" s="23"/>
    </row>
    <row r="317" spans="1:38" ht="31.5" outlineLevel="1" x14ac:dyDescent="0.25">
      <c r="A317" s="30" t="s">
        <v>692</v>
      </c>
      <c r="B317" s="37" t="s">
        <v>407</v>
      </c>
      <c r="C317" s="32" t="s">
        <v>33</v>
      </c>
      <c r="D317" s="114">
        <v>0</v>
      </c>
      <c r="E317" s="108" t="s">
        <v>34</v>
      </c>
      <c r="F317" s="84">
        <v>0</v>
      </c>
      <c r="G317" s="107">
        <v>0</v>
      </c>
      <c r="H317" s="84">
        <v>0</v>
      </c>
      <c r="I317" s="84">
        <v>0</v>
      </c>
      <c r="J317" s="84">
        <v>0</v>
      </c>
      <c r="K317" s="84">
        <v>0</v>
      </c>
      <c r="L317" s="84">
        <v>0</v>
      </c>
      <c r="M317" s="84">
        <v>0</v>
      </c>
      <c r="N317" s="84">
        <v>0</v>
      </c>
      <c r="O317" s="84">
        <v>0</v>
      </c>
      <c r="P317" s="84">
        <v>0</v>
      </c>
      <c r="Q317" s="84">
        <v>0</v>
      </c>
      <c r="R317" s="84">
        <v>0</v>
      </c>
      <c r="S317" s="84">
        <v>0</v>
      </c>
      <c r="T317" s="35">
        <v>0</v>
      </c>
      <c r="U317" s="34">
        <v>0</v>
      </c>
      <c r="V317" s="35">
        <v>0</v>
      </c>
      <c r="W317" s="34">
        <v>0</v>
      </c>
      <c r="X317" s="35">
        <v>0</v>
      </c>
      <c r="Y317" s="84">
        <v>0</v>
      </c>
      <c r="Z317" s="35">
        <v>0</v>
      </c>
      <c r="AA317" s="84">
        <v>0</v>
      </c>
      <c r="AB317" s="35">
        <v>0</v>
      </c>
      <c r="AC317" s="36" t="s">
        <v>34</v>
      </c>
      <c r="AK317" s="23"/>
      <c r="AL317" s="23"/>
    </row>
    <row r="318" spans="1:38" outlineLevel="1" x14ac:dyDescent="0.25">
      <c r="A318" s="30" t="s">
        <v>693</v>
      </c>
      <c r="B318" s="37" t="s">
        <v>409</v>
      </c>
      <c r="C318" s="32" t="s">
        <v>33</v>
      </c>
      <c r="D318" s="114">
        <f>SUM(D319:D332)</f>
        <v>3.5415140019999996</v>
      </c>
      <c r="E318" s="108" t="s">
        <v>34</v>
      </c>
      <c r="F318" s="84">
        <f>SUM(F319:F332)</f>
        <v>1.4064152499999998</v>
      </c>
      <c r="G318" s="84">
        <f t="shared" ref="G318:AA318" si="371">SUM(G319:G332)</f>
        <v>2.1350987520000002</v>
      </c>
      <c r="H318" s="84">
        <f t="shared" si="371"/>
        <v>2.1350987520000002</v>
      </c>
      <c r="I318" s="84">
        <f t="shared" si="371"/>
        <v>0</v>
      </c>
      <c r="J318" s="84">
        <f t="shared" si="371"/>
        <v>0</v>
      </c>
      <c r="K318" s="84">
        <f t="shared" si="371"/>
        <v>1.7792489600000003</v>
      </c>
      <c r="L318" s="84">
        <f t="shared" si="371"/>
        <v>0.35584979199999994</v>
      </c>
      <c r="M318" s="84">
        <f t="shared" si="371"/>
        <v>16.340522480000004</v>
      </c>
      <c r="N318" s="84">
        <f t="shared" si="371"/>
        <v>0</v>
      </c>
      <c r="O318" s="84">
        <f t="shared" si="371"/>
        <v>0</v>
      </c>
      <c r="P318" s="84">
        <f t="shared" si="371"/>
        <v>10.411268740000001</v>
      </c>
      <c r="Q318" s="84">
        <f t="shared" si="371"/>
        <v>5.9292537400000001</v>
      </c>
      <c r="R318" s="84">
        <f t="shared" si="371"/>
        <v>0.44811875200000006</v>
      </c>
      <c r="S318" s="84">
        <f t="shared" si="371"/>
        <v>-0.44811875200000006</v>
      </c>
      <c r="T318" s="35">
        <f t="shared" ref="T318:T320" si="372">S318/H318</f>
        <v>-0.20988197926687749</v>
      </c>
      <c r="U318" s="34">
        <f t="shared" si="371"/>
        <v>0</v>
      </c>
      <c r="V318" s="35">
        <v>0</v>
      </c>
      <c r="W318" s="34">
        <f t="shared" si="371"/>
        <v>0</v>
      </c>
      <c r="X318" s="35">
        <v>0</v>
      </c>
      <c r="Y318" s="84">
        <f t="shared" si="371"/>
        <v>-0.37343229000000033</v>
      </c>
      <c r="Z318" s="35">
        <f t="shared" ref="Z318:Z320" si="373">Y318/K318</f>
        <v>-0.20988197739342798</v>
      </c>
      <c r="AA318" s="84">
        <f t="shared" si="371"/>
        <v>-7.4686461999999912E-2</v>
      </c>
      <c r="AB318" s="35">
        <f t="shared" ref="AB318:AB320" si="374">AA318/L318</f>
        <v>-0.20988198863412549</v>
      </c>
      <c r="AC318" s="36" t="s">
        <v>34</v>
      </c>
      <c r="AK318" s="23"/>
      <c r="AL318" s="23"/>
    </row>
    <row r="319" spans="1:38" ht="47.25" x14ac:dyDescent="0.25">
      <c r="A319" s="43" t="s">
        <v>693</v>
      </c>
      <c r="B319" s="44" t="s">
        <v>694</v>
      </c>
      <c r="C319" s="46" t="s">
        <v>695</v>
      </c>
      <c r="D319" s="46">
        <v>6.3443436000000006E-2</v>
      </c>
      <c r="E319" s="47" t="s">
        <v>34</v>
      </c>
      <c r="F319" s="48">
        <v>0</v>
      </c>
      <c r="G319" s="49">
        <v>6.3443436000000006E-2</v>
      </c>
      <c r="H319" s="72">
        <f t="shared" ref="H319:H327" si="375">I319+J319+K319+L319</f>
        <v>6.3443436000000006E-2</v>
      </c>
      <c r="I319" s="48">
        <v>0</v>
      </c>
      <c r="J319" s="48">
        <v>0</v>
      </c>
      <c r="K319" s="48">
        <v>5.2869530000000005E-2</v>
      </c>
      <c r="L319" s="48">
        <v>1.0573906000000001E-2</v>
      </c>
      <c r="M319" s="72">
        <f t="shared" ref="M319:M332" si="376">N319+O319+P319+Q319</f>
        <v>0.68718000000000001</v>
      </c>
      <c r="N319" s="48">
        <v>0</v>
      </c>
      <c r="O319" s="48">
        <v>0</v>
      </c>
      <c r="P319" s="48">
        <v>0.57264999999999999</v>
      </c>
      <c r="Q319" s="48">
        <v>0.11453000000000001</v>
      </c>
      <c r="R319" s="72">
        <f t="shared" ref="R319:R327" si="377">G319-M319</f>
        <v>-0.62373656399999999</v>
      </c>
      <c r="S319" s="72">
        <f t="shared" ref="S319:S320" si="378">M319-H319</f>
        <v>0.62373656399999999</v>
      </c>
      <c r="T319" s="51">
        <f t="shared" si="372"/>
        <v>9.8313805702452797</v>
      </c>
      <c r="U319" s="50">
        <f t="shared" ref="U319:U320" si="379">N319-I319</f>
        <v>0</v>
      </c>
      <c r="V319" s="51">
        <v>0</v>
      </c>
      <c r="W319" s="50">
        <f t="shared" ref="W319:W320" si="380">O319-J319</f>
        <v>0</v>
      </c>
      <c r="X319" s="51">
        <v>0</v>
      </c>
      <c r="Y319" s="72">
        <f t="shared" ref="Y319:Y320" si="381">P319-K319</f>
        <v>0.51978046999999994</v>
      </c>
      <c r="Z319" s="51">
        <f t="shared" si="373"/>
        <v>9.8313805702452797</v>
      </c>
      <c r="AA319" s="72">
        <f t="shared" ref="AA319:AA320" si="382">Q319-L319</f>
        <v>0.103956094</v>
      </c>
      <c r="AB319" s="51">
        <f t="shared" si="374"/>
        <v>9.8313805702452797</v>
      </c>
      <c r="AC319" s="15" t="s">
        <v>696</v>
      </c>
      <c r="AK319" s="23"/>
      <c r="AL319" s="23"/>
    </row>
    <row r="320" spans="1:38" x14ac:dyDescent="0.25">
      <c r="A320" s="43" t="s">
        <v>693</v>
      </c>
      <c r="B320" s="44" t="s">
        <v>697</v>
      </c>
      <c r="C320" s="46" t="s">
        <v>698</v>
      </c>
      <c r="D320" s="46">
        <v>1.5582343059999999</v>
      </c>
      <c r="E320" s="47" t="s">
        <v>34</v>
      </c>
      <c r="F320" s="48">
        <v>1.4064152499999998</v>
      </c>
      <c r="G320" s="49">
        <v>0.15181905600000012</v>
      </c>
      <c r="H320" s="72">
        <f t="shared" si="375"/>
        <v>0.15181905600000017</v>
      </c>
      <c r="I320" s="48">
        <v>0</v>
      </c>
      <c r="J320" s="48">
        <v>0</v>
      </c>
      <c r="K320" s="48">
        <v>0.12651588000000016</v>
      </c>
      <c r="L320" s="48">
        <v>2.5303176000000011E-2</v>
      </c>
      <c r="M320" s="72">
        <f t="shared" si="376"/>
        <v>0.2006</v>
      </c>
      <c r="N320" s="48">
        <v>0</v>
      </c>
      <c r="O320" s="48">
        <v>0</v>
      </c>
      <c r="P320" s="48">
        <v>0.16716666999999999</v>
      </c>
      <c r="Q320" s="48">
        <v>3.3433329999999997E-2</v>
      </c>
      <c r="R320" s="72">
        <f t="shared" si="377"/>
        <v>-4.8780943999999882E-2</v>
      </c>
      <c r="S320" s="72">
        <f t="shared" si="378"/>
        <v>4.8780943999999826E-2</v>
      </c>
      <c r="T320" s="51">
        <f t="shared" si="372"/>
        <v>0.32130975705710996</v>
      </c>
      <c r="U320" s="50">
        <f t="shared" si="379"/>
        <v>0</v>
      </c>
      <c r="V320" s="51">
        <v>0</v>
      </c>
      <c r="W320" s="50">
        <f t="shared" si="380"/>
        <v>0</v>
      </c>
      <c r="X320" s="51">
        <v>0</v>
      </c>
      <c r="Y320" s="72">
        <f t="shared" si="381"/>
        <v>4.0650789999999826E-2</v>
      </c>
      <c r="Z320" s="51">
        <f t="shared" si="373"/>
        <v>0.32130978340426336</v>
      </c>
      <c r="AA320" s="72">
        <f t="shared" si="382"/>
        <v>8.1301539999999867E-3</v>
      </c>
      <c r="AB320" s="51">
        <f t="shared" si="374"/>
        <v>0.32130962532134238</v>
      </c>
      <c r="AC320" s="15" t="s">
        <v>699</v>
      </c>
      <c r="AK320" s="23"/>
      <c r="AL320" s="23"/>
    </row>
    <row r="321" spans="1:38" ht="31.5" x14ac:dyDescent="0.25">
      <c r="A321" s="43" t="s">
        <v>693</v>
      </c>
      <c r="B321" s="44" t="s">
        <v>700</v>
      </c>
      <c r="C321" s="46" t="s">
        <v>701</v>
      </c>
      <c r="D321" s="46" t="s">
        <v>34</v>
      </c>
      <c r="E321" s="47" t="s">
        <v>34</v>
      </c>
      <c r="F321" s="48" t="s">
        <v>34</v>
      </c>
      <c r="G321" s="49" t="s">
        <v>34</v>
      </c>
      <c r="H321" s="72" t="s">
        <v>34</v>
      </c>
      <c r="I321" s="48" t="s">
        <v>34</v>
      </c>
      <c r="J321" s="48" t="s">
        <v>34</v>
      </c>
      <c r="K321" s="48" t="s">
        <v>34</v>
      </c>
      <c r="L321" s="48" t="s">
        <v>34</v>
      </c>
      <c r="M321" s="72">
        <f t="shared" si="376"/>
        <v>4.0054080000000001</v>
      </c>
      <c r="N321" s="48">
        <v>0</v>
      </c>
      <c r="O321" s="48">
        <v>0</v>
      </c>
      <c r="P321" s="48">
        <v>3.3378400000000004</v>
      </c>
      <c r="Q321" s="48">
        <v>0.66756799999999972</v>
      </c>
      <c r="R321" s="72" t="s">
        <v>34</v>
      </c>
      <c r="S321" s="72" t="s">
        <v>34</v>
      </c>
      <c r="T321" s="51" t="s">
        <v>34</v>
      </c>
      <c r="U321" s="50" t="s">
        <v>34</v>
      </c>
      <c r="V321" s="51" t="s">
        <v>34</v>
      </c>
      <c r="W321" s="50" t="s">
        <v>34</v>
      </c>
      <c r="X321" s="51" t="s">
        <v>34</v>
      </c>
      <c r="Y321" s="72" t="s">
        <v>34</v>
      </c>
      <c r="Z321" s="51" t="s">
        <v>34</v>
      </c>
      <c r="AA321" s="72" t="s">
        <v>34</v>
      </c>
      <c r="AB321" s="51" t="s">
        <v>34</v>
      </c>
      <c r="AC321" s="15" t="s">
        <v>702</v>
      </c>
      <c r="AK321" s="23"/>
      <c r="AL321" s="23"/>
    </row>
    <row r="322" spans="1:38" x14ac:dyDescent="0.25">
      <c r="A322" s="43" t="s">
        <v>693</v>
      </c>
      <c r="B322" s="44" t="s">
        <v>703</v>
      </c>
      <c r="C322" s="46" t="s">
        <v>704</v>
      </c>
      <c r="D322" s="46" t="s">
        <v>34</v>
      </c>
      <c r="E322" s="47" t="s">
        <v>34</v>
      </c>
      <c r="F322" s="48" t="s">
        <v>34</v>
      </c>
      <c r="G322" s="49" t="s">
        <v>34</v>
      </c>
      <c r="H322" s="72" t="s">
        <v>34</v>
      </c>
      <c r="I322" s="48" t="s">
        <v>34</v>
      </c>
      <c r="J322" s="48" t="s">
        <v>34</v>
      </c>
      <c r="K322" s="48" t="s">
        <v>34</v>
      </c>
      <c r="L322" s="48" t="s">
        <v>34</v>
      </c>
      <c r="M322" s="72">
        <f t="shared" si="376"/>
        <v>2.8835999999999999</v>
      </c>
      <c r="N322" s="48">
        <v>0</v>
      </c>
      <c r="O322" s="48">
        <v>0</v>
      </c>
      <c r="P322" s="48">
        <v>2.403</v>
      </c>
      <c r="Q322" s="48">
        <v>0.48059999999999992</v>
      </c>
      <c r="R322" s="72" t="s">
        <v>34</v>
      </c>
      <c r="S322" s="72" t="s">
        <v>34</v>
      </c>
      <c r="T322" s="51" t="s">
        <v>34</v>
      </c>
      <c r="U322" s="50" t="s">
        <v>34</v>
      </c>
      <c r="V322" s="51" t="s">
        <v>34</v>
      </c>
      <c r="W322" s="50" t="s">
        <v>34</v>
      </c>
      <c r="X322" s="51" t="s">
        <v>34</v>
      </c>
      <c r="Y322" s="72" t="s">
        <v>34</v>
      </c>
      <c r="Z322" s="51" t="s">
        <v>34</v>
      </c>
      <c r="AA322" s="72" t="s">
        <v>34</v>
      </c>
      <c r="AB322" s="51" t="s">
        <v>34</v>
      </c>
      <c r="AC322" s="15" t="s">
        <v>702</v>
      </c>
      <c r="AK322" s="23"/>
      <c r="AL322" s="23"/>
    </row>
    <row r="323" spans="1:38" ht="39" customHeight="1" x14ac:dyDescent="0.25">
      <c r="A323" s="43" t="s">
        <v>693</v>
      </c>
      <c r="B323" s="44" t="s">
        <v>705</v>
      </c>
      <c r="C323" s="46" t="s">
        <v>706</v>
      </c>
      <c r="D323" s="46">
        <v>0.38937742799999997</v>
      </c>
      <c r="E323" s="47" t="s">
        <v>34</v>
      </c>
      <c r="F323" s="48">
        <v>0</v>
      </c>
      <c r="G323" s="49">
        <v>0.38937742799999997</v>
      </c>
      <c r="H323" s="72">
        <f t="shared" si="375"/>
        <v>0.38937742799999997</v>
      </c>
      <c r="I323" s="48">
        <v>0</v>
      </c>
      <c r="J323" s="48">
        <v>0</v>
      </c>
      <c r="K323" s="48">
        <v>0.32448118999999997</v>
      </c>
      <c r="L323" s="48">
        <v>6.4896237999999995E-2</v>
      </c>
      <c r="M323" s="72">
        <f t="shared" si="376"/>
        <v>0</v>
      </c>
      <c r="N323" s="48">
        <v>0</v>
      </c>
      <c r="O323" s="48">
        <v>0</v>
      </c>
      <c r="P323" s="48">
        <v>0</v>
      </c>
      <c r="Q323" s="48">
        <v>0</v>
      </c>
      <c r="R323" s="72">
        <f t="shared" si="377"/>
        <v>0.38937742799999997</v>
      </c>
      <c r="S323" s="72">
        <f t="shared" ref="S323:S327" si="383">M323-H323</f>
        <v>-0.38937742799999997</v>
      </c>
      <c r="T323" s="51">
        <f t="shared" ref="T323:T327" si="384">S323/H323</f>
        <v>-1</v>
      </c>
      <c r="U323" s="50">
        <f t="shared" ref="U323:U327" si="385">N323-I323</f>
        <v>0</v>
      </c>
      <c r="V323" s="51">
        <v>0</v>
      </c>
      <c r="W323" s="50">
        <f t="shared" ref="W323:W327" si="386">O323-J323</f>
        <v>0</v>
      </c>
      <c r="X323" s="51">
        <v>0</v>
      </c>
      <c r="Y323" s="72">
        <f t="shared" ref="Y323:Y327" si="387">P323-K323</f>
        <v>-0.32448118999999997</v>
      </c>
      <c r="Z323" s="51">
        <f t="shared" ref="Z323:Z327" si="388">Y323/K323</f>
        <v>-1</v>
      </c>
      <c r="AA323" s="72">
        <f t="shared" ref="AA323:AA327" si="389">Q323-L323</f>
        <v>-6.4896237999999995E-2</v>
      </c>
      <c r="AB323" s="51">
        <f t="shared" ref="AB323:AB327" si="390">AA323/L323</f>
        <v>-1</v>
      </c>
      <c r="AC323" s="15" t="s">
        <v>707</v>
      </c>
      <c r="AK323" s="23"/>
      <c r="AL323" s="23"/>
    </row>
    <row r="324" spans="1:38" ht="39" customHeight="1" x14ac:dyDescent="0.25">
      <c r="A324" s="43" t="s">
        <v>693</v>
      </c>
      <c r="B324" s="44" t="s">
        <v>708</v>
      </c>
      <c r="C324" s="46" t="s">
        <v>709</v>
      </c>
      <c r="D324" s="46">
        <v>0.41975805599999999</v>
      </c>
      <c r="E324" s="47" t="s">
        <v>34</v>
      </c>
      <c r="F324" s="48">
        <v>0</v>
      </c>
      <c r="G324" s="49">
        <v>0.41975805599999999</v>
      </c>
      <c r="H324" s="72">
        <f t="shared" si="375"/>
        <v>0.41975805600000005</v>
      </c>
      <c r="I324" s="48">
        <v>0</v>
      </c>
      <c r="J324" s="48">
        <v>0</v>
      </c>
      <c r="K324" s="48">
        <v>0.34979838000000008</v>
      </c>
      <c r="L324" s="48">
        <v>6.9959675999999971E-2</v>
      </c>
      <c r="M324" s="72">
        <f t="shared" si="376"/>
        <v>0</v>
      </c>
      <c r="N324" s="48">
        <v>0</v>
      </c>
      <c r="O324" s="48">
        <v>0</v>
      </c>
      <c r="P324" s="48">
        <v>0</v>
      </c>
      <c r="Q324" s="48">
        <v>0</v>
      </c>
      <c r="R324" s="72">
        <f t="shared" si="377"/>
        <v>0.41975805599999999</v>
      </c>
      <c r="S324" s="72">
        <f t="shared" si="383"/>
        <v>-0.41975805600000005</v>
      </c>
      <c r="T324" s="51">
        <f t="shared" si="384"/>
        <v>-1</v>
      </c>
      <c r="U324" s="50">
        <f t="shared" si="385"/>
        <v>0</v>
      </c>
      <c r="V324" s="51">
        <v>0</v>
      </c>
      <c r="W324" s="50">
        <f t="shared" si="386"/>
        <v>0</v>
      </c>
      <c r="X324" s="51">
        <v>0</v>
      </c>
      <c r="Y324" s="72">
        <f t="shared" si="387"/>
        <v>-0.34979838000000008</v>
      </c>
      <c r="Z324" s="51">
        <f t="shared" si="388"/>
        <v>-1</v>
      </c>
      <c r="AA324" s="72">
        <f t="shared" si="389"/>
        <v>-6.9959675999999971E-2</v>
      </c>
      <c r="AB324" s="51">
        <f t="shared" si="390"/>
        <v>-1</v>
      </c>
      <c r="AC324" s="15" t="s">
        <v>707</v>
      </c>
      <c r="AK324" s="23"/>
      <c r="AL324" s="23"/>
    </row>
    <row r="325" spans="1:38" ht="39" customHeight="1" x14ac:dyDescent="0.25">
      <c r="A325" s="43" t="s">
        <v>693</v>
      </c>
      <c r="B325" s="44" t="s">
        <v>710</v>
      </c>
      <c r="C325" s="46" t="s">
        <v>711</v>
      </c>
      <c r="D325" s="46">
        <v>0.15088176</v>
      </c>
      <c r="E325" s="47" t="s">
        <v>34</v>
      </c>
      <c r="F325" s="48">
        <v>0</v>
      </c>
      <c r="G325" s="49">
        <v>0.15088176</v>
      </c>
      <c r="H325" s="72">
        <f t="shared" si="375"/>
        <v>0.15088176</v>
      </c>
      <c r="I325" s="48">
        <v>0</v>
      </c>
      <c r="J325" s="48">
        <v>0</v>
      </c>
      <c r="K325" s="48">
        <v>0.12573480000000001</v>
      </c>
      <c r="L325" s="48">
        <v>2.5146959999999996E-2</v>
      </c>
      <c r="M325" s="72">
        <f t="shared" si="376"/>
        <v>0</v>
      </c>
      <c r="N325" s="48">
        <v>0</v>
      </c>
      <c r="O325" s="48">
        <v>0</v>
      </c>
      <c r="P325" s="48">
        <v>0</v>
      </c>
      <c r="Q325" s="48">
        <v>0</v>
      </c>
      <c r="R325" s="72">
        <f t="shared" si="377"/>
        <v>0.15088176</v>
      </c>
      <c r="S325" s="72">
        <f t="shared" si="383"/>
        <v>-0.15088176</v>
      </c>
      <c r="T325" s="51">
        <f t="shared" si="384"/>
        <v>-1</v>
      </c>
      <c r="U325" s="50">
        <f t="shared" si="385"/>
        <v>0</v>
      </c>
      <c r="V325" s="51">
        <v>0</v>
      </c>
      <c r="W325" s="50">
        <f t="shared" si="386"/>
        <v>0</v>
      </c>
      <c r="X325" s="51">
        <v>0</v>
      </c>
      <c r="Y325" s="72">
        <f t="shared" si="387"/>
        <v>-0.12573480000000001</v>
      </c>
      <c r="Z325" s="51">
        <f t="shared" si="388"/>
        <v>-1</v>
      </c>
      <c r="AA325" s="72">
        <f t="shared" si="389"/>
        <v>-2.5146959999999996E-2</v>
      </c>
      <c r="AB325" s="51">
        <f t="shared" si="390"/>
        <v>-1</v>
      </c>
      <c r="AC325" s="15" t="s">
        <v>707</v>
      </c>
      <c r="AK325" s="23"/>
      <c r="AL325" s="23"/>
    </row>
    <row r="326" spans="1:38" ht="39" customHeight="1" x14ac:dyDescent="0.25">
      <c r="A326" s="43" t="s">
        <v>693</v>
      </c>
      <c r="B326" s="44" t="s">
        <v>712</v>
      </c>
      <c r="C326" s="46" t="s">
        <v>713</v>
      </c>
      <c r="D326" s="46">
        <v>0.33704751599999999</v>
      </c>
      <c r="E326" s="47" t="s">
        <v>34</v>
      </c>
      <c r="F326" s="48">
        <v>0</v>
      </c>
      <c r="G326" s="49">
        <v>0.33704751599999999</v>
      </c>
      <c r="H326" s="72">
        <f t="shared" si="375"/>
        <v>0.33704751600000005</v>
      </c>
      <c r="I326" s="48">
        <v>0</v>
      </c>
      <c r="J326" s="48">
        <v>0</v>
      </c>
      <c r="K326" s="48">
        <v>0.28087293000000008</v>
      </c>
      <c r="L326" s="48">
        <v>5.6174585999999971E-2</v>
      </c>
      <c r="M326" s="72">
        <f t="shared" si="376"/>
        <v>0</v>
      </c>
      <c r="N326" s="48">
        <v>0</v>
      </c>
      <c r="O326" s="48">
        <v>0</v>
      </c>
      <c r="P326" s="48">
        <v>0</v>
      </c>
      <c r="Q326" s="48">
        <v>0</v>
      </c>
      <c r="R326" s="72">
        <f t="shared" si="377"/>
        <v>0.33704751599999999</v>
      </c>
      <c r="S326" s="72">
        <f t="shared" si="383"/>
        <v>-0.33704751600000005</v>
      </c>
      <c r="T326" s="51">
        <f t="shared" si="384"/>
        <v>-1</v>
      </c>
      <c r="U326" s="50">
        <f t="shared" si="385"/>
        <v>0</v>
      </c>
      <c r="V326" s="51">
        <v>0</v>
      </c>
      <c r="W326" s="50">
        <f t="shared" si="386"/>
        <v>0</v>
      </c>
      <c r="X326" s="51">
        <v>0</v>
      </c>
      <c r="Y326" s="72">
        <f t="shared" si="387"/>
        <v>-0.28087293000000008</v>
      </c>
      <c r="Z326" s="51">
        <f t="shared" si="388"/>
        <v>-1</v>
      </c>
      <c r="AA326" s="72">
        <f t="shared" si="389"/>
        <v>-5.6174585999999971E-2</v>
      </c>
      <c r="AB326" s="51">
        <f t="shared" si="390"/>
        <v>-1</v>
      </c>
      <c r="AC326" s="15" t="s">
        <v>707</v>
      </c>
      <c r="AK326" s="23"/>
      <c r="AL326" s="23"/>
    </row>
    <row r="327" spans="1:38" ht="47.25" x14ac:dyDescent="0.25">
      <c r="A327" s="43" t="s">
        <v>693</v>
      </c>
      <c r="B327" s="44" t="s">
        <v>714</v>
      </c>
      <c r="C327" s="46" t="s">
        <v>715</v>
      </c>
      <c r="D327" s="46">
        <v>0.62277150000000003</v>
      </c>
      <c r="E327" s="47" t="s">
        <v>34</v>
      </c>
      <c r="F327" s="48">
        <v>0</v>
      </c>
      <c r="G327" s="49">
        <v>0.62277150000000003</v>
      </c>
      <c r="H327" s="72">
        <f t="shared" si="375"/>
        <v>0.62277150000000003</v>
      </c>
      <c r="I327" s="48">
        <v>0</v>
      </c>
      <c r="J327" s="48">
        <v>0</v>
      </c>
      <c r="K327" s="48">
        <v>0.51897625000000003</v>
      </c>
      <c r="L327" s="48">
        <v>0.10379525000000001</v>
      </c>
      <c r="M327" s="72">
        <f t="shared" si="376"/>
        <v>0.79920000000000013</v>
      </c>
      <c r="N327" s="48">
        <v>0</v>
      </c>
      <c r="O327" s="48">
        <v>0</v>
      </c>
      <c r="P327" s="48">
        <v>0.66600000000000004</v>
      </c>
      <c r="Q327" s="48">
        <v>0.13320000000000004</v>
      </c>
      <c r="R327" s="72">
        <f t="shared" si="377"/>
        <v>-0.1764285000000001</v>
      </c>
      <c r="S327" s="72">
        <f t="shared" si="383"/>
        <v>0.1764285000000001</v>
      </c>
      <c r="T327" s="51">
        <f t="shared" si="384"/>
        <v>0.28329571921643826</v>
      </c>
      <c r="U327" s="50">
        <f t="shared" si="385"/>
        <v>0</v>
      </c>
      <c r="V327" s="51">
        <v>0</v>
      </c>
      <c r="W327" s="50">
        <f t="shared" si="386"/>
        <v>0</v>
      </c>
      <c r="X327" s="51">
        <v>0</v>
      </c>
      <c r="Y327" s="72">
        <f t="shared" si="387"/>
        <v>0.14702375000000001</v>
      </c>
      <c r="Z327" s="51">
        <f t="shared" si="388"/>
        <v>0.28329571921643815</v>
      </c>
      <c r="AA327" s="72">
        <f t="shared" si="389"/>
        <v>2.9404750000000035E-2</v>
      </c>
      <c r="AB327" s="51">
        <f t="shared" si="390"/>
        <v>0.28329571921643848</v>
      </c>
      <c r="AC327" s="15" t="s">
        <v>628</v>
      </c>
      <c r="AK327" s="23"/>
      <c r="AL327" s="23"/>
    </row>
    <row r="328" spans="1:38" ht="63" x14ac:dyDescent="0.25">
      <c r="A328" s="43" t="s">
        <v>693</v>
      </c>
      <c r="B328" s="44" t="s">
        <v>716</v>
      </c>
      <c r="C328" s="46" t="s">
        <v>717</v>
      </c>
      <c r="D328" s="46" t="s">
        <v>34</v>
      </c>
      <c r="E328" s="47" t="s">
        <v>34</v>
      </c>
      <c r="F328" s="48" t="s">
        <v>34</v>
      </c>
      <c r="G328" s="49" t="s">
        <v>34</v>
      </c>
      <c r="H328" s="72" t="s">
        <v>34</v>
      </c>
      <c r="I328" s="48" t="s">
        <v>34</v>
      </c>
      <c r="J328" s="48" t="s">
        <v>34</v>
      </c>
      <c r="K328" s="48" t="s">
        <v>34</v>
      </c>
      <c r="L328" s="48" t="s">
        <v>34</v>
      </c>
      <c r="M328" s="72">
        <f t="shared" si="376"/>
        <v>2.0460000000000003</v>
      </c>
      <c r="N328" s="48">
        <v>0</v>
      </c>
      <c r="O328" s="48">
        <v>0</v>
      </c>
      <c r="P328" s="48">
        <v>1.7050000000000001</v>
      </c>
      <c r="Q328" s="48">
        <v>0.34100000000000003</v>
      </c>
      <c r="R328" s="72" t="s">
        <v>34</v>
      </c>
      <c r="S328" s="72" t="s">
        <v>34</v>
      </c>
      <c r="T328" s="51" t="s">
        <v>34</v>
      </c>
      <c r="U328" s="50" t="s">
        <v>34</v>
      </c>
      <c r="V328" s="51" t="s">
        <v>34</v>
      </c>
      <c r="W328" s="50" t="s">
        <v>34</v>
      </c>
      <c r="X328" s="51" t="s">
        <v>34</v>
      </c>
      <c r="Y328" s="72" t="s">
        <v>34</v>
      </c>
      <c r="Z328" s="51" t="s">
        <v>34</v>
      </c>
      <c r="AA328" s="72" t="s">
        <v>34</v>
      </c>
      <c r="AB328" s="51" t="s">
        <v>34</v>
      </c>
      <c r="AC328" s="15" t="s">
        <v>718</v>
      </c>
      <c r="AK328" s="23"/>
      <c r="AL328" s="23"/>
    </row>
    <row r="329" spans="1:38" ht="63" x14ac:dyDescent="0.25">
      <c r="A329" s="43" t="s">
        <v>693</v>
      </c>
      <c r="B329" s="44" t="s">
        <v>719</v>
      </c>
      <c r="C329" s="46" t="s">
        <v>720</v>
      </c>
      <c r="D329" s="46" t="s">
        <v>34</v>
      </c>
      <c r="E329" s="47" t="s">
        <v>34</v>
      </c>
      <c r="F329" s="48" t="s">
        <v>34</v>
      </c>
      <c r="G329" s="49" t="s">
        <v>34</v>
      </c>
      <c r="H329" s="72" t="s">
        <v>34</v>
      </c>
      <c r="I329" s="48" t="s">
        <v>34</v>
      </c>
      <c r="J329" s="48" t="s">
        <v>34</v>
      </c>
      <c r="K329" s="48" t="s">
        <v>34</v>
      </c>
      <c r="L329" s="48" t="s">
        <v>34</v>
      </c>
      <c r="M329" s="72">
        <f t="shared" si="376"/>
        <v>1.056</v>
      </c>
      <c r="N329" s="48">
        <v>0</v>
      </c>
      <c r="O329" s="48">
        <v>0</v>
      </c>
      <c r="P329" s="48">
        <v>0.88</v>
      </c>
      <c r="Q329" s="48">
        <v>0.17599999999999999</v>
      </c>
      <c r="R329" s="72" t="s">
        <v>34</v>
      </c>
      <c r="S329" s="72" t="s">
        <v>34</v>
      </c>
      <c r="T329" s="51" t="s">
        <v>34</v>
      </c>
      <c r="U329" s="50" t="s">
        <v>34</v>
      </c>
      <c r="V329" s="51" t="s">
        <v>34</v>
      </c>
      <c r="W329" s="50" t="s">
        <v>34</v>
      </c>
      <c r="X329" s="51" t="s">
        <v>34</v>
      </c>
      <c r="Y329" s="72" t="s">
        <v>34</v>
      </c>
      <c r="Z329" s="51" t="s">
        <v>34</v>
      </c>
      <c r="AA329" s="72" t="s">
        <v>34</v>
      </c>
      <c r="AB329" s="51" t="s">
        <v>34</v>
      </c>
      <c r="AC329" s="15" t="s">
        <v>336</v>
      </c>
      <c r="AK329" s="23"/>
      <c r="AL329" s="23"/>
    </row>
    <row r="330" spans="1:38" ht="63" x14ac:dyDescent="0.25">
      <c r="A330" s="43" t="s">
        <v>693</v>
      </c>
      <c r="B330" s="44" t="s">
        <v>721</v>
      </c>
      <c r="C330" s="46" t="s">
        <v>722</v>
      </c>
      <c r="D330" s="46" t="s">
        <v>34</v>
      </c>
      <c r="E330" s="47" t="s">
        <v>34</v>
      </c>
      <c r="F330" s="48" t="s">
        <v>34</v>
      </c>
      <c r="G330" s="49" t="s">
        <v>34</v>
      </c>
      <c r="H330" s="72" t="s">
        <v>34</v>
      </c>
      <c r="I330" s="48" t="s">
        <v>34</v>
      </c>
      <c r="J330" s="48" t="s">
        <v>34</v>
      </c>
      <c r="K330" s="48" t="s">
        <v>34</v>
      </c>
      <c r="L330" s="48" t="s">
        <v>34</v>
      </c>
      <c r="M330" s="72">
        <f t="shared" si="376"/>
        <v>0.23519999999999999</v>
      </c>
      <c r="N330" s="48">
        <v>0</v>
      </c>
      <c r="O330" s="48">
        <v>0</v>
      </c>
      <c r="P330" s="48">
        <v>0.19600000000000001</v>
      </c>
      <c r="Q330" s="48">
        <v>3.9199999999999992E-2</v>
      </c>
      <c r="R330" s="72" t="s">
        <v>34</v>
      </c>
      <c r="S330" s="72" t="s">
        <v>34</v>
      </c>
      <c r="T330" s="51" t="s">
        <v>34</v>
      </c>
      <c r="U330" s="50" t="s">
        <v>34</v>
      </c>
      <c r="V330" s="51" t="s">
        <v>34</v>
      </c>
      <c r="W330" s="50" t="s">
        <v>34</v>
      </c>
      <c r="X330" s="51" t="s">
        <v>34</v>
      </c>
      <c r="Y330" s="72" t="s">
        <v>34</v>
      </c>
      <c r="Z330" s="51" t="s">
        <v>34</v>
      </c>
      <c r="AA330" s="72" t="s">
        <v>34</v>
      </c>
      <c r="AB330" s="51" t="s">
        <v>34</v>
      </c>
      <c r="AC330" s="15" t="s">
        <v>336</v>
      </c>
      <c r="AK330" s="23"/>
      <c r="AL330" s="23"/>
    </row>
    <row r="331" spans="1:38" ht="63" x14ac:dyDescent="0.25">
      <c r="A331" s="43" t="s">
        <v>693</v>
      </c>
      <c r="B331" s="44" t="s">
        <v>723</v>
      </c>
      <c r="C331" s="46" t="s">
        <v>724</v>
      </c>
      <c r="D331" s="46" t="s">
        <v>34</v>
      </c>
      <c r="E331" s="47" t="s">
        <v>34</v>
      </c>
      <c r="F331" s="48" t="s">
        <v>34</v>
      </c>
      <c r="G331" s="49" t="s">
        <v>34</v>
      </c>
      <c r="H331" s="72" t="s">
        <v>34</v>
      </c>
      <c r="I331" s="48" t="s">
        <v>34</v>
      </c>
      <c r="J331" s="48" t="s">
        <v>34</v>
      </c>
      <c r="K331" s="48" t="s">
        <v>34</v>
      </c>
      <c r="L331" s="48" t="s">
        <v>34</v>
      </c>
      <c r="M331" s="72">
        <f t="shared" si="376"/>
        <v>0.58033447999999999</v>
      </c>
      <c r="N331" s="48">
        <v>0</v>
      </c>
      <c r="O331" s="48">
        <v>0</v>
      </c>
      <c r="P331" s="48">
        <v>0.48361207</v>
      </c>
      <c r="Q331" s="48">
        <v>9.6722409999999967E-2</v>
      </c>
      <c r="R331" s="72" t="s">
        <v>34</v>
      </c>
      <c r="S331" s="72" t="s">
        <v>34</v>
      </c>
      <c r="T331" s="51" t="s">
        <v>34</v>
      </c>
      <c r="U331" s="50" t="s">
        <v>34</v>
      </c>
      <c r="V331" s="51" t="s">
        <v>34</v>
      </c>
      <c r="W331" s="50" t="s">
        <v>34</v>
      </c>
      <c r="X331" s="51" t="s">
        <v>34</v>
      </c>
      <c r="Y331" s="72" t="s">
        <v>34</v>
      </c>
      <c r="Z331" s="51" t="s">
        <v>34</v>
      </c>
      <c r="AA331" s="72" t="s">
        <v>34</v>
      </c>
      <c r="AB331" s="51" t="s">
        <v>34</v>
      </c>
      <c r="AC331" s="15" t="s">
        <v>336</v>
      </c>
      <c r="AK331" s="23"/>
      <c r="AL331" s="23"/>
    </row>
    <row r="332" spans="1:38" ht="47.25" x14ac:dyDescent="0.25">
      <c r="A332" s="43" t="s">
        <v>693</v>
      </c>
      <c r="B332" s="44" t="s">
        <v>725</v>
      </c>
      <c r="C332" s="46" t="s">
        <v>726</v>
      </c>
      <c r="D332" s="46" t="s">
        <v>34</v>
      </c>
      <c r="E332" s="47" t="s">
        <v>34</v>
      </c>
      <c r="F332" s="48" t="s">
        <v>34</v>
      </c>
      <c r="G332" s="49" t="s">
        <v>34</v>
      </c>
      <c r="H332" s="72" t="s">
        <v>34</v>
      </c>
      <c r="I332" s="48" t="s">
        <v>34</v>
      </c>
      <c r="J332" s="48" t="s">
        <v>34</v>
      </c>
      <c r="K332" s="48" t="s">
        <v>34</v>
      </c>
      <c r="L332" s="48" t="s">
        <v>34</v>
      </c>
      <c r="M332" s="72">
        <f t="shared" si="376"/>
        <v>3.847</v>
      </c>
      <c r="N332" s="48">
        <v>0</v>
      </c>
      <c r="O332" s="48">
        <v>0</v>
      </c>
      <c r="P332" s="48">
        <v>0</v>
      </c>
      <c r="Q332" s="48">
        <v>3.847</v>
      </c>
      <c r="R332" s="72" t="s">
        <v>34</v>
      </c>
      <c r="S332" s="72" t="s">
        <v>34</v>
      </c>
      <c r="T332" s="51" t="s">
        <v>34</v>
      </c>
      <c r="U332" s="50" t="s">
        <v>34</v>
      </c>
      <c r="V332" s="51" t="s">
        <v>34</v>
      </c>
      <c r="W332" s="50" t="s">
        <v>34</v>
      </c>
      <c r="X332" s="51" t="s">
        <v>34</v>
      </c>
      <c r="Y332" s="72" t="s">
        <v>34</v>
      </c>
      <c r="Z332" s="51" t="s">
        <v>34</v>
      </c>
      <c r="AA332" s="72" t="s">
        <v>34</v>
      </c>
      <c r="AB332" s="51" t="s">
        <v>34</v>
      </c>
      <c r="AC332" s="15" t="s">
        <v>727</v>
      </c>
      <c r="AK332" s="23"/>
      <c r="AL332" s="23"/>
    </row>
    <row r="333" spans="1:38" x14ac:dyDescent="0.25">
      <c r="A333" s="30" t="s">
        <v>728</v>
      </c>
      <c r="B333" s="37" t="s">
        <v>729</v>
      </c>
      <c r="C333" s="32" t="s">
        <v>33</v>
      </c>
      <c r="D333" s="107">
        <f>SUM(D334,D368,D376,D441,D448,D454,D455)</f>
        <v>6405.3844519935883</v>
      </c>
      <c r="E333" s="108" t="s">
        <v>34</v>
      </c>
      <c r="F333" s="84">
        <f t="shared" ref="F333:S333" si="391">SUM(F334,F368,F376,F441,F448,F454,F455)</f>
        <v>2706.6874837700002</v>
      </c>
      <c r="G333" s="107">
        <f t="shared" si="391"/>
        <v>3698.696968223589</v>
      </c>
      <c r="H333" s="84">
        <f t="shared" si="391"/>
        <v>1430.6508644411999</v>
      </c>
      <c r="I333" s="84">
        <f t="shared" si="391"/>
        <v>0</v>
      </c>
      <c r="J333" s="84">
        <f t="shared" si="391"/>
        <v>0</v>
      </c>
      <c r="K333" s="84">
        <f t="shared" si="391"/>
        <v>1023.0621195393337</v>
      </c>
      <c r="L333" s="84">
        <f t="shared" si="391"/>
        <v>407.58874490186633</v>
      </c>
      <c r="M333" s="84">
        <f t="shared" si="391"/>
        <v>11289.274625890001</v>
      </c>
      <c r="N333" s="84">
        <f t="shared" si="391"/>
        <v>0</v>
      </c>
      <c r="O333" s="84">
        <f t="shared" si="391"/>
        <v>0</v>
      </c>
      <c r="P333" s="84">
        <f t="shared" si="391"/>
        <v>794.56781336999984</v>
      </c>
      <c r="Q333" s="84">
        <f t="shared" si="391"/>
        <v>10494.70681252</v>
      </c>
      <c r="R333" s="84">
        <f t="shared" si="391"/>
        <v>3038.9559655435896</v>
      </c>
      <c r="S333" s="84">
        <f t="shared" si="391"/>
        <v>-770.90986176119998</v>
      </c>
      <c r="T333" s="35">
        <f t="shared" ref="T333:T341" si="392">S333/H333</f>
        <v>-0.53885254671293326</v>
      </c>
      <c r="U333" s="34">
        <f>SUM(U334,U368,U376,U441,U448,U454,U455)</f>
        <v>0</v>
      </c>
      <c r="V333" s="35">
        <v>0</v>
      </c>
      <c r="W333" s="34">
        <f>SUM(W334,W368,W376,W441,W448,W454,W455)</f>
        <v>0</v>
      </c>
      <c r="X333" s="35">
        <v>0</v>
      </c>
      <c r="Y333" s="84">
        <f>SUM(Y334,Y368,Y376,Y441,Y448,Y454,Y455)</f>
        <v>-469.36329816933358</v>
      </c>
      <c r="Z333" s="35">
        <f t="shared" ref="Z333" si="393">Y333/K333</f>
        <v>-0.45878279451953452</v>
      </c>
      <c r="AA333" s="84">
        <f>SUM(AA334,AA368,AA376,AA441,AA448,AA454,AA455)</f>
        <v>-301.54656359186635</v>
      </c>
      <c r="AB333" s="35">
        <f t="shared" ref="AB333:AB341" si="394">AA333/L333</f>
        <v>-0.7398304476353208</v>
      </c>
      <c r="AC333" s="84" t="s">
        <v>34</v>
      </c>
      <c r="AK333" s="23"/>
      <c r="AL333" s="23"/>
    </row>
    <row r="334" spans="1:38" ht="31.5" x14ac:dyDescent="0.25">
      <c r="A334" s="30" t="s">
        <v>730</v>
      </c>
      <c r="B334" s="37" t="s">
        <v>52</v>
      </c>
      <c r="C334" s="32" t="s">
        <v>33</v>
      </c>
      <c r="D334" s="107">
        <f>D335+D338+D341+D367</f>
        <v>786.176158042</v>
      </c>
      <c r="E334" s="108" t="s">
        <v>34</v>
      </c>
      <c r="F334" s="84">
        <f t="shared" ref="F334:S334" si="395">F335+F338+F341+F367</f>
        <v>191.95919031000003</v>
      </c>
      <c r="G334" s="107">
        <f t="shared" si="395"/>
        <v>594.21696773200006</v>
      </c>
      <c r="H334" s="84">
        <f t="shared" si="395"/>
        <v>209.23589852799998</v>
      </c>
      <c r="I334" s="84">
        <f t="shared" si="395"/>
        <v>0</v>
      </c>
      <c r="J334" s="84">
        <f t="shared" si="395"/>
        <v>0</v>
      </c>
      <c r="K334" s="84">
        <f t="shared" si="395"/>
        <v>0</v>
      </c>
      <c r="L334" s="84">
        <f t="shared" si="395"/>
        <v>209.23589852799998</v>
      </c>
      <c r="M334" s="84">
        <f t="shared" si="395"/>
        <v>136.59536046000002</v>
      </c>
      <c r="N334" s="84">
        <f t="shared" si="395"/>
        <v>0</v>
      </c>
      <c r="O334" s="84">
        <f t="shared" si="395"/>
        <v>0</v>
      </c>
      <c r="P334" s="84">
        <f t="shared" si="395"/>
        <v>98.580018219999914</v>
      </c>
      <c r="Q334" s="84">
        <f t="shared" si="395"/>
        <v>38.015342240000102</v>
      </c>
      <c r="R334" s="84">
        <f t="shared" si="395"/>
        <v>593.19478637200007</v>
      </c>
      <c r="S334" s="84">
        <f t="shared" si="395"/>
        <v>-208.21371716799999</v>
      </c>
      <c r="T334" s="35">
        <f t="shared" si="392"/>
        <v>-0.99511469414574094</v>
      </c>
      <c r="U334" s="34">
        <f>U335+U338+U341+U367</f>
        <v>0</v>
      </c>
      <c r="V334" s="35">
        <v>0</v>
      </c>
      <c r="W334" s="34">
        <f>W335+W338+W341+W367</f>
        <v>0</v>
      </c>
      <c r="X334" s="35">
        <v>0</v>
      </c>
      <c r="Y334" s="84">
        <f>Y335+Y338+Y341+Y367</f>
        <v>1.137991</v>
      </c>
      <c r="Z334" s="35">
        <v>1</v>
      </c>
      <c r="AA334" s="84">
        <f>AA335+AA338+AA341+AA367</f>
        <v>-209.35170816799999</v>
      </c>
      <c r="AB334" s="35">
        <f t="shared" si="394"/>
        <v>-1.0005534883871015</v>
      </c>
      <c r="AC334" s="36" t="s">
        <v>34</v>
      </c>
      <c r="AK334" s="23"/>
      <c r="AL334" s="23"/>
    </row>
    <row r="335" spans="1:38" ht="78.75" x14ac:dyDescent="0.25">
      <c r="A335" s="30" t="s">
        <v>731</v>
      </c>
      <c r="B335" s="37" t="s">
        <v>54</v>
      </c>
      <c r="C335" s="32" t="s">
        <v>33</v>
      </c>
      <c r="D335" s="107">
        <v>0</v>
      </c>
      <c r="E335" s="108" t="s">
        <v>34</v>
      </c>
      <c r="F335" s="84">
        <v>0</v>
      </c>
      <c r="G335" s="107">
        <v>0</v>
      </c>
      <c r="H335" s="84">
        <v>0</v>
      </c>
      <c r="I335" s="84">
        <v>0</v>
      </c>
      <c r="J335" s="84">
        <v>0</v>
      </c>
      <c r="K335" s="84">
        <v>0</v>
      </c>
      <c r="L335" s="84">
        <v>0</v>
      </c>
      <c r="M335" s="84">
        <v>0</v>
      </c>
      <c r="N335" s="84">
        <v>0</v>
      </c>
      <c r="O335" s="84">
        <v>0</v>
      </c>
      <c r="P335" s="84">
        <v>0</v>
      </c>
      <c r="Q335" s="84">
        <v>0</v>
      </c>
      <c r="R335" s="84">
        <v>0</v>
      </c>
      <c r="S335" s="84">
        <v>0</v>
      </c>
      <c r="T335" s="35">
        <v>0</v>
      </c>
      <c r="U335" s="34">
        <v>0</v>
      </c>
      <c r="V335" s="35">
        <v>0</v>
      </c>
      <c r="W335" s="34">
        <v>0</v>
      </c>
      <c r="X335" s="35">
        <v>0</v>
      </c>
      <c r="Y335" s="84">
        <v>0</v>
      </c>
      <c r="Z335" s="35">
        <v>0</v>
      </c>
      <c r="AA335" s="84">
        <v>0</v>
      </c>
      <c r="AB335" s="35">
        <v>0</v>
      </c>
      <c r="AC335" s="36" t="s">
        <v>34</v>
      </c>
      <c r="AK335" s="23"/>
      <c r="AL335" s="23"/>
    </row>
    <row r="336" spans="1:38" ht="41.25" customHeight="1" x14ac:dyDescent="0.25">
      <c r="A336" s="30" t="s">
        <v>732</v>
      </c>
      <c r="B336" s="37" t="s">
        <v>58</v>
      </c>
      <c r="C336" s="32" t="s">
        <v>33</v>
      </c>
      <c r="D336" s="107">
        <v>0</v>
      </c>
      <c r="E336" s="108" t="s">
        <v>34</v>
      </c>
      <c r="F336" s="84">
        <v>0</v>
      </c>
      <c r="G336" s="107">
        <v>0</v>
      </c>
      <c r="H336" s="84">
        <v>0</v>
      </c>
      <c r="I336" s="84">
        <v>0</v>
      </c>
      <c r="J336" s="84">
        <v>0</v>
      </c>
      <c r="K336" s="84">
        <v>0</v>
      </c>
      <c r="L336" s="84">
        <v>0</v>
      </c>
      <c r="M336" s="84">
        <v>0</v>
      </c>
      <c r="N336" s="84">
        <v>0</v>
      </c>
      <c r="O336" s="84">
        <v>0</v>
      </c>
      <c r="P336" s="84">
        <v>0</v>
      </c>
      <c r="Q336" s="84">
        <v>0</v>
      </c>
      <c r="R336" s="84">
        <v>0</v>
      </c>
      <c r="S336" s="84">
        <v>0</v>
      </c>
      <c r="T336" s="35">
        <v>0</v>
      </c>
      <c r="U336" s="34">
        <v>0</v>
      </c>
      <c r="V336" s="35">
        <v>0</v>
      </c>
      <c r="W336" s="34">
        <v>0</v>
      </c>
      <c r="X336" s="35">
        <v>0</v>
      </c>
      <c r="Y336" s="84">
        <v>0</v>
      </c>
      <c r="Z336" s="35">
        <v>0</v>
      </c>
      <c r="AA336" s="84">
        <v>0</v>
      </c>
      <c r="AB336" s="35">
        <v>0</v>
      </c>
      <c r="AC336" s="79" t="s">
        <v>34</v>
      </c>
      <c r="AK336" s="23"/>
      <c r="AL336" s="23"/>
    </row>
    <row r="337" spans="1:38" ht="42.75" customHeight="1" x14ac:dyDescent="0.25">
      <c r="A337" s="30" t="s">
        <v>733</v>
      </c>
      <c r="B337" s="37" t="s">
        <v>58</v>
      </c>
      <c r="C337" s="32" t="s">
        <v>33</v>
      </c>
      <c r="D337" s="107">
        <v>0</v>
      </c>
      <c r="E337" s="108" t="s">
        <v>34</v>
      </c>
      <c r="F337" s="84">
        <v>0</v>
      </c>
      <c r="G337" s="107">
        <v>0</v>
      </c>
      <c r="H337" s="84">
        <v>0</v>
      </c>
      <c r="I337" s="84">
        <v>0</v>
      </c>
      <c r="J337" s="84">
        <v>0</v>
      </c>
      <c r="K337" s="84">
        <v>0</v>
      </c>
      <c r="L337" s="84">
        <v>0</v>
      </c>
      <c r="M337" s="84">
        <v>0</v>
      </c>
      <c r="N337" s="84">
        <v>0</v>
      </c>
      <c r="O337" s="84">
        <v>0</v>
      </c>
      <c r="P337" s="84">
        <v>0</v>
      </c>
      <c r="Q337" s="84">
        <v>0</v>
      </c>
      <c r="R337" s="84">
        <v>0</v>
      </c>
      <c r="S337" s="84">
        <v>0</v>
      </c>
      <c r="T337" s="35">
        <v>0</v>
      </c>
      <c r="U337" s="34">
        <v>0</v>
      </c>
      <c r="V337" s="35">
        <v>0</v>
      </c>
      <c r="W337" s="34">
        <v>0</v>
      </c>
      <c r="X337" s="35">
        <v>0</v>
      </c>
      <c r="Y337" s="84">
        <v>0</v>
      </c>
      <c r="Z337" s="35">
        <v>0</v>
      </c>
      <c r="AA337" s="84">
        <v>0</v>
      </c>
      <c r="AB337" s="35">
        <v>0</v>
      </c>
      <c r="AC337" s="79" t="s">
        <v>34</v>
      </c>
      <c r="AK337" s="23"/>
      <c r="AL337" s="23"/>
    </row>
    <row r="338" spans="1:38" ht="47.25" x14ac:dyDescent="0.25">
      <c r="A338" s="30" t="s">
        <v>734</v>
      </c>
      <c r="B338" s="37" t="s">
        <v>60</v>
      </c>
      <c r="C338" s="32" t="s">
        <v>33</v>
      </c>
      <c r="D338" s="107">
        <v>0</v>
      </c>
      <c r="E338" s="108" t="s">
        <v>34</v>
      </c>
      <c r="F338" s="84">
        <v>0</v>
      </c>
      <c r="G338" s="107">
        <v>0</v>
      </c>
      <c r="H338" s="84">
        <v>0</v>
      </c>
      <c r="I338" s="84">
        <v>0</v>
      </c>
      <c r="J338" s="84">
        <v>0</v>
      </c>
      <c r="K338" s="84">
        <v>0</v>
      </c>
      <c r="L338" s="84">
        <v>0</v>
      </c>
      <c r="M338" s="84">
        <v>0</v>
      </c>
      <c r="N338" s="84">
        <v>0</v>
      </c>
      <c r="O338" s="84">
        <v>0</v>
      </c>
      <c r="P338" s="84">
        <v>0</v>
      </c>
      <c r="Q338" s="84">
        <v>0</v>
      </c>
      <c r="R338" s="84">
        <v>0</v>
      </c>
      <c r="S338" s="84">
        <v>0</v>
      </c>
      <c r="T338" s="35">
        <v>0</v>
      </c>
      <c r="U338" s="34">
        <v>0</v>
      </c>
      <c r="V338" s="35">
        <v>0</v>
      </c>
      <c r="W338" s="34">
        <v>0</v>
      </c>
      <c r="X338" s="35">
        <v>0</v>
      </c>
      <c r="Y338" s="84">
        <v>0</v>
      </c>
      <c r="Z338" s="35">
        <v>0</v>
      </c>
      <c r="AA338" s="84">
        <v>0</v>
      </c>
      <c r="AB338" s="35">
        <v>0</v>
      </c>
      <c r="AC338" s="36" t="s">
        <v>34</v>
      </c>
      <c r="AK338" s="23"/>
      <c r="AL338" s="23"/>
    </row>
    <row r="339" spans="1:38" ht="39" customHeight="1" x14ac:dyDescent="0.25">
      <c r="A339" s="30" t="s">
        <v>735</v>
      </c>
      <c r="B339" s="37" t="s">
        <v>58</v>
      </c>
      <c r="C339" s="32" t="s">
        <v>33</v>
      </c>
      <c r="D339" s="107">
        <v>0</v>
      </c>
      <c r="E339" s="108" t="s">
        <v>34</v>
      </c>
      <c r="F339" s="84">
        <v>0</v>
      </c>
      <c r="G339" s="107">
        <v>0</v>
      </c>
      <c r="H339" s="84">
        <v>0</v>
      </c>
      <c r="I339" s="84">
        <v>0</v>
      </c>
      <c r="J339" s="84">
        <v>0</v>
      </c>
      <c r="K339" s="84">
        <v>0</v>
      </c>
      <c r="L339" s="84">
        <v>0</v>
      </c>
      <c r="M339" s="84">
        <v>0</v>
      </c>
      <c r="N339" s="84">
        <v>0</v>
      </c>
      <c r="O339" s="84">
        <v>0</v>
      </c>
      <c r="P339" s="84">
        <v>0</v>
      </c>
      <c r="Q339" s="84">
        <v>0</v>
      </c>
      <c r="R339" s="84">
        <v>0</v>
      </c>
      <c r="S339" s="84">
        <v>0</v>
      </c>
      <c r="T339" s="35">
        <v>0</v>
      </c>
      <c r="U339" s="34">
        <v>0</v>
      </c>
      <c r="V339" s="35">
        <v>0</v>
      </c>
      <c r="W339" s="34">
        <v>0</v>
      </c>
      <c r="X339" s="35">
        <v>0</v>
      </c>
      <c r="Y339" s="84">
        <v>0</v>
      </c>
      <c r="Z339" s="35">
        <v>0</v>
      </c>
      <c r="AA339" s="84">
        <v>0</v>
      </c>
      <c r="AB339" s="35">
        <v>0</v>
      </c>
      <c r="AC339" s="79" t="s">
        <v>34</v>
      </c>
      <c r="AK339" s="23"/>
      <c r="AL339" s="23"/>
    </row>
    <row r="340" spans="1:38" ht="40.5" customHeight="1" x14ac:dyDescent="0.25">
      <c r="A340" s="30" t="s">
        <v>736</v>
      </c>
      <c r="B340" s="37" t="s">
        <v>58</v>
      </c>
      <c r="C340" s="32" t="s">
        <v>33</v>
      </c>
      <c r="D340" s="107">
        <v>0</v>
      </c>
      <c r="E340" s="108" t="s">
        <v>34</v>
      </c>
      <c r="F340" s="84">
        <v>0</v>
      </c>
      <c r="G340" s="107">
        <v>0</v>
      </c>
      <c r="H340" s="84">
        <v>0</v>
      </c>
      <c r="I340" s="84">
        <v>0</v>
      </c>
      <c r="J340" s="84">
        <v>0</v>
      </c>
      <c r="K340" s="84">
        <v>0</v>
      </c>
      <c r="L340" s="84">
        <v>0</v>
      </c>
      <c r="M340" s="84">
        <v>0</v>
      </c>
      <c r="N340" s="84">
        <v>0</v>
      </c>
      <c r="O340" s="84">
        <v>0</v>
      </c>
      <c r="P340" s="84">
        <v>0</v>
      </c>
      <c r="Q340" s="84">
        <v>0</v>
      </c>
      <c r="R340" s="84">
        <v>0</v>
      </c>
      <c r="S340" s="84">
        <v>0</v>
      </c>
      <c r="T340" s="35">
        <v>0</v>
      </c>
      <c r="U340" s="34">
        <v>0</v>
      </c>
      <c r="V340" s="35">
        <v>0</v>
      </c>
      <c r="W340" s="34">
        <v>0</v>
      </c>
      <c r="X340" s="35">
        <v>0</v>
      </c>
      <c r="Y340" s="84">
        <v>0</v>
      </c>
      <c r="Z340" s="35">
        <v>0</v>
      </c>
      <c r="AA340" s="84">
        <v>0</v>
      </c>
      <c r="AB340" s="35">
        <v>0</v>
      </c>
      <c r="AC340" s="36" t="s">
        <v>34</v>
      </c>
      <c r="AK340" s="23"/>
      <c r="AL340" s="23"/>
    </row>
    <row r="341" spans="1:38" ht="47.25" x14ac:dyDescent="0.25">
      <c r="A341" s="30" t="s">
        <v>737</v>
      </c>
      <c r="B341" s="37" t="s">
        <v>64</v>
      </c>
      <c r="C341" s="32" t="s">
        <v>33</v>
      </c>
      <c r="D341" s="107">
        <f>SUM(D342,D350,D351,D357,D359)</f>
        <v>786.176158042</v>
      </c>
      <c r="E341" s="108" t="s">
        <v>34</v>
      </c>
      <c r="F341" s="84">
        <f t="shared" ref="F341:S341" si="396">F342+F350+F351+F357+F359</f>
        <v>191.95919031000003</v>
      </c>
      <c r="G341" s="107">
        <f t="shared" si="396"/>
        <v>594.21696773200006</v>
      </c>
      <c r="H341" s="84">
        <f t="shared" si="396"/>
        <v>209.23589852799998</v>
      </c>
      <c r="I341" s="84">
        <f t="shared" si="396"/>
        <v>0</v>
      </c>
      <c r="J341" s="84">
        <f t="shared" si="396"/>
        <v>0</v>
      </c>
      <c r="K341" s="84">
        <f t="shared" si="396"/>
        <v>0</v>
      </c>
      <c r="L341" s="84">
        <f t="shared" si="396"/>
        <v>209.23589852799998</v>
      </c>
      <c r="M341" s="84">
        <f t="shared" si="396"/>
        <v>136.59536046000002</v>
      </c>
      <c r="N341" s="84">
        <f t="shared" si="396"/>
        <v>0</v>
      </c>
      <c r="O341" s="84">
        <f t="shared" si="396"/>
        <v>0</v>
      </c>
      <c r="P341" s="84">
        <f t="shared" si="396"/>
        <v>98.580018219999914</v>
      </c>
      <c r="Q341" s="84">
        <f t="shared" si="396"/>
        <v>38.015342240000102</v>
      </c>
      <c r="R341" s="84">
        <f t="shared" si="396"/>
        <v>593.19478637200007</v>
      </c>
      <c r="S341" s="84">
        <f t="shared" si="396"/>
        <v>-208.21371716799999</v>
      </c>
      <c r="T341" s="35">
        <f t="shared" si="392"/>
        <v>-0.99511469414574094</v>
      </c>
      <c r="U341" s="34">
        <f>U342+U350+U351+U357+U359</f>
        <v>0</v>
      </c>
      <c r="V341" s="35">
        <v>0</v>
      </c>
      <c r="W341" s="34">
        <f>W342+W350+W351+W357+W359</f>
        <v>0</v>
      </c>
      <c r="X341" s="35">
        <v>0</v>
      </c>
      <c r="Y341" s="84">
        <f>Y342+Y350+Y351+Y357+Y359</f>
        <v>1.137991</v>
      </c>
      <c r="Z341" s="35">
        <v>1</v>
      </c>
      <c r="AA341" s="84">
        <f>AA342+AA350+AA351+AA357+AA359</f>
        <v>-209.35170816799999</v>
      </c>
      <c r="AB341" s="35">
        <f t="shared" si="394"/>
        <v>-1.0005534883871015</v>
      </c>
      <c r="AC341" s="36" t="s">
        <v>34</v>
      </c>
      <c r="AK341" s="23"/>
      <c r="AL341" s="23"/>
    </row>
    <row r="342" spans="1:38" ht="63" x14ac:dyDescent="0.25">
      <c r="A342" s="30" t="s">
        <v>738</v>
      </c>
      <c r="B342" s="37" t="s">
        <v>66</v>
      </c>
      <c r="C342" s="32" t="s">
        <v>33</v>
      </c>
      <c r="D342" s="107">
        <f>SUM(D343:D349)</f>
        <v>0</v>
      </c>
      <c r="E342" s="108" t="s">
        <v>34</v>
      </c>
      <c r="F342" s="84">
        <f>SUM(F343:F349)</f>
        <v>0</v>
      </c>
      <c r="G342" s="84">
        <f t="shared" ref="G342:Y342" si="397">SUM(G343:G349)</f>
        <v>0</v>
      </c>
      <c r="H342" s="84">
        <f t="shared" si="397"/>
        <v>0</v>
      </c>
      <c r="I342" s="84">
        <f t="shared" si="397"/>
        <v>0</v>
      </c>
      <c r="J342" s="84">
        <f t="shared" si="397"/>
        <v>0</v>
      </c>
      <c r="K342" s="84">
        <f t="shared" si="397"/>
        <v>0</v>
      </c>
      <c r="L342" s="84">
        <f t="shared" si="397"/>
        <v>0</v>
      </c>
      <c r="M342" s="84">
        <f t="shared" si="397"/>
        <v>2.4576941200000002</v>
      </c>
      <c r="N342" s="84">
        <f t="shared" si="397"/>
        <v>0</v>
      </c>
      <c r="O342" s="84">
        <f t="shared" si="397"/>
        <v>0</v>
      </c>
      <c r="P342" s="84">
        <f t="shared" si="397"/>
        <v>1.8596803699999997</v>
      </c>
      <c r="Q342" s="84">
        <f t="shared" si="397"/>
        <v>0.59801375000000012</v>
      </c>
      <c r="R342" s="84">
        <f t="shared" si="397"/>
        <v>0</v>
      </c>
      <c r="S342" s="84">
        <f t="shared" si="397"/>
        <v>0</v>
      </c>
      <c r="T342" s="35">
        <v>0</v>
      </c>
      <c r="U342" s="34">
        <f t="shared" si="397"/>
        <v>0</v>
      </c>
      <c r="V342" s="35">
        <v>0</v>
      </c>
      <c r="W342" s="34">
        <f t="shared" si="397"/>
        <v>0</v>
      </c>
      <c r="X342" s="35">
        <v>0</v>
      </c>
      <c r="Y342" s="84">
        <f t="shared" si="397"/>
        <v>0</v>
      </c>
      <c r="Z342" s="35">
        <v>0</v>
      </c>
      <c r="AA342" s="84">
        <f>SUM(AA343:AA349)</f>
        <v>0</v>
      </c>
      <c r="AB342" s="35">
        <v>0</v>
      </c>
      <c r="AC342" s="36" t="s">
        <v>34</v>
      </c>
      <c r="AK342" s="23"/>
      <c r="AL342" s="23"/>
    </row>
    <row r="343" spans="1:38" ht="63" x14ac:dyDescent="0.25">
      <c r="A343" s="73" t="s">
        <v>738</v>
      </c>
      <c r="B343" s="74" t="s">
        <v>739</v>
      </c>
      <c r="C343" s="75" t="s">
        <v>740</v>
      </c>
      <c r="D343" s="115" t="s">
        <v>34</v>
      </c>
      <c r="E343" s="113" t="s">
        <v>34</v>
      </c>
      <c r="F343" s="72" t="s">
        <v>34</v>
      </c>
      <c r="G343" s="115" t="s">
        <v>34</v>
      </c>
      <c r="H343" s="72" t="s">
        <v>34</v>
      </c>
      <c r="I343" s="72" t="s">
        <v>34</v>
      </c>
      <c r="J343" s="72" t="s">
        <v>34</v>
      </c>
      <c r="K343" s="72" t="s">
        <v>34</v>
      </c>
      <c r="L343" s="72" t="s">
        <v>34</v>
      </c>
      <c r="M343" s="72">
        <f>N343+O343+P343+Q343</f>
        <v>1.84155442</v>
      </c>
      <c r="N343" s="72">
        <v>0</v>
      </c>
      <c r="O343" s="72">
        <v>0</v>
      </c>
      <c r="P343" s="72">
        <v>1.2885406699999999</v>
      </c>
      <c r="Q343" s="72">
        <v>0.55301375000000008</v>
      </c>
      <c r="R343" s="72" t="s">
        <v>34</v>
      </c>
      <c r="S343" s="72" t="s">
        <v>34</v>
      </c>
      <c r="T343" s="76" t="s">
        <v>34</v>
      </c>
      <c r="U343" s="50" t="s">
        <v>34</v>
      </c>
      <c r="V343" s="76" t="s">
        <v>34</v>
      </c>
      <c r="W343" s="50" t="s">
        <v>34</v>
      </c>
      <c r="X343" s="76" t="s">
        <v>34</v>
      </c>
      <c r="Y343" s="72" t="s">
        <v>34</v>
      </c>
      <c r="Z343" s="76" t="s">
        <v>34</v>
      </c>
      <c r="AA343" s="72" t="s">
        <v>34</v>
      </c>
      <c r="AB343" s="76" t="s">
        <v>34</v>
      </c>
      <c r="AC343" s="77" t="s">
        <v>741</v>
      </c>
      <c r="AK343" s="23"/>
      <c r="AL343" s="23"/>
    </row>
    <row r="344" spans="1:38" ht="94.5" x14ac:dyDescent="0.25">
      <c r="A344" s="73" t="s">
        <v>738</v>
      </c>
      <c r="B344" s="74" t="s">
        <v>742</v>
      </c>
      <c r="C344" s="75" t="s">
        <v>743</v>
      </c>
      <c r="D344" s="115" t="s">
        <v>34</v>
      </c>
      <c r="E344" s="113" t="s">
        <v>34</v>
      </c>
      <c r="F344" s="72" t="s">
        <v>34</v>
      </c>
      <c r="G344" s="115" t="s">
        <v>34</v>
      </c>
      <c r="H344" s="72" t="s">
        <v>34</v>
      </c>
      <c r="I344" s="72" t="s">
        <v>34</v>
      </c>
      <c r="J344" s="72" t="s">
        <v>34</v>
      </c>
      <c r="K344" s="72" t="s">
        <v>34</v>
      </c>
      <c r="L344" s="72" t="s">
        <v>34</v>
      </c>
      <c r="M344" s="72">
        <f t="shared" ref="M344:M349" si="398">N344+O344+P344+Q344</f>
        <v>0</v>
      </c>
      <c r="N344" s="72">
        <v>0</v>
      </c>
      <c r="O344" s="72">
        <v>0</v>
      </c>
      <c r="P344" s="72">
        <v>0</v>
      </c>
      <c r="Q344" s="72">
        <v>0</v>
      </c>
      <c r="R344" s="72" t="s">
        <v>34</v>
      </c>
      <c r="S344" s="72" t="s">
        <v>34</v>
      </c>
      <c r="T344" s="76" t="s">
        <v>34</v>
      </c>
      <c r="U344" s="50" t="s">
        <v>34</v>
      </c>
      <c r="V344" s="76" t="s">
        <v>34</v>
      </c>
      <c r="W344" s="50" t="s">
        <v>34</v>
      </c>
      <c r="X344" s="76" t="s">
        <v>34</v>
      </c>
      <c r="Y344" s="72" t="s">
        <v>34</v>
      </c>
      <c r="Z344" s="76" t="s">
        <v>34</v>
      </c>
      <c r="AA344" s="72" t="s">
        <v>34</v>
      </c>
      <c r="AB344" s="76" t="s">
        <v>34</v>
      </c>
      <c r="AC344" s="77" t="s">
        <v>744</v>
      </c>
      <c r="AK344" s="23"/>
      <c r="AL344" s="23"/>
    </row>
    <row r="345" spans="1:38" ht="94.5" x14ac:dyDescent="0.25">
      <c r="A345" s="73" t="s">
        <v>738</v>
      </c>
      <c r="B345" s="74" t="s">
        <v>745</v>
      </c>
      <c r="C345" s="75" t="s">
        <v>746</v>
      </c>
      <c r="D345" s="115" t="s">
        <v>34</v>
      </c>
      <c r="E345" s="113" t="s">
        <v>34</v>
      </c>
      <c r="F345" s="72" t="s">
        <v>34</v>
      </c>
      <c r="G345" s="115" t="s">
        <v>34</v>
      </c>
      <c r="H345" s="72" t="s">
        <v>34</v>
      </c>
      <c r="I345" s="72" t="s">
        <v>34</v>
      </c>
      <c r="J345" s="72" t="s">
        <v>34</v>
      </c>
      <c r="K345" s="72" t="s">
        <v>34</v>
      </c>
      <c r="L345" s="72" t="s">
        <v>34</v>
      </c>
      <c r="M345" s="72">
        <f t="shared" si="398"/>
        <v>0</v>
      </c>
      <c r="N345" s="72">
        <v>0</v>
      </c>
      <c r="O345" s="72">
        <v>0</v>
      </c>
      <c r="P345" s="72">
        <v>0</v>
      </c>
      <c r="Q345" s="72">
        <v>0</v>
      </c>
      <c r="R345" s="72" t="s">
        <v>34</v>
      </c>
      <c r="S345" s="72" t="s">
        <v>34</v>
      </c>
      <c r="T345" s="76" t="s">
        <v>34</v>
      </c>
      <c r="U345" s="50" t="s">
        <v>34</v>
      </c>
      <c r="V345" s="76" t="s">
        <v>34</v>
      </c>
      <c r="W345" s="50" t="s">
        <v>34</v>
      </c>
      <c r="X345" s="76" t="s">
        <v>34</v>
      </c>
      <c r="Y345" s="72" t="s">
        <v>34</v>
      </c>
      <c r="Z345" s="76" t="s">
        <v>34</v>
      </c>
      <c r="AA345" s="72" t="s">
        <v>34</v>
      </c>
      <c r="AB345" s="76" t="s">
        <v>34</v>
      </c>
      <c r="AC345" s="77" t="s">
        <v>744</v>
      </c>
      <c r="AK345" s="23"/>
      <c r="AL345" s="23"/>
    </row>
    <row r="346" spans="1:38" ht="94.5" x14ac:dyDescent="0.25">
      <c r="A346" s="73" t="s">
        <v>738</v>
      </c>
      <c r="B346" s="74" t="s">
        <v>747</v>
      </c>
      <c r="C346" s="75" t="s">
        <v>748</v>
      </c>
      <c r="D346" s="115" t="s">
        <v>34</v>
      </c>
      <c r="E346" s="113" t="s">
        <v>34</v>
      </c>
      <c r="F346" s="72" t="s">
        <v>34</v>
      </c>
      <c r="G346" s="115" t="s">
        <v>34</v>
      </c>
      <c r="H346" s="72" t="s">
        <v>34</v>
      </c>
      <c r="I346" s="72" t="s">
        <v>34</v>
      </c>
      <c r="J346" s="72" t="s">
        <v>34</v>
      </c>
      <c r="K346" s="72" t="s">
        <v>34</v>
      </c>
      <c r="L346" s="72" t="s">
        <v>34</v>
      </c>
      <c r="M346" s="72">
        <f t="shared" si="398"/>
        <v>0</v>
      </c>
      <c r="N346" s="72">
        <v>0</v>
      </c>
      <c r="O346" s="72">
        <v>0</v>
      </c>
      <c r="P346" s="72">
        <v>0</v>
      </c>
      <c r="Q346" s="72">
        <v>0</v>
      </c>
      <c r="R346" s="72" t="s">
        <v>34</v>
      </c>
      <c r="S346" s="72" t="s">
        <v>34</v>
      </c>
      <c r="T346" s="76" t="s">
        <v>34</v>
      </c>
      <c r="U346" s="50" t="s">
        <v>34</v>
      </c>
      <c r="V346" s="76" t="s">
        <v>34</v>
      </c>
      <c r="W346" s="50" t="s">
        <v>34</v>
      </c>
      <c r="X346" s="76" t="s">
        <v>34</v>
      </c>
      <c r="Y346" s="72" t="s">
        <v>34</v>
      </c>
      <c r="Z346" s="76" t="s">
        <v>34</v>
      </c>
      <c r="AA346" s="72" t="s">
        <v>34</v>
      </c>
      <c r="AB346" s="76" t="s">
        <v>34</v>
      </c>
      <c r="AC346" s="77" t="s">
        <v>744</v>
      </c>
      <c r="AK346" s="23"/>
      <c r="AL346" s="23"/>
    </row>
    <row r="347" spans="1:38" ht="94.5" x14ac:dyDescent="0.25">
      <c r="A347" s="73" t="s">
        <v>738</v>
      </c>
      <c r="B347" s="74" t="s">
        <v>749</v>
      </c>
      <c r="C347" s="75" t="s">
        <v>750</v>
      </c>
      <c r="D347" s="115" t="s">
        <v>34</v>
      </c>
      <c r="E347" s="113" t="s">
        <v>34</v>
      </c>
      <c r="F347" s="72" t="s">
        <v>34</v>
      </c>
      <c r="G347" s="115" t="s">
        <v>34</v>
      </c>
      <c r="H347" s="72" t="s">
        <v>34</v>
      </c>
      <c r="I347" s="72" t="s">
        <v>34</v>
      </c>
      <c r="J347" s="72" t="s">
        <v>34</v>
      </c>
      <c r="K347" s="72" t="s">
        <v>34</v>
      </c>
      <c r="L347" s="72" t="s">
        <v>34</v>
      </c>
      <c r="M347" s="72">
        <f t="shared" si="398"/>
        <v>0</v>
      </c>
      <c r="N347" s="72">
        <v>0</v>
      </c>
      <c r="O347" s="72">
        <v>0</v>
      </c>
      <c r="P347" s="72">
        <v>0</v>
      </c>
      <c r="Q347" s="72">
        <v>0</v>
      </c>
      <c r="R347" s="72" t="s">
        <v>34</v>
      </c>
      <c r="S347" s="72" t="s">
        <v>34</v>
      </c>
      <c r="T347" s="76" t="s">
        <v>34</v>
      </c>
      <c r="U347" s="50" t="s">
        <v>34</v>
      </c>
      <c r="V347" s="76" t="s">
        <v>34</v>
      </c>
      <c r="W347" s="50" t="s">
        <v>34</v>
      </c>
      <c r="X347" s="76" t="s">
        <v>34</v>
      </c>
      <c r="Y347" s="72" t="s">
        <v>34</v>
      </c>
      <c r="Z347" s="76" t="s">
        <v>34</v>
      </c>
      <c r="AA347" s="72" t="s">
        <v>34</v>
      </c>
      <c r="AB347" s="76" t="s">
        <v>34</v>
      </c>
      <c r="AC347" s="77" t="s">
        <v>744</v>
      </c>
      <c r="AK347" s="23"/>
      <c r="AL347" s="23"/>
    </row>
    <row r="348" spans="1:38" ht="78.75" x14ac:dyDescent="0.25">
      <c r="A348" s="73" t="s">
        <v>738</v>
      </c>
      <c r="B348" s="74" t="s">
        <v>751</v>
      </c>
      <c r="C348" s="75" t="s">
        <v>752</v>
      </c>
      <c r="D348" s="115" t="s">
        <v>34</v>
      </c>
      <c r="E348" s="113" t="s">
        <v>34</v>
      </c>
      <c r="F348" s="72" t="s">
        <v>34</v>
      </c>
      <c r="G348" s="115" t="s">
        <v>34</v>
      </c>
      <c r="H348" s="72" t="s">
        <v>34</v>
      </c>
      <c r="I348" s="72" t="s">
        <v>34</v>
      </c>
      <c r="J348" s="72" t="s">
        <v>34</v>
      </c>
      <c r="K348" s="72" t="s">
        <v>34</v>
      </c>
      <c r="L348" s="72" t="s">
        <v>34</v>
      </c>
      <c r="M348" s="72">
        <f t="shared" si="398"/>
        <v>0.30205303999999999</v>
      </c>
      <c r="N348" s="72">
        <v>0</v>
      </c>
      <c r="O348" s="72">
        <v>0</v>
      </c>
      <c r="P348" s="72">
        <v>0.30205303999999999</v>
      </c>
      <c r="Q348" s="72">
        <v>0</v>
      </c>
      <c r="R348" s="72" t="s">
        <v>34</v>
      </c>
      <c r="S348" s="72" t="s">
        <v>34</v>
      </c>
      <c r="T348" s="76" t="s">
        <v>34</v>
      </c>
      <c r="U348" s="50" t="s">
        <v>34</v>
      </c>
      <c r="V348" s="76" t="s">
        <v>34</v>
      </c>
      <c r="W348" s="50" t="s">
        <v>34</v>
      </c>
      <c r="X348" s="76" t="s">
        <v>34</v>
      </c>
      <c r="Y348" s="72" t="s">
        <v>34</v>
      </c>
      <c r="Z348" s="76" t="s">
        <v>34</v>
      </c>
      <c r="AA348" s="72" t="s">
        <v>34</v>
      </c>
      <c r="AB348" s="76" t="s">
        <v>34</v>
      </c>
      <c r="AC348" s="77" t="s">
        <v>753</v>
      </c>
      <c r="AK348" s="23"/>
      <c r="AL348" s="23"/>
    </row>
    <row r="349" spans="1:38" ht="173.25" x14ac:dyDescent="0.25">
      <c r="A349" s="73" t="s">
        <v>738</v>
      </c>
      <c r="B349" s="74" t="s">
        <v>754</v>
      </c>
      <c r="C349" s="75" t="s">
        <v>755</v>
      </c>
      <c r="D349" s="115" t="s">
        <v>34</v>
      </c>
      <c r="E349" s="113" t="s">
        <v>34</v>
      </c>
      <c r="F349" s="72" t="s">
        <v>34</v>
      </c>
      <c r="G349" s="115" t="s">
        <v>34</v>
      </c>
      <c r="H349" s="72" t="s">
        <v>34</v>
      </c>
      <c r="I349" s="72" t="s">
        <v>34</v>
      </c>
      <c r="J349" s="72" t="s">
        <v>34</v>
      </c>
      <c r="K349" s="72" t="s">
        <v>34</v>
      </c>
      <c r="L349" s="72" t="s">
        <v>34</v>
      </c>
      <c r="M349" s="72">
        <f t="shared" si="398"/>
        <v>0.31408666000000002</v>
      </c>
      <c r="N349" s="72">
        <v>0</v>
      </c>
      <c r="O349" s="72">
        <v>0</v>
      </c>
      <c r="P349" s="72">
        <v>0.26908665999999998</v>
      </c>
      <c r="Q349" s="72">
        <v>4.500000000000004E-2</v>
      </c>
      <c r="R349" s="72" t="s">
        <v>34</v>
      </c>
      <c r="S349" s="72" t="s">
        <v>34</v>
      </c>
      <c r="T349" s="76" t="s">
        <v>34</v>
      </c>
      <c r="U349" s="50" t="s">
        <v>34</v>
      </c>
      <c r="V349" s="76" t="s">
        <v>34</v>
      </c>
      <c r="W349" s="50" t="s">
        <v>34</v>
      </c>
      <c r="X349" s="76" t="s">
        <v>34</v>
      </c>
      <c r="Y349" s="72" t="s">
        <v>34</v>
      </c>
      <c r="Z349" s="76" t="s">
        <v>34</v>
      </c>
      <c r="AA349" s="72" t="s">
        <v>34</v>
      </c>
      <c r="AB349" s="76" t="s">
        <v>34</v>
      </c>
      <c r="AC349" s="77" t="s">
        <v>756</v>
      </c>
      <c r="AK349" s="23"/>
      <c r="AL349" s="23"/>
    </row>
    <row r="350" spans="1:38" ht="63" x14ac:dyDescent="0.25">
      <c r="A350" s="30" t="s">
        <v>757</v>
      </c>
      <c r="B350" s="37" t="s">
        <v>68</v>
      </c>
      <c r="C350" s="32" t="s">
        <v>33</v>
      </c>
      <c r="D350" s="110">
        <v>0</v>
      </c>
      <c r="E350" s="117" t="s">
        <v>34</v>
      </c>
      <c r="F350" s="110">
        <v>0</v>
      </c>
      <c r="G350" s="110">
        <v>0</v>
      </c>
      <c r="H350" s="110">
        <v>0</v>
      </c>
      <c r="I350" s="110">
        <v>0</v>
      </c>
      <c r="J350" s="110">
        <v>0</v>
      </c>
      <c r="K350" s="110">
        <v>0</v>
      </c>
      <c r="L350" s="110">
        <v>0</v>
      </c>
      <c r="M350" s="110">
        <v>0</v>
      </c>
      <c r="N350" s="110">
        <v>0</v>
      </c>
      <c r="O350" s="110">
        <v>0</v>
      </c>
      <c r="P350" s="110">
        <v>0</v>
      </c>
      <c r="Q350" s="110">
        <v>0</v>
      </c>
      <c r="R350" s="110">
        <v>0</v>
      </c>
      <c r="S350" s="110">
        <v>0</v>
      </c>
      <c r="T350" s="35">
        <v>0</v>
      </c>
      <c r="U350" s="41">
        <v>0</v>
      </c>
      <c r="V350" s="35">
        <v>0</v>
      </c>
      <c r="W350" s="41">
        <v>0</v>
      </c>
      <c r="X350" s="35">
        <v>0</v>
      </c>
      <c r="Y350" s="110">
        <v>0</v>
      </c>
      <c r="Z350" s="35">
        <v>0</v>
      </c>
      <c r="AA350" s="110">
        <v>0</v>
      </c>
      <c r="AB350" s="35">
        <v>0</v>
      </c>
      <c r="AC350" s="36" t="s">
        <v>34</v>
      </c>
      <c r="AK350" s="23"/>
      <c r="AL350" s="23"/>
    </row>
    <row r="351" spans="1:38" ht="63" x14ac:dyDescent="0.25">
      <c r="A351" s="30" t="s">
        <v>758</v>
      </c>
      <c r="B351" s="37" t="s">
        <v>70</v>
      </c>
      <c r="C351" s="32" t="s">
        <v>33</v>
      </c>
      <c r="D351" s="107">
        <f>SUM(D352:D356)</f>
        <v>17.905001184</v>
      </c>
      <c r="E351" s="108" t="s">
        <v>34</v>
      </c>
      <c r="F351" s="84">
        <f>SUM(F352:F356)</f>
        <v>1.79047066</v>
      </c>
      <c r="G351" s="84">
        <f t="shared" ref="G351:AA351" si="399">SUM(G352:G356)</f>
        <v>16.114530523999999</v>
      </c>
      <c r="H351" s="84">
        <f t="shared" si="399"/>
        <v>16.114530528</v>
      </c>
      <c r="I351" s="84">
        <f t="shared" si="399"/>
        <v>0</v>
      </c>
      <c r="J351" s="84">
        <f t="shared" si="399"/>
        <v>0</v>
      </c>
      <c r="K351" s="84">
        <f t="shared" si="399"/>
        <v>0</v>
      </c>
      <c r="L351" s="84">
        <f t="shared" si="399"/>
        <v>16.114530528</v>
      </c>
      <c r="M351" s="84">
        <f t="shared" si="399"/>
        <v>10.831100210000001</v>
      </c>
      <c r="N351" s="84">
        <f t="shared" si="399"/>
        <v>0</v>
      </c>
      <c r="O351" s="84">
        <f t="shared" si="399"/>
        <v>0</v>
      </c>
      <c r="P351" s="84">
        <f t="shared" si="399"/>
        <v>0</v>
      </c>
      <c r="Q351" s="84">
        <f t="shared" si="399"/>
        <v>10.831100210000001</v>
      </c>
      <c r="R351" s="84">
        <f t="shared" si="399"/>
        <v>16.114530523999999</v>
      </c>
      <c r="S351" s="84">
        <f t="shared" si="399"/>
        <v>-16.114530528</v>
      </c>
      <c r="T351" s="35">
        <v>0</v>
      </c>
      <c r="U351" s="34">
        <f t="shared" si="399"/>
        <v>0</v>
      </c>
      <c r="V351" s="35">
        <v>0</v>
      </c>
      <c r="W351" s="34">
        <f t="shared" si="399"/>
        <v>0</v>
      </c>
      <c r="X351" s="35">
        <v>0</v>
      </c>
      <c r="Y351" s="84">
        <f t="shared" si="399"/>
        <v>0</v>
      </c>
      <c r="Z351" s="35">
        <v>0</v>
      </c>
      <c r="AA351" s="84">
        <f t="shared" si="399"/>
        <v>-16.114530528</v>
      </c>
      <c r="AB351" s="35">
        <v>0</v>
      </c>
      <c r="AC351" s="36" t="s">
        <v>34</v>
      </c>
      <c r="AK351" s="23"/>
      <c r="AL351" s="23"/>
    </row>
    <row r="352" spans="1:38" ht="47.25" x14ac:dyDescent="0.25">
      <c r="A352" s="73" t="s">
        <v>758</v>
      </c>
      <c r="B352" s="74" t="s">
        <v>759</v>
      </c>
      <c r="C352" s="75" t="s">
        <v>760</v>
      </c>
      <c r="D352" s="115">
        <v>17.905001184</v>
      </c>
      <c r="E352" s="113" t="s">
        <v>34</v>
      </c>
      <c r="F352" s="72">
        <v>1.79047066</v>
      </c>
      <c r="G352" s="115">
        <v>16.114530523999999</v>
      </c>
      <c r="H352" s="72">
        <f t="shared" ref="H352" si="400">I352+J352+K352+L352</f>
        <v>16.114530528</v>
      </c>
      <c r="I352" s="72">
        <v>0</v>
      </c>
      <c r="J352" s="72">
        <v>0</v>
      </c>
      <c r="K352" s="72">
        <v>0</v>
      </c>
      <c r="L352" s="72">
        <v>16.114530528</v>
      </c>
      <c r="M352" s="72">
        <f t="shared" ref="M352:M356" si="401">N352+O352+P352+Q352</f>
        <v>0</v>
      </c>
      <c r="N352" s="72">
        <v>0</v>
      </c>
      <c r="O352" s="72">
        <v>0</v>
      </c>
      <c r="P352" s="72">
        <v>0</v>
      </c>
      <c r="Q352" s="72">
        <v>0</v>
      </c>
      <c r="R352" s="72">
        <f t="shared" ref="R352" si="402">G352-M352</f>
        <v>16.114530523999999</v>
      </c>
      <c r="S352" s="72">
        <f>M352-H352</f>
        <v>-16.114530528</v>
      </c>
      <c r="T352" s="51">
        <f>S352/H352</f>
        <v>-1</v>
      </c>
      <c r="U352" s="50">
        <f t="shared" ref="U352" si="403">N352-I352</f>
        <v>0</v>
      </c>
      <c r="V352" s="51">
        <v>0</v>
      </c>
      <c r="W352" s="50">
        <f t="shared" ref="W352" si="404">O352-J352</f>
        <v>0</v>
      </c>
      <c r="X352" s="51">
        <v>0</v>
      </c>
      <c r="Y352" s="72">
        <f>P352-K352</f>
        <v>0</v>
      </c>
      <c r="Z352" s="51">
        <v>0</v>
      </c>
      <c r="AA352" s="72">
        <f t="shared" ref="AA352" si="405">Q352-L352</f>
        <v>-16.114530528</v>
      </c>
      <c r="AB352" s="51">
        <f t="shared" ref="AB352" si="406">AA352/L352</f>
        <v>-1</v>
      </c>
      <c r="AC352" s="77" t="s">
        <v>761</v>
      </c>
      <c r="AK352" s="23"/>
      <c r="AL352" s="23"/>
    </row>
    <row r="353" spans="1:38" ht="47.25" x14ac:dyDescent="0.25">
      <c r="A353" s="73" t="s">
        <v>758</v>
      </c>
      <c r="B353" s="74" t="s">
        <v>762</v>
      </c>
      <c r="C353" s="75" t="s">
        <v>763</v>
      </c>
      <c r="D353" s="115" t="s">
        <v>34</v>
      </c>
      <c r="E353" s="113" t="s">
        <v>34</v>
      </c>
      <c r="F353" s="72" t="s">
        <v>34</v>
      </c>
      <c r="G353" s="115" t="s">
        <v>34</v>
      </c>
      <c r="H353" s="72" t="s">
        <v>34</v>
      </c>
      <c r="I353" s="72" t="s">
        <v>34</v>
      </c>
      <c r="J353" s="72" t="s">
        <v>34</v>
      </c>
      <c r="K353" s="72" t="s">
        <v>34</v>
      </c>
      <c r="L353" s="72" t="s">
        <v>34</v>
      </c>
      <c r="M353" s="72">
        <f t="shared" si="401"/>
        <v>1.0791807600000001</v>
      </c>
      <c r="N353" s="72">
        <v>0</v>
      </c>
      <c r="O353" s="72">
        <v>0</v>
      </c>
      <c r="P353" s="72">
        <v>0</v>
      </c>
      <c r="Q353" s="72">
        <v>1.0791807600000001</v>
      </c>
      <c r="R353" s="72" t="s">
        <v>34</v>
      </c>
      <c r="S353" s="72" t="s">
        <v>34</v>
      </c>
      <c r="T353" s="51" t="s">
        <v>34</v>
      </c>
      <c r="U353" s="50" t="s">
        <v>34</v>
      </c>
      <c r="V353" s="51" t="s">
        <v>34</v>
      </c>
      <c r="W353" s="50" t="s">
        <v>34</v>
      </c>
      <c r="X353" s="51" t="s">
        <v>34</v>
      </c>
      <c r="Y353" s="72" t="s">
        <v>34</v>
      </c>
      <c r="Z353" s="51" t="s">
        <v>34</v>
      </c>
      <c r="AA353" s="72" t="s">
        <v>34</v>
      </c>
      <c r="AB353" s="51" t="s">
        <v>34</v>
      </c>
      <c r="AC353" s="77" t="s">
        <v>764</v>
      </c>
      <c r="AK353" s="23"/>
      <c r="AL353" s="23"/>
    </row>
    <row r="354" spans="1:38" ht="31.5" x14ac:dyDescent="0.25">
      <c r="A354" s="73" t="s">
        <v>758</v>
      </c>
      <c r="B354" s="74" t="s">
        <v>765</v>
      </c>
      <c r="C354" s="75" t="s">
        <v>766</v>
      </c>
      <c r="D354" s="115" t="s">
        <v>34</v>
      </c>
      <c r="E354" s="113" t="s">
        <v>34</v>
      </c>
      <c r="F354" s="72" t="s">
        <v>34</v>
      </c>
      <c r="G354" s="115" t="s">
        <v>34</v>
      </c>
      <c r="H354" s="72" t="s">
        <v>34</v>
      </c>
      <c r="I354" s="72" t="s">
        <v>34</v>
      </c>
      <c r="J354" s="72" t="s">
        <v>34</v>
      </c>
      <c r="K354" s="72" t="s">
        <v>34</v>
      </c>
      <c r="L354" s="72" t="s">
        <v>34</v>
      </c>
      <c r="M354" s="72">
        <f t="shared" si="401"/>
        <v>3.9453853199999998</v>
      </c>
      <c r="N354" s="72">
        <v>0</v>
      </c>
      <c r="O354" s="72">
        <v>0</v>
      </c>
      <c r="P354" s="72">
        <v>0</v>
      </c>
      <c r="Q354" s="72">
        <v>3.9453853199999998</v>
      </c>
      <c r="R354" s="72" t="s">
        <v>34</v>
      </c>
      <c r="S354" s="72" t="s">
        <v>34</v>
      </c>
      <c r="T354" s="51" t="s">
        <v>34</v>
      </c>
      <c r="U354" s="50" t="s">
        <v>34</v>
      </c>
      <c r="V354" s="51" t="s">
        <v>34</v>
      </c>
      <c r="W354" s="50" t="s">
        <v>34</v>
      </c>
      <c r="X354" s="51" t="s">
        <v>34</v>
      </c>
      <c r="Y354" s="72" t="s">
        <v>34</v>
      </c>
      <c r="Z354" s="51" t="s">
        <v>34</v>
      </c>
      <c r="AA354" s="72" t="s">
        <v>34</v>
      </c>
      <c r="AB354" s="51" t="s">
        <v>34</v>
      </c>
      <c r="AC354" s="77" t="s">
        <v>764</v>
      </c>
      <c r="AK354" s="23"/>
      <c r="AL354" s="23"/>
    </row>
    <row r="355" spans="1:38" ht="47.25" x14ac:dyDescent="0.25">
      <c r="A355" s="73" t="s">
        <v>758</v>
      </c>
      <c r="B355" s="74" t="s">
        <v>767</v>
      </c>
      <c r="C355" s="75" t="s">
        <v>768</v>
      </c>
      <c r="D355" s="115" t="s">
        <v>34</v>
      </c>
      <c r="E355" s="113" t="s">
        <v>34</v>
      </c>
      <c r="F355" s="72" t="s">
        <v>34</v>
      </c>
      <c r="G355" s="115" t="s">
        <v>34</v>
      </c>
      <c r="H355" s="72" t="s">
        <v>34</v>
      </c>
      <c r="I355" s="72" t="s">
        <v>34</v>
      </c>
      <c r="J355" s="72" t="s">
        <v>34</v>
      </c>
      <c r="K355" s="72" t="s">
        <v>34</v>
      </c>
      <c r="L355" s="72" t="s">
        <v>34</v>
      </c>
      <c r="M355" s="72">
        <f t="shared" si="401"/>
        <v>5.7815341299999998</v>
      </c>
      <c r="N355" s="72">
        <v>0</v>
      </c>
      <c r="O355" s="72">
        <v>0</v>
      </c>
      <c r="P355" s="72">
        <v>0</v>
      </c>
      <c r="Q355" s="72">
        <v>5.7815341299999998</v>
      </c>
      <c r="R355" s="72" t="s">
        <v>34</v>
      </c>
      <c r="S355" s="72" t="s">
        <v>34</v>
      </c>
      <c r="T355" s="51" t="s">
        <v>34</v>
      </c>
      <c r="U355" s="50" t="s">
        <v>34</v>
      </c>
      <c r="V355" s="51" t="s">
        <v>34</v>
      </c>
      <c r="W355" s="50" t="s">
        <v>34</v>
      </c>
      <c r="X355" s="51" t="s">
        <v>34</v>
      </c>
      <c r="Y355" s="72" t="s">
        <v>34</v>
      </c>
      <c r="Z355" s="51" t="s">
        <v>34</v>
      </c>
      <c r="AA355" s="72" t="s">
        <v>34</v>
      </c>
      <c r="AB355" s="51" t="s">
        <v>34</v>
      </c>
      <c r="AC355" s="77" t="s">
        <v>764</v>
      </c>
      <c r="AK355" s="23"/>
      <c r="AL355" s="23"/>
    </row>
    <row r="356" spans="1:38" ht="78.75" x14ac:dyDescent="0.25">
      <c r="A356" s="73" t="s">
        <v>758</v>
      </c>
      <c r="B356" s="74" t="s">
        <v>769</v>
      </c>
      <c r="C356" s="75" t="s">
        <v>770</v>
      </c>
      <c r="D356" s="115" t="s">
        <v>34</v>
      </c>
      <c r="E356" s="113" t="s">
        <v>34</v>
      </c>
      <c r="F356" s="72" t="s">
        <v>34</v>
      </c>
      <c r="G356" s="115" t="s">
        <v>34</v>
      </c>
      <c r="H356" s="72" t="s">
        <v>34</v>
      </c>
      <c r="I356" s="72" t="s">
        <v>34</v>
      </c>
      <c r="J356" s="72" t="s">
        <v>34</v>
      </c>
      <c r="K356" s="72" t="s">
        <v>34</v>
      </c>
      <c r="L356" s="72" t="s">
        <v>34</v>
      </c>
      <c r="M356" s="72">
        <f t="shared" si="401"/>
        <v>2.5000000000000001E-2</v>
      </c>
      <c r="N356" s="72">
        <v>0</v>
      </c>
      <c r="O356" s="72">
        <v>0</v>
      </c>
      <c r="P356" s="72">
        <v>0</v>
      </c>
      <c r="Q356" s="72">
        <v>2.5000000000000001E-2</v>
      </c>
      <c r="R356" s="72" t="s">
        <v>34</v>
      </c>
      <c r="S356" s="72" t="s">
        <v>34</v>
      </c>
      <c r="T356" s="51" t="s">
        <v>34</v>
      </c>
      <c r="U356" s="50" t="s">
        <v>34</v>
      </c>
      <c r="V356" s="51" t="s">
        <v>34</v>
      </c>
      <c r="W356" s="50" t="s">
        <v>34</v>
      </c>
      <c r="X356" s="51" t="s">
        <v>34</v>
      </c>
      <c r="Y356" s="72" t="s">
        <v>34</v>
      </c>
      <c r="Z356" s="51" t="s">
        <v>34</v>
      </c>
      <c r="AA356" s="72" t="s">
        <v>34</v>
      </c>
      <c r="AB356" s="51" t="s">
        <v>34</v>
      </c>
      <c r="AC356" s="77" t="s">
        <v>771</v>
      </c>
      <c r="AK356" s="23"/>
      <c r="AL356" s="23"/>
    </row>
    <row r="357" spans="1:38" ht="78.75" x14ac:dyDescent="0.25">
      <c r="A357" s="30" t="s">
        <v>772</v>
      </c>
      <c r="B357" s="37" t="s">
        <v>72</v>
      </c>
      <c r="C357" s="32" t="s">
        <v>33</v>
      </c>
      <c r="D357" s="107">
        <f>SUM(D358)</f>
        <v>747.51740885800007</v>
      </c>
      <c r="E357" s="108" t="s">
        <v>34</v>
      </c>
      <c r="F357" s="84">
        <f>SUM(F358)</f>
        <v>170.17690969</v>
      </c>
      <c r="G357" s="84">
        <f t="shared" ref="G357:AA357" si="407">SUM(G358)</f>
        <v>577.34049916800006</v>
      </c>
      <c r="H357" s="84">
        <f t="shared" si="407"/>
        <v>191.06399999999999</v>
      </c>
      <c r="I357" s="84">
        <f t="shared" si="407"/>
        <v>0</v>
      </c>
      <c r="J357" s="84">
        <f t="shared" si="407"/>
        <v>0</v>
      </c>
      <c r="K357" s="84">
        <f t="shared" si="407"/>
        <v>0</v>
      </c>
      <c r="L357" s="84">
        <f t="shared" si="407"/>
        <v>191.06399999999999</v>
      </c>
      <c r="M357" s="84">
        <f t="shared" si="407"/>
        <v>0</v>
      </c>
      <c r="N357" s="84">
        <f t="shared" si="407"/>
        <v>0</v>
      </c>
      <c r="O357" s="84">
        <f t="shared" si="407"/>
        <v>0</v>
      </c>
      <c r="P357" s="84">
        <f t="shared" si="407"/>
        <v>0</v>
      </c>
      <c r="Q357" s="84">
        <f t="shared" si="407"/>
        <v>0</v>
      </c>
      <c r="R357" s="84">
        <f t="shared" si="407"/>
        <v>577.34049916800006</v>
      </c>
      <c r="S357" s="84">
        <f t="shared" si="407"/>
        <v>-191.06399999999999</v>
      </c>
      <c r="T357" s="35">
        <v>0</v>
      </c>
      <c r="U357" s="34">
        <f t="shared" si="407"/>
        <v>0</v>
      </c>
      <c r="V357" s="35">
        <v>0</v>
      </c>
      <c r="W357" s="34">
        <f t="shared" si="407"/>
        <v>0</v>
      </c>
      <c r="X357" s="35">
        <v>0</v>
      </c>
      <c r="Y357" s="84">
        <f t="shared" si="407"/>
        <v>0</v>
      </c>
      <c r="Z357" s="35">
        <v>0</v>
      </c>
      <c r="AA357" s="84">
        <f t="shared" si="407"/>
        <v>-191.06399999999999</v>
      </c>
      <c r="AB357" s="35">
        <v>0</v>
      </c>
      <c r="AC357" s="36" t="s">
        <v>34</v>
      </c>
      <c r="AK357" s="23"/>
      <c r="AL357" s="23"/>
    </row>
    <row r="358" spans="1:38" ht="78.75" x14ac:dyDescent="0.25">
      <c r="A358" s="73" t="s">
        <v>772</v>
      </c>
      <c r="B358" s="74" t="s">
        <v>773</v>
      </c>
      <c r="C358" s="75" t="s">
        <v>774</v>
      </c>
      <c r="D358" s="115">
        <v>747.51740885800007</v>
      </c>
      <c r="E358" s="113" t="s">
        <v>34</v>
      </c>
      <c r="F358" s="72">
        <v>170.17690969</v>
      </c>
      <c r="G358" s="115">
        <v>577.34049916800006</v>
      </c>
      <c r="H358" s="115">
        <f t="shared" ref="H358" si="408">I358+J358+K358+L358</f>
        <v>191.06399999999999</v>
      </c>
      <c r="I358" s="115">
        <v>0</v>
      </c>
      <c r="J358" s="115">
        <v>0</v>
      </c>
      <c r="K358" s="115">
        <v>0</v>
      </c>
      <c r="L358" s="115">
        <v>191.06399999999999</v>
      </c>
      <c r="M358" s="115">
        <f t="shared" ref="M358" si="409">N358+O358+P358+Q358</f>
        <v>0</v>
      </c>
      <c r="N358" s="115">
        <v>0</v>
      </c>
      <c r="O358" s="115">
        <v>0</v>
      </c>
      <c r="P358" s="115">
        <v>0</v>
      </c>
      <c r="Q358" s="115">
        <v>0</v>
      </c>
      <c r="R358" s="72">
        <f>G358-M358</f>
        <v>577.34049916800006</v>
      </c>
      <c r="S358" s="72">
        <f>M358-H358</f>
        <v>-191.06399999999999</v>
      </c>
      <c r="T358" s="51">
        <f>S358/H358</f>
        <v>-1</v>
      </c>
      <c r="U358" s="50">
        <f t="shared" ref="U358" si="410">N358-I358</f>
        <v>0</v>
      </c>
      <c r="V358" s="51">
        <v>0</v>
      </c>
      <c r="W358" s="50">
        <f t="shared" ref="W358" si="411">O358-J358</f>
        <v>0</v>
      </c>
      <c r="X358" s="51">
        <v>0</v>
      </c>
      <c r="Y358" s="72">
        <f>P358-K358</f>
        <v>0</v>
      </c>
      <c r="Z358" s="51">
        <v>0</v>
      </c>
      <c r="AA358" s="72">
        <f t="shared" ref="AA358" si="412">Q358-L358</f>
        <v>-191.06399999999999</v>
      </c>
      <c r="AB358" s="51">
        <f t="shared" ref="AB358" si="413">AA358/L358</f>
        <v>-1</v>
      </c>
      <c r="AC358" s="77" t="s">
        <v>775</v>
      </c>
      <c r="AK358" s="23"/>
      <c r="AL358" s="23"/>
    </row>
    <row r="359" spans="1:38" ht="78.75" x14ac:dyDescent="0.25">
      <c r="A359" s="30" t="s">
        <v>776</v>
      </c>
      <c r="B359" s="37" t="s">
        <v>74</v>
      </c>
      <c r="C359" s="32" t="s">
        <v>33</v>
      </c>
      <c r="D359" s="107">
        <f>SUM(D360:D366)</f>
        <v>20.753747999999998</v>
      </c>
      <c r="E359" s="108" t="s">
        <v>34</v>
      </c>
      <c r="F359" s="84">
        <f t="shared" ref="F359:S359" si="414">SUM(F360:F366)</f>
        <v>19.991809960000005</v>
      </c>
      <c r="G359" s="118">
        <f t="shared" si="414"/>
        <v>0.76193803999999421</v>
      </c>
      <c r="H359" s="84">
        <f t="shared" si="414"/>
        <v>2.0573679999999985</v>
      </c>
      <c r="I359" s="84">
        <f t="shared" si="414"/>
        <v>0</v>
      </c>
      <c r="J359" s="84">
        <f t="shared" si="414"/>
        <v>0</v>
      </c>
      <c r="K359" s="84">
        <f t="shared" si="414"/>
        <v>0</v>
      </c>
      <c r="L359" s="84">
        <f t="shared" si="414"/>
        <v>2.0573679999999985</v>
      </c>
      <c r="M359" s="84">
        <f t="shared" si="414"/>
        <v>123.30656613000002</v>
      </c>
      <c r="N359" s="84">
        <f t="shared" si="414"/>
        <v>0</v>
      </c>
      <c r="O359" s="84">
        <f t="shared" si="414"/>
        <v>0</v>
      </c>
      <c r="P359" s="84">
        <f t="shared" si="414"/>
        <v>96.720337849999908</v>
      </c>
      <c r="Q359" s="84">
        <f t="shared" si="414"/>
        <v>26.5862282800001</v>
      </c>
      <c r="R359" s="84">
        <f t="shared" si="414"/>
        <v>-0.26024332000000583</v>
      </c>
      <c r="S359" s="84">
        <f t="shared" si="414"/>
        <v>-1.0351866399999987</v>
      </c>
      <c r="T359" s="35">
        <f>S359/H359</f>
        <v>-0.50316065963891698</v>
      </c>
      <c r="U359" s="34">
        <f>SUM(U360:U366)</f>
        <v>0</v>
      </c>
      <c r="V359" s="35">
        <v>0</v>
      </c>
      <c r="W359" s="34">
        <f>SUM(W360:W366)</f>
        <v>0</v>
      </c>
      <c r="X359" s="35">
        <v>0</v>
      </c>
      <c r="Y359" s="84">
        <f>SUM(Y360:Y366)</f>
        <v>1.137991</v>
      </c>
      <c r="Z359" s="35">
        <v>1</v>
      </c>
      <c r="AA359" s="84">
        <f>SUM(AA360:AA366)</f>
        <v>-2.1731776399999987</v>
      </c>
      <c r="AB359" s="35">
        <f>AA359/L359</f>
        <v>-1.0562901921289727</v>
      </c>
      <c r="AC359" s="36" t="s">
        <v>34</v>
      </c>
      <c r="AK359" s="23"/>
      <c r="AL359" s="23"/>
    </row>
    <row r="360" spans="1:38" ht="47.25" x14ac:dyDescent="0.25">
      <c r="A360" s="43" t="s">
        <v>776</v>
      </c>
      <c r="B360" s="44" t="s">
        <v>777</v>
      </c>
      <c r="C360" s="46" t="s">
        <v>778</v>
      </c>
      <c r="D360" s="49" t="s">
        <v>34</v>
      </c>
      <c r="E360" s="47" t="s">
        <v>34</v>
      </c>
      <c r="F360" s="48" t="s">
        <v>34</v>
      </c>
      <c r="G360" s="85" t="s">
        <v>34</v>
      </c>
      <c r="H360" s="72" t="s">
        <v>34</v>
      </c>
      <c r="I360" s="48" t="s">
        <v>34</v>
      </c>
      <c r="J360" s="48" t="s">
        <v>34</v>
      </c>
      <c r="K360" s="48" t="s">
        <v>34</v>
      </c>
      <c r="L360" s="48" t="s">
        <v>34</v>
      </c>
      <c r="M360" s="72">
        <f t="shared" ref="M360:M366" si="415">N360+O360+P360+Q360</f>
        <v>5.8090580999999997</v>
      </c>
      <c r="N360" s="48">
        <v>0</v>
      </c>
      <c r="O360" s="48">
        <v>0</v>
      </c>
      <c r="P360" s="48">
        <v>0</v>
      </c>
      <c r="Q360" s="48">
        <v>5.8090580999999997</v>
      </c>
      <c r="R360" s="72" t="s">
        <v>34</v>
      </c>
      <c r="S360" s="72" t="s">
        <v>34</v>
      </c>
      <c r="T360" s="51" t="s">
        <v>34</v>
      </c>
      <c r="U360" s="50" t="s">
        <v>34</v>
      </c>
      <c r="V360" s="51" t="s">
        <v>34</v>
      </c>
      <c r="W360" s="50" t="s">
        <v>34</v>
      </c>
      <c r="X360" s="51" t="s">
        <v>34</v>
      </c>
      <c r="Y360" s="72" t="s">
        <v>34</v>
      </c>
      <c r="Z360" s="51" t="s">
        <v>34</v>
      </c>
      <c r="AA360" s="72" t="s">
        <v>34</v>
      </c>
      <c r="AB360" s="51" t="s">
        <v>34</v>
      </c>
      <c r="AC360" s="15" t="s">
        <v>779</v>
      </c>
      <c r="AK360" s="23"/>
      <c r="AL360" s="23"/>
    </row>
    <row r="361" spans="1:38" ht="47.25" x14ac:dyDescent="0.25">
      <c r="A361" s="43" t="s">
        <v>776</v>
      </c>
      <c r="B361" s="44" t="s">
        <v>780</v>
      </c>
      <c r="C361" s="46" t="s">
        <v>781</v>
      </c>
      <c r="D361" s="49">
        <v>7.6824959999999995</v>
      </c>
      <c r="E361" s="47" t="s">
        <v>34</v>
      </c>
      <c r="F361" s="48">
        <v>8.9252896400000008</v>
      </c>
      <c r="G361" s="85">
        <v>-1.2427936400000013</v>
      </c>
      <c r="H361" s="72">
        <f t="shared" ref="H361:H362" si="416">I361+J361+K361+L361</f>
        <v>0.7592459999999992</v>
      </c>
      <c r="I361" s="48">
        <v>0</v>
      </c>
      <c r="J361" s="48">
        <v>0</v>
      </c>
      <c r="K361" s="48">
        <v>0</v>
      </c>
      <c r="L361" s="48">
        <v>0.7592459999999992</v>
      </c>
      <c r="M361" s="72">
        <f t="shared" si="415"/>
        <v>0.44778827999999993</v>
      </c>
      <c r="N361" s="48">
        <v>0</v>
      </c>
      <c r="O361" s="48">
        <v>0</v>
      </c>
      <c r="P361" s="48">
        <v>1.137991</v>
      </c>
      <c r="Q361" s="48">
        <v>-0.69020272000000005</v>
      </c>
      <c r="R361" s="72">
        <f t="shared" ref="R361:R362" si="417">G361-M361</f>
        <v>-1.6905819200000012</v>
      </c>
      <c r="S361" s="72">
        <f t="shared" ref="S361:S362" si="418">M361-H361</f>
        <v>-0.31145771999999927</v>
      </c>
      <c r="T361" s="51">
        <f t="shared" ref="T361:T362" si="419">S361/H361</f>
        <v>-0.41021977066721405</v>
      </c>
      <c r="U361" s="50">
        <f t="shared" ref="U361:U362" si="420">N361-I361</f>
        <v>0</v>
      </c>
      <c r="V361" s="51">
        <v>0</v>
      </c>
      <c r="W361" s="50">
        <f t="shared" ref="W361:W362" si="421">O361-J361</f>
        <v>0</v>
      </c>
      <c r="X361" s="51">
        <v>0</v>
      </c>
      <c r="Y361" s="72">
        <f t="shared" ref="Y361:Y362" si="422">P361-K361</f>
        <v>1.137991</v>
      </c>
      <c r="Z361" s="51">
        <v>1</v>
      </c>
      <c r="AA361" s="72">
        <f t="shared" ref="AA361:AA362" si="423">Q361-L361</f>
        <v>-1.4494487199999992</v>
      </c>
      <c r="AB361" s="51">
        <f t="shared" ref="AB361:AB362" si="424">AA361/L361</f>
        <v>-1.9090633602284381</v>
      </c>
      <c r="AC361" s="15" t="s">
        <v>782</v>
      </c>
      <c r="AK361" s="23"/>
      <c r="AL361" s="23"/>
    </row>
    <row r="362" spans="1:38" ht="47.25" x14ac:dyDescent="0.25">
      <c r="A362" s="43" t="s">
        <v>776</v>
      </c>
      <c r="B362" s="44" t="s">
        <v>783</v>
      </c>
      <c r="C362" s="46" t="s">
        <v>784</v>
      </c>
      <c r="D362" s="49">
        <v>13.071251999999998</v>
      </c>
      <c r="E362" s="47" t="s">
        <v>34</v>
      </c>
      <c r="F362" s="48">
        <v>11.066520320000002</v>
      </c>
      <c r="G362" s="85">
        <v>2.0047316799999955</v>
      </c>
      <c r="H362" s="72">
        <f t="shared" si="416"/>
        <v>1.2981219999999993</v>
      </c>
      <c r="I362" s="48">
        <v>0</v>
      </c>
      <c r="J362" s="48">
        <v>0</v>
      </c>
      <c r="K362" s="48">
        <v>0</v>
      </c>
      <c r="L362" s="48">
        <v>1.2981219999999993</v>
      </c>
      <c r="M362" s="72">
        <f t="shared" si="415"/>
        <v>0.57439308</v>
      </c>
      <c r="N362" s="48">
        <v>0</v>
      </c>
      <c r="O362" s="48">
        <v>0</v>
      </c>
      <c r="P362" s="48">
        <v>0</v>
      </c>
      <c r="Q362" s="48">
        <v>0.57439308</v>
      </c>
      <c r="R362" s="72">
        <f t="shared" si="417"/>
        <v>1.4303385999999954</v>
      </c>
      <c r="S362" s="72">
        <f t="shared" si="418"/>
        <v>-0.72372891999999933</v>
      </c>
      <c r="T362" s="51">
        <f t="shared" si="419"/>
        <v>-0.55751995575146229</v>
      </c>
      <c r="U362" s="50">
        <f t="shared" si="420"/>
        <v>0</v>
      </c>
      <c r="V362" s="51">
        <v>0</v>
      </c>
      <c r="W362" s="50">
        <f t="shared" si="421"/>
        <v>0</v>
      </c>
      <c r="X362" s="51">
        <v>0</v>
      </c>
      <c r="Y362" s="72">
        <f t="shared" si="422"/>
        <v>0</v>
      </c>
      <c r="Z362" s="51">
        <v>0</v>
      </c>
      <c r="AA362" s="72">
        <f t="shared" si="423"/>
        <v>-0.72372891999999933</v>
      </c>
      <c r="AB362" s="51">
        <f t="shared" si="424"/>
        <v>-0.55751995575146229</v>
      </c>
      <c r="AC362" s="15" t="s">
        <v>782</v>
      </c>
      <c r="AK362" s="23"/>
      <c r="AL362" s="23"/>
    </row>
    <row r="363" spans="1:38" ht="78.75" x14ac:dyDescent="0.25">
      <c r="A363" s="43" t="s">
        <v>776</v>
      </c>
      <c r="B363" s="44" t="s">
        <v>785</v>
      </c>
      <c r="C363" s="46" t="s">
        <v>786</v>
      </c>
      <c r="D363" s="49" t="s">
        <v>34</v>
      </c>
      <c r="E363" s="47" t="s">
        <v>34</v>
      </c>
      <c r="F363" s="48" t="s">
        <v>34</v>
      </c>
      <c r="G363" s="85" t="s">
        <v>34</v>
      </c>
      <c r="H363" s="72" t="s">
        <v>34</v>
      </c>
      <c r="I363" s="48" t="s">
        <v>34</v>
      </c>
      <c r="J363" s="48" t="s">
        <v>34</v>
      </c>
      <c r="K363" s="48" t="s">
        <v>34</v>
      </c>
      <c r="L363" s="48" t="s">
        <v>34</v>
      </c>
      <c r="M363" s="72">
        <f t="shared" si="415"/>
        <v>22.879006220000001</v>
      </c>
      <c r="N363" s="48">
        <v>0</v>
      </c>
      <c r="O363" s="48">
        <v>0</v>
      </c>
      <c r="P363" s="48">
        <v>19.360797309999999</v>
      </c>
      <c r="Q363" s="48">
        <v>3.518208910000002</v>
      </c>
      <c r="R363" s="72" t="s">
        <v>34</v>
      </c>
      <c r="S363" s="72" t="s">
        <v>34</v>
      </c>
      <c r="T363" s="51" t="s">
        <v>34</v>
      </c>
      <c r="U363" s="50" t="s">
        <v>34</v>
      </c>
      <c r="V363" s="51" t="s">
        <v>34</v>
      </c>
      <c r="W363" s="50" t="s">
        <v>34</v>
      </c>
      <c r="X363" s="51" t="s">
        <v>34</v>
      </c>
      <c r="Y363" s="72" t="s">
        <v>34</v>
      </c>
      <c r="Z363" s="51" t="s">
        <v>34</v>
      </c>
      <c r="AA363" s="72" t="s">
        <v>34</v>
      </c>
      <c r="AB363" s="51" t="s">
        <v>34</v>
      </c>
      <c r="AC363" s="15" t="s">
        <v>787</v>
      </c>
      <c r="AK363" s="23"/>
      <c r="AL363" s="23"/>
    </row>
    <row r="364" spans="1:38" ht="78.75" x14ac:dyDescent="0.25">
      <c r="A364" s="43" t="s">
        <v>776</v>
      </c>
      <c r="B364" s="44" t="s">
        <v>788</v>
      </c>
      <c r="C364" s="46" t="s">
        <v>789</v>
      </c>
      <c r="D364" s="49" t="s">
        <v>34</v>
      </c>
      <c r="E364" s="47" t="s">
        <v>34</v>
      </c>
      <c r="F364" s="48" t="s">
        <v>34</v>
      </c>
      <c r="G364" s="85" t="s">
        <v>34</v>
      </c>
      <c r="H364" s="72" t="s">
        <v>34</v>
      </c>
      <c r="I364" s="48" t="s">
        <v>34</v>
      </c>
      <c r="J364" s="48" t="s">
        <v>34</v>
      </c>
      <c r="K364" s="48" t="s">
        <v>34</v>
      </c>
      <c r="L364" s="48" t="s">
        <v>34</v>
      </c>
      <c r="M364" s="72">
        <f t="shared" si="415"/>
        <v>52.599590380000002</v>
      </c>
      <c r="N364" s="48">
        <v>0</v>
      </c>
      <c r="O364" s="48">
        <v>0</v>
      </c>
      <c r="P364" s="48">
        <v>44.177120779999903</v>
      </c>
      <c r="Q364" s="48">
        <v>8.4224696000000989</v>
      </c>
      <c r="R364" s="72" t="s">
        <v>34</v>
      </c>
      <c r="S364" s="72" t="s">
        <v>34</v>
      </c>
      <c r="T364" s="51" t="s">
        <v>34</v>
      </c>
      <c r="U364" s="50" t="s">
        <v>34</v>
      </c>
      <c r="V364" s="51" t="s">
        <v>34</v>
      </c>
      <c r="W364" s="50" t="s">
        <v>34</v>
      </c>
      <c r="X364" s="51" t="s">
        <v>34</v>
      </c>
      <c r="Y364" s="72" t="s">
        <v>34</v>
      </c>
      <c r="Z364" s="51" t="s">
        <v>34</v>
      </c>
      <c r="AA364" s="72" t="s">
        <v>34</v>
      </c>
      <c r="AB364" s="51" t="s">
        <v>34</v>
      </c>
      <c r="AC364" s="15" t="s">
        <v>787</v>
      </c>
      <c r="AK364" s="23"/>
      <c r="AL364" s="23"/>
    </row>
    <row r="365" spans="1:38" ht="78.75" x14ac:dyDescent="0.25">
      <c r="A365" s="43" t="s">
        <v>776</v>
      </c>
      <c r="B365" s="44" t="s">
        <v>790</v>
      </c>
      <c r="C365" s="46" t="s">
        <v>791</v>
      </c>
      <c r="D365" s="46" t="s">
        <v>34</v>
      </c>
      <c r="E365" s="47" t="s">
        <v>34</v>
      </c>
      <c r="F365" s="48" t="s">
        <v>34</v>
      </c>
      <c r="G365" s="85" t="s">
        <v>34</v>
      </c>
      <c r="H365" s="72" t="s">
        <v>34</v>
      </c>
      <c r="I365" s="48" t="s">
        <v>34</v>
      </c>
      <c r="J365" s="48" t="s">
        <v>34</v>
      </c>
      <c r="K365" s="48" t="s">
        <v>34</v>
      </c>
      <c r="L365" s="48" t="s">
        <v>34</v>
      </c>
      <c r="M365" s="72">
        <f t="shared" si="415"/>
        <v>37.772637690000003</v>
      </c>
      <c r="N365" s="48">
        <v>0</v>
      </c>
      <c r="O365" s="48">
        <v>0</v>
      </c>
      <c r="P365" s="48">
        <v>32.044428760000002</v>
      </c>
      <c r="Q365" s="48">
        <v>5.728208930000001</v>
      </c>
      <c r="R365" s="72" t="s">
        <v>34</v>
      </c>
      <c r="S365" s="72" t="s">
        <v>34</v>
      </c>
      <c r="T365" s="51" t="s">
        <v>34</v>
      </c>
      <c r="U365" s="50" t="s">
        <v>34</v>
      </c>
      <c r="V365" s="51" t="s">
        <v>34</v>
      </c>
      <c r="W365" s="50" t="s">
        <v>34</v>
      </c>
      <c r="X365" s="51" t="s">
        <v>34</v>
      </c>
      <c r="Y365" s="72" t="s">
        <v>34</v>
      </c>
      <c r="Z365" s="51" t="s">
        <v>34</v>
      </c>
      <c r="AA365" s="72" t="s">
        <v>34</v>
      </c>
      <c r="AB365" s="51" t="s">
        <v>34</v>
      </c>
      <c r="AC365" s="65" t="s">
        <v>787</v>
      </c>
      <c r="AK365" s="23"/>
      <c r="AL365" s="23"/>
    </row>
    <row r="366" spans="1:38" ht="47.25" x14ac:dyDescent="0.25">
      <c r="A366" s="43" t="s">
        <v>776</v>
      </c>
      <c r="B366" s="44" t="s">
        <v>792</v>
      </c>
      <c r="C366" s="46" t="s">
        <v>793</v>
      </c>
      <c r="D366" s="46" t="s">
        <v>34</v>
      </c>
      <c r="E366" s="47" t="s">
        <v>34</v>
      </c>
      <c r="F366" s="48" t="s">
        <v>34</v>
      </c>
      <c r="G366" s="85" t="s">
        <v>34</v>
      </c>
      <c r="H366" s="72" t="s">
        <v>34</v>
      </c>
      <c r="I366" s="48" t="s">
        <v>34</v>
      </c>
      <c r="J366" s="48" t="s">
        <v>34</v>
      </c>
      <c r="K366" s="48" t="s">
        <v>34</v>
      </c>
      <c r="L366" s="48" t="s">
        <v>34</v>
      </c>
      <c r="M366" s="72">
        <f t="shared" si="415"/>
        <v>3.2240923799999996</v>
      </c>
      <c r="N366" s="48">
        <v>0</v>
      </c>
      <c r="O366" s="48">
        <v>0</v>
      </c>
      <c r="P366" s="48">
        <v>0</v>
      </c>
      <c r="Q366" s="48">
        <v>3.2240923799999996</v>
      </c>
      <c r="R366" s="72" t="s">
        <v>34</v>
      </c>
      <c r="S366" s="72" t="s">
        <v>34</v>
      </c>
      <c r="T366" s="51" t="s">
        <v>34</v>
      </c>
      <c r="U366" s="50" t="s">
        <v>34</v>
      </c>
      <c r="V366" s="51" t="s">
        <v>34</v>
      </c>
      <c r="W366" s="50" t="s">
        <v>34</v>
      </c>
      <c r="X366" s="51" t="s">
        <v>34</v>
      </c>
      <c r="Y366" s="72" t="s">
        <v>34</v>
      </c>
      <c r="Z366" s="51" t="s">
        <v>34</v>
      </c>
      <c r="AA366" s="72" t="s">
        <v>34</v>
      </c>
      <c r="AB366" s="51" t="s">
        <v>34</v>
      </c>
      <c r="AC366" s="65" t="s">
        <v>764</v>
      </c>
      <c r="AK366" s="23"/>
      <c r="AL366" s="23"/>
    </row>
    <row r="367" spans="1:38" ht="46.5" customHeight="1" x14ac:dyDescent="0.25">
      <c r="A367" s="30" t="s">
        <v>794</v>
      </c>
      <c r="B367" s="37" t="s">
        <v>85</v>
      </c>
      <c r="C367" s="32" t="s">
        <v>33</v>
      </c>
      <c r="D367" s="107">
        <v>0</v>
      </c>
      <c r="E367" s="108" t="s">
        <v>34</v>
      </c>
      <c r="F367" s="84">
        <v>0</v>
      </c>
      <c r="G367" s="107">
        <v>0</v>
      </c>
      <c r="H367" s="84">
        <v>0</v>
      </c>
      <c r="I367" s="84">
        <v>0</v>
      </c>
      <c r="J367" s="84">
        <v>0</v>
      </c>
      <c r="K367" s="84">
        <v>0</v>
      </c>
      <c r="L367" s="84">
        <v>0</v>
      </c>
      <c r="M367" s="84">
        <v>0</v>
      </c>
      <c r="N367" s="84">
        <v>0</v>
      </c>
      <c r="O367" s="84">
        <v>0</v>
      </c>
      <c r="P367" s="84">
        <v>0</v>
      </c>
      <c r="Q367" s="84">
        <v>0</v>
      </c>
      <c r="R367" s="84">
        <v>0</v>
      </c>
      <c r="S367" s="84">
        <v>0</v>
      </c>
      <c r="T367" s="35">
        <v>0</v>
      </c>
      <c r="U367" s="34">
        <v>0</v>
      </c>
      <c r="V367" s="35">
        <v>0</v>
      </c>
      <c r="W367" s="34">
        <v>0</v>
      </c>
      <c r="X367" s="35">
        <v>0</v>
      </c>
      <c r="Y367" s="84">
        <v>0</v>
      </c>
      <c r="Z367" s="35">
        <v>0</v>
      </c>
      <c r="AA367" s="84">
        <v>0</v>
      </c>
      <c r="AB367" s="35">
        <v>0</v>
      </c>
      <c r="AC367" s="36" t="s">
        <v>34</v>
      </c>
      <c r="AK367" s="23"/>
      <c r="AL367" s="23"/>
    </row>
    <row r="368" spans="1:38" ht="47.25" x14ac:dyDescent="0.25">
      <c r="A368" s="30" t="s">
        <v>795</v>
      </c>
      <c r="B368" s="37" t="s">
        <v>87</v>
      </c>
      <c r="C368" s="32" t="s">
        <v>33</v>
      </c>
      <c r="D368" s="107">
        <f>D369+D373+D370+D371</f>
        <v>723.23295801400002</v>
      </c>
      <c r="E368" s="108" t="s">
        <v>34</v>
      </c>
      <c r="F368" s="84">
        <f t="shared" ref="F368:S368" si="425">F369+F373+F370+F371</f>
        <v>669.63907901000005</v>
      </c>
      <c r="G368" s="107">
        <f t="shared" si="425"/>
        <v>53.593879003999973</v>
      </c>
      <c r="H368" s="84">
        <f t="shared" si="425"/>
        <v>26.481352990000019</v>
      </c>
      <c r="I368" s="84">
        <f t="shared" si="425"/>
        <v>0</v>
      </c>
      <c r="J368" s="84">
        <f t="shared" si="425"/>
        <v>0</v>
      </c>
      <c r="K368" s="84">
        <f t="shared" si="425"/>
        <v>22.067794158333349</v>
      </c>
      <c r="L368" s="84">
        <f t="shared" si="425"/>
        <v>4.4135588316666681</v>
      </c>
      <c r="M368" s="84">
        <f t="shared" si="425"/>
        <v>45.552447640000004</v>
      </c>
      <c r="N368" s="84">
        <f t="shared" si="425"/>
        <v>0</v>
      </c>
      <c r="O368" s="84">
        <f t="shared" si="425"/>
        <v>0</v>
      </c>
      <c r="P368" s="84">
        <f t="shared" si="425"/>
        <v>38.205891980000004</v>
      </c>
      <c r="Q368" s="84">
        <f t="shared" si="425"/>
        <v>7.3465556600000008</v>
      </c>
      <c r="R368" s="84">
        <f t="shared" si="425"/>
        <v>8.0414313639999637</v>
      </c>
      <c r="S368" s="84">
        <f t="shared" si="425"/>
        <v>19.071094649999981</v>
      </c>
      <c r="T368" s="35">
        <f t="shared" ref="T368" si="426">S368/H368</f>
        <v>0.72017070491835045</v>
      </c>
      <c r="U368" s="34">
        <f>U369+U373+U370+U371</f>
        <v>0</v>
      </c>
      <c r="V368" s="35">
        <v>0</v>
      </c>
      <c r="W368" s="34">
        <f>W369+W373+W370+W371</f>
        <v>0</v>
      </c>
      <c r="X368" s="35">
        <v>0</v>
      </c>
      <c r="Y368" s="84">
        <f>Y369+Y373+Y370+Y371</f>
        <v>16.138097821666651</v>
      </c>
      <c r="Z368" s="35">
        <f t="shared" ref="Z368" si="427">Y368/K368</f>
        <v>0.73129637270848402</v>
      </c>
      <c r="AA368" s="84">
        <f>AA369+AA373+AA370+AA371</f>
        <v>2.9329968283333323</v>
      </c>
      <c r="AB368" s="35">
        <f t="shared" ref="AB368" si="428">AA368/L368</f>
        <v>0.66454236596768346</v>
      </c>
      <c r="AC368" s="36" t="s">
        <v>34</v>
      </c>
      <c r="AK368" s="23"/>
      <c r="AL368" s="23"/>
    </row>
    <row r="369" spans="1:38" ht="31.5" x14ac:dyDescent="0.25">
      <c r="A369" s="30" t="s">
        <v>796</v>
      </c>
      <c r="B369" s="37" t="s">
        <v>89</v>
      </c>
      <c r="C369" s="32" t="s">
        <v>33</v>
      </c>
      <c r="D369" s="107">
        <v>0</v>
      </c>
      <c r="E369" s="109" t="s">
        <v>34</v>
      </c>
      <c r="F369" s="107">
        <v>0</v>
      </c>
      <c r="G369" s="107">
        <v>0</v>
      </c>
      <c r="H369" s="107">
        <v>0</v>
      </c>
      <c r="I369" s="107">
        <v>0</v>
      </c>
      <c r="J369" s="107">
        <v>0</v>
      </c>
      <c r="K369" s="107">
        <v>0</v>
      </c>
      <c r="L369" s="107">
        <v>0</v>
      </c>
      <c r="M369" s="107">
        <v>0</v>
      </c>
      <c r="N369" s="107">
        <v>0</v>
      </c>
      <c r="O369" s="107">
        <v>0</v>
      </c>
      <c r="P369" s="107">
        <v>0</v>
      </c>
      <c r="Q369" s="107">
        <v>0</v>
      </c>
      <c r="R369" s="107">
        <v>0</v>
      </c>
      <c r="S369" s="107">
        <v>0</v>
      </c>
      <c r="T369" s="35">
        <v>0</v>
      </c>
      <c r="U369" s="34">
        <v>0</v>
      </c>
      <c r="V369" s="35">
        <v>0</v>
      </c>
      <c r="W369" s="34">
        <v>0</v>
      </c>
      <c r="X369" s="35">
        <v>0</v>
      </c>
      <c r="Y369" s="84">
        <v>0</v>
      </c>
      <c r="Z369" s="35">
        <v>0</v>
      </c>
      <c r="AA369" s="84">
        <v>0</v>
      </c>
      <c r="AB369" s="35">
        <v>0</v>
      </c>
      <c r="AC369" s="36" t="s">
        <v>34</v>
      </c>
      <c r="AK369" s="23"/>
      <c r="AL369" s="23"/>
    </row>
    <row r="370" spans="1:38" x14ac:dyDescent="0.25">
      <c r="A370" s="30" t="s">
        <v>797</v>
      </c>
      <c r="B370" s="37" t="s">
        <v>100</v>
      </c>
      <c r="C370" s="32" t="s">
        <v>33</v>
      </c>
      <c r="D370" s="107">
        <v>0</v>
      </c>
      <c r="E370" s="108" t="s">
        <v>34</v>
      </c>
      <c r="F370" s="84">
        <v>0</v>
      </c>
      <c r="G370" s="107">
        <v>0</v>
      </c>
      <c r="H370" s="84">
        <v>0</v>
      </c>
      <c r="I370" s="84">
        <v>0</v>
      </c>
      <c r="J370" s="84">
        <v>0</v>
      </c>
      <c r="K370" s="84">
        <v>0</v>
      </c>
      <c r="L370" s="84">
        <v>0</v>
      </c>
      <c r="M370" s="84">
        <v>0</v>
      </c>
      <c r="N370" s="84">
        <v>0</v>
      </c>
      <c r="O370" s="84">
        <v>0</v>
      </c>
      <c r="P370" s="84">
        <v>0</v>
      </c>
      <c r="Q370" s="84">
        <v>0</v>
      </c>
      <c r="R370" s="84">
        <v>0</v>
      </c>
      <c r="S370" s="84">
        <v>0</v>
      </c>
      <c r="T370" s="35">
        <v>0</v>
      </c>
      <c r="U370" s="34">
        <v>0</v>
      </c>
      <c r="V370" s="35">
        <v>0</v>
      </c>
      <c r="W370" s="34">
        <v>0</v>
      </c>
      <c r="X370" s="35">
        <v>0</v>
      </c>
      <c r="Y370" s="84">
        <v>0</v>
      </c>
      <c r="Z370" s="35">
        <v>0</v>
      </c>
      <c r="AA370" s="84">
        <v>0</v>
      </c>
      <c r="AB370" s="35">
        <v>0</v>
      </c>
      <c r="AC370" s="79" t="s">
        <v>34</v>
      </c>
      <c r="AK370" s="23"/>
      <c r="AL370" s="23"/>
    </row>
    <row r="371" spans="1:38" x14ac:dyDescent="0.25">
      <c r="A371" s="30" t="s">
        <v>798</v>
      </c>
      <c r="B371" s="37" t="s">
        <v>114</v>
      </c>
      <c r="C371" s="32" t="s">
        <v>33</v>
      </c>
      <c r="D371" s="107">
        <f>D372</f>
        <v>20.759999999999998</v>
      </c>
      <c r="E371" s="108" t="s">
        <v>34</v>
      </c>
      <c r="F371" s="84">
        <f>F372</f>
        <v>18.354343220000001</v>
      </c>
      <c r="G371" s="84">
        <f t="shared" ref="G371:AA371" si="429">G372</f>
        <v>2.4056567799999975</v>
      </c>
      <c r="H371" s="84">
        <f t="shared" si="429"/>
        <v>3.8885999999999985</v>
      </c>
      <c r="I371" s="84">
        <f t="shared" si="429"/>
        <v>0</v>
      </c>
      <c r="J371" s="84">
        <f t="shared" si="429"/>
        <v>0</v>
      </c>
      <c r="K371" s="84">
        <f t="shared" si="429"/>
        <v>3.240499999999999</v>
      </c>
      <c r="L371" s="84">
        <f t="shared" si="429"/>
        <v>0.64809999999999945</v>
      </c>
      <c r="M371" s="84">
        <f t="shared" si="429"/>
        <v>1.90522956</v>
      </c>
      <c r="N371" s="84">
        <f t="shared" si="429"/>
        <v>0</v>
      </c>
      <c r="O371" s="84">
        <f t="shared" si="429"/>
        <v>0</v>
      </c>
      <c r="P371" s="84">
        <f t="shared" si="429"/>
        <v>1.5876912999999999</v>
      </c>
      <c r="Q371" s="84">
        <f t="shared" si="429"/>
        <v>0.31753826000000002</v>
      </c>
      <c r="R371" s="84">
        <f t="shared" si="429"/>
        <v>0.50042721999999751</v>
      </c>
      <c r="S371" s="84">
        <f t="shared" si="429"/>
        <v>-1.9833704399999985</v>
      </c>
      <c r="T371" s="35">
        <f>S371/H371</f>
        <v>-0.51004743095201344</v>
      </c>
      <c r="U371" s="34">
        <f t="shared" si="429"/>
        <v>0</v>
      </c>
      <c r="V371" s="35">
        <v>0</v>
      </c>
      <c r="W371" s="34">
        <f t="shared" si="429"/>
        <v>0</v>
      </c>
      <c r="X371" s="35">
        <v>0</v>
      </c>
      <c r="Y371" s="84">
        <f t="shared" si="429"/>
        <v>-1.6528086999999991</v>
      </c>
      <c r="Z371" s="35">
        <f>Y371/K371</f>
        <v>-0.51004743095201344</v>
      </c>
      <c r="AA371" s="84">
        <f t="shared" si="429"/>
        <v>-0.33056173999999944</v>
      </c>
      <c r="AB371" s="35">
        <f>AA371/L371</f>
        <v>-0.5100474309520131</v>
      </c>
      <c r="AC371" s="36" t="s">
        <v>34</v>
      </c>
      <c r="AK371" s="23"/>
      <c r="AL371" s="23"/>
    </row>
    <row r="372" spans="1:38" ht="31.5" x14ac:dyDescent="0.25">
      <c r="A372" s="73" t="s">
        <v>798</v>
      </c>
      <c r="B372" s="74" t="s">
        <v>799</v>
      </c>
      <c r="C372" s="75" t="s">
        <v>800</v>
      </c>
      <c r="D372" s="115">
        <v>20.759999999999998</v>
      </c>
      <c r="E372" s="113" t="s">
        <v>34</v>
      </c>
      <c r="F372" s="72">
        <v>18.354343220000001</v>
      </c>
      <c r="G372" s="115">
        <v>2.4056567799999975</v>
      </c>
      <c r="H372" s="72">
        <f>I372+J372+K372+L372</f>
        <v>3.8885999999999985</v>
      </c>
      <c r="I372" s="72">
        <v>0</v>
      </c>
      <c r="J372" s="72">
        <v>0</v>
      </c>
      <c r="K372" s="72">
        <v>3.240499999999999</v>
      </c>
      <c r="L372" s="72">
        <v>0.64809999999999945</v>
      </c>
      <c r="M372" s="72">
        <f>N372+O372+P372+Q372</f>
        <v>1.90522956</v>
      </c>
      <c r="N372" s="72">
        <v>0</v>
      </c>
      <c r="O372" s="72">
        <v>0</v>
      </c>
      <c r="P372" s="72">
        <v>1.5876912999999999</v>
      </c>
      <c r="Q372" s="72">
        <v>0.31753826000000002</v>
      </c>
      <c r="R372" s="72">
        <f>G372-M372</f>
        <v>0.50042721999999751</v>
      </c>
      <c r="S372" s="72">
        <f>M372-H372</f>
        <v>-1.9833704399999985</v>
      </c>
      <c r="T372" s="51">
        <f>S372/H372</f>
        <v>-0.51004743095201344</v>
      </c>
      <c r="U372" s="50">
        <f t="shared" ref="U372" si="430">N372-I372</f>
        <v>0</v>
      </c>
      <c r="V372" s="51">
        <v>0</v>
      </c>
      <c r="W372" s="50">
        <f t="shared" ref="W372" si="431">O372-J372</f>
        <v>0</v>
      </c>
      <c r="X372" s="51">
        <v>0</v>
      </c>
      <c r="Y372" s="72">
        <f>P372-K372</f>
        <v>-1.6528086999999991</v>
      </c>
      <c r="Z372" s="51">
        <f t="shared" ref="Z372:Z380" si="432">Y372/K372</f>
        <v>-0.51004743095201344</v>
      </c>
      <c r="AA372" s="72">
        <f t="shared" ref="AA372" si="433">Q372-L372</f>
        <v>-0.33056173999999944</v>
      </c>
      <c r="AB372" s="51">
        <f t="shared" ref="AB372:AB380" si="434">AA372/L372</f>
        <v>-0.5100474309520131</v>
      </c>
      <c r="AC372" s="77" t="s">
        <v>779</v>
      </c>
      <c r="AK372" s="23"/>
      <c r="AL372" s="23"/>
    </row>
    <row r="373" spans="1:38" ht="31.5" x14ac:dyDescent="0.25">
      <c r="A373" s="30" t="s">
        <v>801</v>
      </c>
      <c r="B373" s="37" t="s">
        <v>119</v>
      </c>
      <c r="C373" s="32" t="s">
        <v>33</v>
      </c>
      <c r="D373" s="107">
        <f>SUM(D374:D375)</f>
        <v>702.47295801400003</v>
      </c>
      <c r="E373" s="108" t="s">
        <v>34</v>
      </c>
      <c r="F373" s="84">
        <f t="shared" ref="F373:S373" si="435">SUM(F374:F375)</f>
        <v>651.28473579000001</v>
      </c>
      <c r="G373" s="107">
        <f t="shared" si="435"/>
        <v>51.188222223999972</v>
      </c>
      <c r="H373" s="84">
        <f t="shared" si="435"/>
        <v>22.592752990000022</v>
      </c>
      <c r="I373" s="84">
        <f t="shared" si="435"/>
        <v>0</v>
      </c>
      <c r="J373" s="84">
        <f t="shared" si="435"/>
        <v>0</v>
      </c>
      <c r="K373" s="84">
        <f t="shared" si="435"/>
        <v>18.827294158333352</v>
      </c>
      <c r="L373" s="84">
        <f t="shared" si="435"/>
        <v>3.7654588316666691</v>
      </c>
      <c r="M373" s="84">
        <f t="shared" si="435"/>
        <v>43.647218080000002</v>
      </c>
      <c r="N373" s="84">
        <f t="shared" si="435"/>
        <v>0</v>
      </c>
      <c r="O373" s="84">
        <f t="shared" si="435"/>
        <v>0</v>
      </c>
      <c r="P373" s="84">
        <f t="shared" si="435"/>
        <v>36.618200680000001</v>
      </c>
      <c r="Q373" s="84">
        <f t="shared" si="435"/>
        <v>7.0290174000000007</v>
      </c>
      <c r="R373" s="84">
        <f t="shared" si="435"/>
        <v>7.5410041439999667</v>
      </c>
      <c r="S373" s="84">
        <f t="shared" si="435"/>
        <v>21.054465089999979</v>
      </c>
      <c r="T373" s="35">
        <f t="shared" ref="T373:T380" si="436">S373/H373</f>
        <v>0.93191233044149524</v>
      </c>
      <c r="U373" s="34">
        <f>SUM(U374:U375)</f>
        <v>0</v>
      </c>
      <c r="V373" s="35">
        <v>0</v>
      </c>
      <c r="W373" s="34">
        <f>SUM(W374:W375)</f>
        <v>0</v>
      </c>
      <c r="X373" s="35">
        <v>0</v>
      </c>
      <c r="Y373" s="84">
        <f>SUM(Y374:Y375)</f>
        <v>17.790906521666649</v>
      </c>
      <c r="Z373" s="35">
        <f t="shared" si="432"/>
        <v>0.94495291633779588</v>
      </c>
      <c r="AA373" s="84">
        <f>SUM(AA374:AA375)</f>
        <v>3.2635585683333317</v>
      </c>
      <c r="AB373" s="35">
        <f t="shared" si="434"/>
        <v>0.86670940095999238</v>
      </c>
      <c r="AC373" s="36" t="s">
        <v>34</v>
      </c>
      <c r="AK373" s="23"/>
      <c r="AL373" s="23"/>
    </row>
    <row r="374" spans="1:38" ht="31.5" x14ac:dyDescent="0.25">
      <c r="A374" s="52" t="s">
        <v>801</v>
      </c>
      <c r="B374" s="53" t="s">
        <v>802</v>
      </c>
      <c r="C374" s="86" t="s">
        <v>803</v>
      </c>
      <c r="D374" s="49">
        <v>678.74295801400001</v>
      </c>
      <c r="E374" s="47" t="s">
        <v>34</v>
      </c>
      <c r="F374" s="48">
        <v>650.39802725000004</v>
      </c>
      <c r="G374" s="49">
        <v>28.344930763999969</v>
      </c>
      <c r="H374" s="72">
        <f t="shared" ref="H374:H375" si="437">I374+J374+K374+L374</f>
        <v>18.382152990000023</v>
      </c>
      <c r="I374" s="48">
        <v>0</v>
      </c>
      <c r="J374" s="48">
        <v>0</v>
      </c>
      <c r="K374" s="48">
        <v>15.31846082500002</v>
      </c>
      <c r="L374" s="48">
        <v>3.0636921650000026</v>
      </c>
      <c r="M374" s="72">
        <f t="shared" ref="M374:M375" si="438">N374+O374+P374+Q374</f>
        <v>21.40970562</v>
      </c>
      <c r="N374" s="48">
        <v>0</v>
      </c>
      <c r="O374" s="48">
        <v>0</v>
      </c>
      <c r="P374" s="48">
        <v>18.012326420000001</v>
      </c>
      <c r="Q374" s="48">
        <v>3.3973791999999996</v>
      </c>
      <c r="R374" s="72">
        <f t="shared" ref="R374:R375" si="439">G374-M374</f>
        <v>6.9352251439999684</v>
      </c>
      <c r="S374" s="72">
        <f t="shared" ref="S374:S375" si="440">M374-H374</f>
        <v>3.0275526299999775</v>
      </c>
      <c r="T374" s="51">
        <f t="shared" si="436"/>
        <v>0.16470065457767544</v>
      </c>
      <c r="U374" s="50">
        <f t="shared" ref="U374:U375" si="441">N374-I374</f>
        <v>0</v>
      </c>
      <c r="V374" s="51">
        <v>0</v>
      </c>
      <c r="W374" s="50">
        <f t="shared" ref="W374:W375" si="442">O374-J374</f>
        <v>0</v>
      </c>
      <c r="X374" s="51">
        <v>0</v>
      </c>
      <c r="Y374" s="72">
        <f t="shared" ref="Y374:Y375" si="443">P374-K374</f>
        <v>2.6938655949999806</v>
      </c>
      <c r="Z374" s="51">
        <f t="shared" si="432"/>
        <v>0.17585745890367396</v>
      </c>
      <c r="AA374" s="72">
        <f t="shared" ref="AA374:AA375" si="444">Q374-L374</f>
        <v>0.33368703499999697</v>
      </c>
      <c r="AB374" s="51">
        <f t="shared" si="434"/>
        <v>0.10891663294768281</v>
      </c>
      <c r="AC374" s="15" t="s">
        <v>779</v>
      </c>
      <c r="AK374" s="23"/>
      <c r="AL374" s="23"/>
    </row>
    <row r="375" spans="1:38" ht="31.5" x14ac:dyDescent="0.25">
      <c r="A375" s="52" t="s">
        <v>801</v>
      </c>
      <c r="B375" s="53" t="s">
        <v>804</v>
      </c>
      <c r="C375" s="86" t="s">
        <v>805</v>
      </c>
      <c r="D375" s="49">
        <v>23.73</v>
      </c>
      <c r="E375" s="47" t="s">
        <v>34</v>
      </c>
      <c r="F375" s="48">
        <v>0.88670853999999999</v>
      </c>
      <c r="G375" s="49">
        <v>22.84329146</v>
      </c>
      <c r="H375" s="72">
        <f t="shared" si="437"/>
        <v>4.2105999999999986</v>
      </c>
      <c r="I375" s="48">
        <v>0</v>
      </c>
      <c r="J375" s="48">
        <v>0</v>
      </c>
      <c r="K375" s="48">
        <v>3.5088333333333321</v>
      </c>
      <c r="L375" s="48">
        <v>0.70176666666666643</v>
      </c>
      <c r="M375" s="72">
        <f t="shared" si="438"/>
        <v>22.237512460000001</v>
      </c>
      <c r="N375" s="48">
        <v>0</v>
      </c>
      <c r="O375" s="48">
        <v>0</v>
      </c>
      <c r="P375" s="48">
        <v>18.60587426</v>
      </c>
      <c r="Q375" s="48">
        <v>3.6316382000000011</v>
      </c>
      <c r="R375" s="72">
        <f t="shared" si="439"/>
        <v>0.60577899999999829</v>
      </c>
      <c r="S375" s="72">
        <f t="shared" si="440"/>
        <v>18.026912460000002</v>
      </c>
      <c r="T375" s="51">
        <f t="shared" si="436"/>
        <v>4.2813167862062436</v>
      </c>
      <c r="U375" s="50">
        <f t="shared" si="441"/>
        <v>0</v>
      </c>
      <c r="V375" s="51">
        <v>0</v>
      </c>
      <c r="W375" s="50">
        <f t="shared" si="442"/>
        <v>0</v>
      </c>
      <c r="X375" s="51">
        <v>0</v>
      </c>
      <c r="Y375" s="72">
        <f t="shared" si="443"/>
        <v>15.097040926666669</v>
      </c>
      <c r="Z375" s="51">
        <f t="shared" si="432"/>
        <v>4.3025813689260461</v>
      </c>
      <c r="AA375" s="72">
        <f t="shared" si="444"/>
        <v>2.9298715333333347</v>
      </c>
      <c r="AB375" s="51">
        <f t="shared" si="434"/>
        <v>4.1749938726072324</v>
      </c>
      <c r="AC375" s="15" t="s">
        <v>806</v>
      </c>
      <c r="AK375" s="23"/>
      <c r="AL375" s="23"/>
    </row>
    <row r="376" spans="1:38" ht="31.5" x14ac:dyDescent="0.25">
      <c r="A376" s="30" t="s">
        <v>807</v>
      </c>
      <c r="B376" s="37" t="s">
        <v>137</v>
      </c>
      <c r="C376" s="32" t="s">
        <v>33</v>
      </c>
      <c r="D376" s="107">
        <f>D377+D381+D384+D412</f>
        <v>2619.559262861389</v>
      </c>
      <c r="E376" s="108" t="s">
        <v>34</v>
      </c>
      <c r="F376" s="84">
        <f t="shared" ref="F376:S376" si="445">F377+F381+F384+F412</f>
        <v>300.98060407000003</v>
      </c>
      <c r="G376" s="107">
        <f t="shared" si="445"/>
        <v>2318.578658791389</v>
      </c>
      <c r="H376" s="84">
        <f t="shared" si="445"/>
        <v>944.34639794200007</v>
      </c>
      <c r="I376" s="84">
        <f t="shared" si="445"/>
        <v>0</v>
      </c>
      <c r="J376" s="84">
        <f t="shared" si="445"/>
        <v>0</v>
      </c>
      <c r="K376" s="84">
        <f t="shared" si="445"/>
        <v>791.60590781500048</v>
      </c>
      <c r="L376" s="84">
        <f t="shared" si="445"/>
        <v>152.7404901269997</v>
      </c>
      <c r="M376" s="84">
        <f t="shared" si="445"/>
        <v>584.15168484000003</v>
      </c>
      <c r="N376" s="84">
        <f t="shared" si="445"/>
        <v>0</v>
      </c>
      <c r="O376" s="84">
        <f t="shared" si="445"/>
        <v>0</v>
      </c>
      <c r="P376" s="84">
        <f t="shared" si="445"/>
        <v>478.14552676999995</v>
      </c>
      <c r="Q376" s="84">
        <f t="shared" si="445"/>
        <v>106.00615807</v>
      </c>
      <c r="R376" s="84">
        <f t="shared" si="445"/>
        <v>1897.7542337813893</v>
      </c>
      <c r="S376" s="84">
        <f t="shared" si="445"/>
        <v>-523.52197293199993</v>
      </c>
      <c r="T376" s="35">
        <f t="shared" si="436"/>
        <v>-0.55437493495279222</v>
      </c>
      <c r="U376" s="34">
        <f>U377+U381+U384+U412</f>
        <v>0</v>
      </c>
      <c r="V376" s="35">
        <v>0</v>
      </c>
      <c r="W376" s="34">
        <f>W377+W381+W384+W412</f>
        <v>0</v>
      </c>
      <c r="X376" s="35">
        <v>0</v>
      </c>
      <c r="Y376" s="84">
        <f>Y377+Y381+Y384+Y412</f>
        <v>-437.44017971500023</v>
      </c>
      <c r="Z376" s="35">
        <f t="shared" si="432"/>
        <v>-0.55259842731900211</v>
      </c>
      <c r="AA376" s="84">
        <f>AA377+AA381+AA384+AA412</f>
        <v>-86.081793216999699</v>
      </c>
      <c r="AB376" s="35">
        <f t="shared" si="434"/>
        <v>-0.56358201512529493</v>
      </c>
      <c r="AC376" s="36" t="s">
        <v>34</v>
      </c>
      <c r="AK376" s="23"/>
      <c r="AL376" s="23"/>
    </row>
    <row r="377" spans="1:38" ht="47.25" x14ac:dyDescent="0.25">
      <c r="A377" s="30" t="s">
        <v>808</v>
      </c>
      <c r="B377" s="37" t="s">
        <v>139</v>
      </c>
      <c r="C377" s="32" t="s">
        <v>33</v>
      </c>
      <c r="D377" s="107">
        <f>SUM(D378:D380)</f>
        <v>125.98649058800001</v>
      </c>
      <c r="E377" s="108" t="s">
        <v>34</v>
      </c>
      <c r="F377" s="84">
        <f t="shared" ref="F377:S377" si="446">SUM(F378:F380)</f>
        <v>4.4643347999999996</v>
      </c>
      <c r="G377" s="107">
        <f t="shared" si="446"/>
        <v>121.52215578800001</v>
      </c>
      <c r="H377" s="84">
        <f t="shared" si="446"/>
        <v>93.019790588000006</v>
      </c>
      <c r="I377" s="84">
        <f t="shared" si="446"/>
        <v>0</v>
      </c>
      <c r="J377" s="84">
        <f t="shared" si="446"/>
        <v>0</v>
      </c>
      <c r="K377" s="84">
        <f t="shared" si="446"/>
        <v>78.374800000000008</v>
      </c>
      <c r="L377" s="84">
        <f t="shared" si="446"/>
        <v>14.644990587999997</v>
      </c>
      <c r="M377" s="84">
        <f t="shared" si="446"/>
        <v>2.73428805</v>
      </c>
      <c r="N377" s="84">
        <f t="shared" si="446"/>
        <v>0</v>
      </c>
      <c r="O377" s="84">
        <f t="shared" si="446"/>
        <v>0</v>
      </c>
      <c r="P377" s="84">
        <f t="shared" si="446"/>
        <v>2.2785733800000001</v>
      </c>
      <c r="Q377" s="84">
        <f t="shared" si="446"/>
        <v>0.45571466999999999</v>
      </c>
      <c r="R377" s="84">
        <f t="shared" si="446"/>
        <v>118.787867738</v>
      </c>
      <c r="S377" s="84">
        <f t="shared" si="446"/>
        <v>-90.285502538000003</v>
      </c>
      <c r="T377" s="35">
        <f t="shared" si="436"/>
        <v>-0.97060530847558435</v>
      </c>
      <c r="U377" s="34">
        <f>SUM(U378:U380)</f>
        <v>0</v>
      </c>
      <c r="V377" s="35">
        <v>0</v>
      </c>
      <c r="W377" s="34">
        <f>SUM(W378:W380)</f>
        <v>0</v>
      </c>
      <c r="X377" s="35">
        <v>0</v>
      </c>
      <c r="Y377" s="84">
        <f>SUM(Y378:Y380)</f>
        <v>-76.09622662000001</v>
      </c>
      <c r="Z377" s="35">
        <f t="shared" si="432"/>
        <v>-0.9709272192082149</v>
      </c>
      <c r="AA377" s="84">
        <f>SUM(AA378:AA380)</f>
        <v>-14.189275917999996</v>
      </c>
      <c r="AB377" s="35">
        <f t="shared" si="434"/>
        <v>-0.9688825563074509</v>
      </c>
      <c r="AC377" s="36" t="s">
        <v>34</v>
      </c>
      <c r="AK377" s="23"/>
      <c r="AL377" s="23"/>
    </row>
    <row r="378" spans="1:38" ht="63" x14ac:dyDescent="0.25">
      <c r="A378" s="43" t="s">
        <v>808</v>
      </c>
      <c r="B378" s="87" t="s">
        <v>809</v>
      </c>
      <c r="C378" s="81" t="s">
        <v>810</v>
      </c>
      <c r="D378" s="49">
        <v>6.5364600000000008</v>
      </c>
      <c r="E378" s="47" t="s">
        <v>34</v>
      </c>
      <c r="F378" s="48">
        <v>0</v>
      </c>
      <c r="G378" s="49">
        <v>6.5364600000000008</v>
      </c>
      <c r="H378" s="72">
        <f t="shared" ref="H378:H380" si="447">I378+J378+K378+L378</f>
        <v>0.16975999999999969</v>
      </c>
      <c r="I378" s="48">
        <v>0</v>
      </c>
      <c r="J378" s="48">
        <v>0</v>
      </c>
      <c r="K378" s="48">
        <v>0.14146666666666668</v>
      </c>
      <c r="L378" s="48">
        <v>2.8293333333333004E-2</v>
      </c>
      <c r="M378" s="72">
        <f t="shared" ref="M378:M380" si="448">N378+O378+P378+Q378</f>
        <v>0</v>
      </c>
      <c r="N378" s="81">
        <v>0</v>
      </c>
      <c r="O378" s="81">
        <v>0</v>
      </c>
      <c r="P378" s="48">
        <v>0</v>
      </c>
      <c r="Q378" s="81">
        <v>0</v>
      </c>
      <c r="R378" s="72">
        <f t="shared" ref="R378:R380" si="449">G378-M378</f>
        <v>6.5364600000000008</v>
      </c>
      <c r="S378" s="72">
        <f t="shared" ref="S378:S380" si="450">M378-H378</f>
        <v>-0.16975999999999969</v>
      </c>
      <c r="T378" s="51">
        <f t="shared" si="436"/>
        <v>-1</v>
      </c>
      <c r="U378" s="50">
        <f t="shared" ref="U378:U380" si="451">N378-I378</f>
        <v>0</v>
      </c>
      <c r="V378" s="51">
        <v>0</v>
      </c>
      <c r="W378" s="50">
        <f t="shared" ref="W378:W380" si="452">O378-J378</f>
        <v>0</v>
      </c>
      <c r="X378" s="51">
        <v>0</v>
      </c>
      <c r="Y378" s="72">
        <f t="shared" ref="Y378:Y380" si="453">P378-K378</f>
        <v>-0.14146666666666668</v>
      </c>
      <c r="Z378" s="51">
        <f t="shared" si="432"/>
        <v>-1</v>
      </c>
      <c r="AA378" s="72">
        <f t="shared" ref="AA378:AA380" si="454">Q378-L378</f>
        <v>-2.8293333333333004E-2</v>
      </c>
      <c r="AB378" s="51">
        <f t="shared" si="434"/>
        <v>-1</v>
      </c>
      <c r="AC378" s="15" t="s">
        <v>811</v>
      </c>
      <c r="AK378" s="23"/>
      <c r="AL378" s="23"/>
    </row>
    <row r="379" spans="1:38" ht="45" customHeight="1" x14ac:dyDescent="0.25">
      <c r="A379" s="43" t="s">
        <v>808</v>
      </c>
      <c r="B379" s="87" t="s">
        <v>812</v>
      </c>
      <c r="C379" s="81" t="s">
        <v>813</v>
      </c>
      <c r="D379" s="49">
        <v>83.089950143999999</v>
      </c>
      <c r="E379" s="47" t="s">
        <v>34</v>
      </c>
      <c r="F379" s="48">
        <v>2.3169707999999996</v>
      </c>
      <c r="G379" s="49">
        <v>80.772979344000007</v>
      </c>
      <c r="H379" s="72">
        <f t="shared" si="447"/>
        <v>69.489950144000005</v>
      </c>
      <c r="I379" s="48">
        <v>0</v>
      </c>
      <c r="J379" s="48">
        <v>0</v>
      </c>
      <c r="K379" s="48">
        <v>58.466666666666669</v>
      </c>
      <c r="L379" s="48">
        <v>11.023283477333337</v>
      </c>
      <c r="M379" s="72">
        <f t="shared" si="448"/>
        <v>2.73428805</v>
      </c>
      <c r="N379" s="48">
        <v>0</v>
      </c>
      <c r="O379" s="48">
        <v>0</v>
      </c>
      <c r="P379" s="48">
        <v>2.2785733800000001</v>
      </c>
      <c r="Q379" s="48">
        <v>0.45571466999999999</v>
      </c>
      <c r="R379" s="72">
        <f t="shared" si="449"/>
        <v>78.038691294000003</v>
      </c>
      <c r="S379" s="72">
        <f t="shared" si="450"/>
        <v>-66.755662094000002</v>
      </c>
      <c r="T379" s="51">
        <f t="shared" si="436"/>
        <v>-0.9606520360953793</v>
      </c>
      <c r="U379" s="50">
        <f t="shared" si="451"/>
        <v>0</v>
      </c>
      <c r="V379" s="51">
        <v>0</v>
      </c>
      <c r="W379" s="50">
        <f t="shared" si="452"/>
        <v>0</v>
      </c>
      <c r="X379" s="51">
        <v>0</v>
      </c>
      <c r="Y379" s="72">
        <f t="shared" si="453"/>
        <v>-56.188093286666671</v>
      </c>
      <c r="Z379" s="51">
        <f t="shared" si="432"/>
        <v>-0.96102782132269104</v>
      </c>
      <c r="AA379" s="72">
        <f t="shared" si="454"/>
        <v>-10.567568807333336</v>
      </c>
      <c r="AB379" s="51">
        <f t="shared" si="434"/>
        <v>-0.95865889950693317</v>
      </c>
      <c r="AC379" s="15" t="s">
        <v>814</v>
      </c>
      <c r="AK379" s="23"/>
      <c r="AL379" s="23"/>
    </row>
    <row r="380" spans="1:38" ht="157.5" x14ac:dyDescent="0.25">
      <c r="A380" s="43" t="s">
        <v>808</v>
      </c>
      <c r="B380" s="87" t="s">
        <v>815</v>
      </c>
      <c r="C380" s="81" t="s">
        <v>816</v>
      </c>
      <c r="D380" s="49">
        <v>36.360080443999998</v>
      </c>
      <c r="E380" s="47" t="s">
        <v>34</v>
      </c>
      <c r="F380" s="48">
        <v>2.1473640000000001</v>
      </c>
      <c r="G380" s="49">
        <v>34.212716443999994</v>
      </c>
      <c r="H380" s="72">
        <f t="shared" si="447"/>
        <v>23.360080443999998</v>
      </c>
      <c r="I380" s="48">
        <v>0</v>
      </c>
      <c r="J380" s="48">
        <v>0</v>
      </c>
      <c r="K380" s="48">
        <v>19.766666666666669</v>
      </c>
      <c r="L380" s="48">
        <v>3.5934137773333283</v>
      </c>
      <c r="M380" s="72">
        <f t="shared" si="448"/>
        <v>0</v>
      </c>
      <c r="N380" s="48">
        <v>0</v>
      </c>
      <c r="O380" s="48">
        <v>0</v>
      </c>
      <c r="P380" s="48">
        <v>0</v>
      </c>
      <c r="Q380" s="48">
        <v>0</v>
      </c>
      <c r="R380" s="72">
        <f t="shared" si="449"/>
        <v>34.212716443999994</v>
      </c>
      <c r="S380" s="72">
        <f t="shared" si="450"/>
        <v>-23.360080443999998</v>
      </c>
      <c r="T380" s="51">
        <f t="shared" si="436"/>
        <v>-1</v>
      </c>
      <c r="U380" s="50">
        <f t="shared" si="451"/>
        <v>0</v>
      </c>
      <c r="V380" s="51">
        <v>0</v>
      </c>
      <c r="W380" s="50">
        <f t="shared" si="452"/>
        <v>0</v>
      </c>
      <c r="X380" s="51">
        <v>0</v>
      </c>
      <c r="Y380" s="72">
        <f t="shared" si="453"/>
        <v>-19.766666666666669</v>
      </c>
      <c r="Z380" s="51">
        <f t="shared" si="432"/>
        <v>-1</v>
      </c>
      <c r="AA380" s="72">
        <f t="shared" si="454"/>
        <v>-3.5934137773333283</v>
      </c>
      <c r="AB380" s="51">
        <f t="shared" si="434"/>
        <v>-1</v>
      </c>
      <c r="AC380" s="15" t="s">
        <v>817</v>
      </c>
      <c r="AK380" s="23"/>
      <c r="AL380" s="23"/>
    </row>
    <row r="381" spans="1:38" ht="41.25" customHeight="1" x14ac:dyDescent="0.25">
      <c r="A381" s="30" t="s">
        <v>818</v>
      </c>
      <c r="B381" s="37" t="s">
        <v>174</v>
      </c>
      <c r="C381" s="32" t="s">
        <v>33</v>
      </c>
      <c r="D381" s="107">
        <f>SUM(D382:D383)</f>
        <v>57.266824620000001</v>
      </c>
      <c r="E381" s="109" t="str">
        <f t="shared" ref="E381" si="455">E383</f>
        <v>нд</v>
      </c>
      <c r="F381" s="107">
        <f>SUM(F382:F383)</f>
        <v>1.79999244</v>
      </c>
      <c r="G381" s="107">
        <f t="shared" ref="G381:AA381" si="456">SUM(G382:G383)</f>
        <v>55.466832180000004</v>
      </c>
      <c r="H381" s="107">
        <f t="shared" si="456"/>
        <v>51.266824620000001</v>
      </c>
      <c r="I381" s="107">
        <f t="shared" si="456"/>
        <v>0</v>
      </c>
      <c r="J381" s="107">
        <f t="shared" si="456"/>
        <v>0</v>
      </c>
      <c r="K381" s="107">
        <f t="shared" si="456"/>
        <v>43</v>
      </c>
      <c r="L381" s="107">
        <f t="shared" si="456"/>
        <v>8.2668246200000013</v>
      </c>
      <c r="M381" s="107">
        <f t="shared" si="456"/>
        <v>19.357302359999998</v>
      </c>
      <c r="N381" s="107">
        <f t="shared" si="456"/>
        <v>0</v>
      </c>
      <c r="O381" s="107">
        <f t="shared" si="456"/>
        <v>0</v>
      </c>
      <c r="P381" s="107">
        <f t="shared" si="456"/>
        <v>3.6310853000000001</v>
      </c>
      <c r="Q381" s="107">
        <f t="shared" si="456"/>
        <v>15.72621706</v>
      </c>
      <c r="R381" s="107">
        <f t="shared" si="456"/>
        <v>51.109529820000006</v>
      </c>
      <c r="S381" s="107">
        <f t="shared" si="456"/>
        <v>-46.909522260000003</v>
      </c>
      <c r="T381" s="35">
        <v>0</v>
      </c>
      <c r="U381" s="33">
        <f t="shared" si="456"/>
        <v>0</v>
      </c>
      <c r="V381" s="35">
        <v>0</v>
      </c>
      <c r="W381" s="33">
        <f t="shared" si="456"/>
        <v>0</v>
      </c>
      <c r="X381" s="35">
        <v>0</v>
      </c>
      <c r="Y381" s="107">
        <f t="shared" si="456"/>
        <v>-39.368914699999998</v>
      </c>
      <c r="Z381" s="35">
        <v>0</v>
      </c>
      <c r="AA381" s="107">
        <f t="shared" si="456"/>
        <v>-7.5406075600000015</v>
      </c>
      <c r="AB381" s="35">
        <v>0</v>
      </c>
      <c r="AC381" s="36" t="s">
        <v>34</v>
      </c>
      <c r="AK381" s="23"/>
      <c r="AL381" s="23"/>
    </row>
    <row r="382" spans="1:38" ht="129" customHeight="1" x14ac:dyDescent="0.25">
      <c r="A382" s="73" t="s">
        <v>818</v>
      </c>
      <c r="B382" s="74" t="s">
        <v>819</v>
      </c>
      <c r="C382" s="75" t="s">
        <v>820</v>
      </c>
      <c r="D382" s="115">
        <v>57.266824620000001</v>
      </c>
      <c r="E382" s="119" t="s">
        <v>34</v>
      </c>
      <c r="F382" s="115">
        <v>1.79999244</v>
      </c>
      <c r="G382" s="115">
        <v>55.466832180000004</v>
      </c>
      <c r="H382" s="115">
        <f t="shared" ref="H382" si="457">I382+J382+K382+L382</f>
        <v>51.266824620000001</v>
      </c>
      <c r="I382" s="115">
        <v>0</v>
      </c>
      <c r="J382" s="115">
        <v>0</v>
      </c>
      <c r="K382" s="115">
        <v>43</v>
      </c>
      <c r="L382" s="115">
        <v>8.2668246200000013</v>
      </c>
      <c r="M382" s="115">
        <f t="shared" ref="M382" si="458">N382+O382+P382+Q382</f>
        <v>4.3573023600000003</v>
      </c>
      <c r="N382" s="115">
        <v>0</v>
      </c>
      <c r="O382" s="115">
        <v>0</v>
      </c>
      <c r="P382" s="115">
        <v>3.6310853000000001</v>
      </c>
      <c r="Q382" s="115">
        <v>0.72621706000000019</v>
      </c>
      <c r="R382" s="72">
        <f t="shared" ref="R382" si="459">G382-M382</f>
        <v>51.109529820000006</v>
      </c>
      <c r="S382" s="72">
        <f>M382-H382</f>
        <v>-46.909522260000003</v>
      </c>
      <c r="T382" s="51">
        <f>S382/H382</f>
        <v>-0.91500736797534865</v>
      </c>
      <c r="U382" s="50">
        <f t="shared" ref="U382" si="460">N382-I382</f>
        <v>0</v>
      </c>
      <c r="V382" s="51">
        <v>0</v>
      </c>
      <c r="W382" s="50">
        <f t="shared" ref="W382" si="461">O382-J382</f>
        <v>0</v>
      </c>
      <c r="X382" s="51">
        <v>0</v>
      </c>
      <c r="Y382" s="72">
        <f>P382-K382</f>
        <v>-39.368914699999998</v>
      </c>
      <c r="Z382" s="51">
        <f t="shared" ref="Z382" si="462">Y382/K382</f>
        <v>-0.91555615581395344</v>
      </c>
      <c r="AA382" s="72">
        <f t="shared" ref="AA382" si="463">Q382-L382</f>
        <v>-7.5406075600000015</v>
      </c>
      <c r="AB382" s="51">
        <f t="shared" ref="AB382" si="464">AA382/L382</f>
        <v>-0.91215284061511881</v>
      </c>
      <c r="AC382" s="77" t="s">
        <v>821</v>
      </c>
      <c r="AK382" s="23"/>
      <c r="AL382" s="23"/>
    </row>
    <row r="383" spans="1:38" ht="63" x14ac:dyDescent="0.25">
      <c r="A383" s="43" t="s">
        <v>818</v>
      </c>
      <c r="B383" s="80" t="s">
        <v>822</v>
      </c>
      <c r="C383" s="81" t="s">
        <v>823</v>
      </c>
      <c r="D383" s="49" t="s">
        <v>34</v>
      </c>
      <c r="E383" s="47" t="s">
        <v>34</v>
      </c>
      <c r="F383" s="48" t="s">
        <v>34</v>
      </c>
      <c r="G383" s="49" t="s">
        <v>34</v>
      </c>
      <c r="H383" s="72" t="s">
        <v>34</v>
      </c>
      <c r="I383" s="48" t="s">
        <v>34</v>
      </c>
      <c r="J383" s="48" t="s">
        <v>34</v>
      </c>
      <c r="K383" s="48" t="s">
        <v>34</v>
      </c>
      <c r="L383" s="48" t="s">
        <v>34</v>
      </c>
      <c r="M383" s="72">
        <f>N383+O383+P383+Q383</f>
        <v>15</v>
      </c>
      <c r="N383" s="48">
        <v>0</v>
      </c>
      <c r="O383" s="48">
        <v>0</v>
      </c>
      <c r="P383" s="48">
        <v>0</v>
      </c>
      <c r="Q383" s="48">
        <v>15</v>
      </c>
      <c r="R383" s="72" t="s">
        <v>34</v>
      </c>
      <c r="S383" s="72" t="s">
        <v>34</v>
      </c>
      <c r="T383" s="51" t="s">
        <v>34</v>
      </c>
      <c r="U383" s="50" t="s">
        <v>34</v>
      </c>
      <c r="V383" s="51" t="s">
        <v>34</v>
      </c>
      <c r="W383" s="50" t="s">
        <v>34</v>
      </c>
      <c r="X383" s="51" t="s">
        <v>34</v>
      </c>
      <c r="Y383" s="72" t="s">
        <v>34</v>
      </c>
      <c r="Z383" s="51" t="s">
        <v>34</v>
      </c>
      <c r="AA383" s="72" t="s">
        <v>34</v>
      </c>
      <c r="AB383" s="51" t="s">
        <v>34</v>
      </c>
      <c r="AC383" s="15" t="s">
        <v>824</v>
      </c>
      <c r="AK383" s="23"/>
      <c r="AL383" s="23"/>
    </row>
    <row r="384" spans="1:38" ht="31.5" x14ac:dyDescent="0.25">
      <c r="A384" s="30" t="s">
        <v>825</v>
      </c>
      <c r="B384" s="37" t="s">
        <v>176</v>
      </c>
      <c r="C384" s="32" t="s">
        <v>33</v>
      </c>
      <c r="D384" s="107">
        <f>SUM(D385:D411)</f>
        <v>722.47767373399995</v>
      </c>
      <c r="E384" s="108" t="s">
        <v>34</v>
      </c>
      <c r="F384" s="84">
        <f t="shared" ref="F384:S384" si="465">SUM(F385:F411)</f>
        <v>99.127295269999991</v>
      </c>
      <c r="G384" s="107">
        <f t="shared" si="465"/>
        <v>623.35037846399996</v>
      </c>
      <c r="H384" s="84">
        <f t="shared" si="465"/>
        <v>527.39205781800001</v>
      </c>
      <c r="I384" s="84">
        <f t="shared" si="465"/>
        <v>0</v>
      </c>
      <c r="J384" s="84">
        <f t="shared" si="465"/>
        <v>0</v>
      </c>
      <c r="K384" s="84">
        <f t="shared" si="465"/>
        <v>441.09490334333339</v>
      </c>
      <c r="L384" s="84">
        <f t="shared" si="465"/>
        <v>86.297154474666669</v>
      </c>
      <c r="M384" s="84">
        <f t="shared" si="465"/>
        <v>408.09963037000006</v>
      </c>
      <c r="N384" s="84">
        <f t="shared" si="465"/>
        <v>0</v>
      </c>
      <c r="O384" s="84">
        <f t="shared" si="465"/>
        <v>0</v>
      </c>
      <c r="P384" s="84">
        <f t="shared" si="465"/>
        <v>341.92780355999997</v>
      </c>
      <c r="Q384" s="84">
        <f t="shared" si="465"/>
        <v>66.171826809999999</v>
      </c>
      <c r="R384" s="84">
        <f t="shared" si="465"/>
        <v>363.27019288399998</v>
      </c>
      <c r="S384" s="84">
        <f t="shared" si="465"/>
        <v>-267.31187223799998</v>
      </c>
      <c r="T384" s="35">
        <f t="shared" ref="T384:T389" si="466">S384/H384</f>
        <v>-0.50685608225493561</v>
      </c>
      <c r="U384" s="34">
        <f>SUM(U385:U411)</f>
        <v>0</v>
      </c>
      <c r="V384" s="35">
        <v>0</v>
      </c>
      <c r="W384" s="34">
        <f>SUM(W385:W411)</f>
        <v>0</v>
      </c>
      <c r="X384" s="35">
        <v>0</v>
      </c>
      <c r="Y384" s="84">
        <f>SUM(Y385:Y411)</f>
        <v>-222.83908341333327</v>
      </c>
      <c r="Z384" s="35">
        <f t="shared" ref="Z384:Z389" si="467">Y384/K384</f>
        <v>-0.50519532582284876</v>
      </c>
      <c r="AA384" s="84">
        <f>SUM(AA385:AA411)</f>
        <v>-44.472788824666672</v>
      </c>
      <c r="AB384" s="35">
        <f t="shared" ref="AB384:AB389" si="468">AA384/L384</f>
        <v>-0.51534478854366017</v>
      </c>
      <c r="AC384" s="36" t="s">
        <v>34</v>
      </c>
      <c r="AK384" s="23"/>
      <c r="AL384" s="23"/>
    </row>
    <row r="385" spans="1:38" ht="42.75" customHeight="1" x14ac:dyDescent="0.25">
      <c r="A385" s="43" t="s">
        <v>825</v>
      </c>
      <c r="B385" s="57" t="s">
        <v>826</v>
      </c>
      <c r="C385" s="81" t="s">
        <v>827</v>
      </c>
      <c r="D385" s="49">
        <v>5.6243999999999996</v>
      </c>
      <c r="E385" s="47" t="s">
        <v>34</v>
      </c>
      <c r="F385" s="48">
        <v>0</v>
      </c>
      <c r="G385" s="49">
        <v>5.6243999999999996</v>
      </c>
      <c r="H385" s="72">
        <f t="shared" ref="H385:H411" si="469">I385+J385+K385+L385</f>
        <v>5.6243999999999996</v>
      </c>
      <c r="I385" s="48">
        <v>0</v>
      </c>
      <c r="J385" s="48">
        <v>0</v>
      </c>
      <c r="K385" s="48">
        <v>4.6870000000000003</v>
      </c>
      <c r="L385" s="48">
        <v>0.93739999999999934</v>
      </c>
      <c r="M385" s="72">
        <f t="shared" ref="M385:M411" si="470">N385+O385+P385+Q385</f>
        <v>4.5643353500000003</v>
      </c>
      <c r="N385" s="48">
        <v>0</v>
      </c>
      <c r="O385" s="48">
        <v>0</v>
      </c>
      <c r="P385" s="48">
        <v>3.87829975</v>
      </c>
      <c r="Q385" s="48">
        <v>0.68603559999999997</v>
      </c>
      <c r="R385" s="72">
        <f t="shared" ref="R385:R411" si="471">G385-M385</f>
        <v>1.0600646499999993</v>
      </c>
      <c r="S385" s="72">
        <f t="shared" ref="S385:S389" si="472">M385-H385</f>
        <v>-1.0600646499999993</v>
      </c>
      <c r="T385" s="51">
        <f t="shared" si="466"/>
        <v>-0.18847604188891248</v>
      </c>
      <c r="U385" s="50">
        <f t="shared" ref="U385:U389" si="473">N385-I385</f>
        <v>0</v>
      </c>
      <c r="V385" s="51">
        <v>0</v>
      </c>
      <c r="W385" s="50">
        <f t="shared" ref="W385:W389" si="474">O385-J385</f>
        <v>0</v>
      </c>
      <c r="X385" s="51">
        <v>0</v>
      </c>
      <c r="Y385" s="72">
        <f t="shared" ref="Y385:Y389" si="475">P385-K385</f>
        <v>-0.80870025000000023</v>
      </c>
      <c r="Z385" s="51">
        <f t="shared" si="467"/>
        <v>-0.17254112438660127</v>
      </c>
      <c r="AA385" s="72">
        <f t="shared" ref="AA385:AA389" si="476">Q385-L385</f>
        <v>-0.25136439999999938</v>
      </c>
      <c r="AB385" s="51">
        <f t="shared" si="468"/>
        <v>-0.26815062940046891</v>
      </c>
      <c r="AC385" s="65" t="s">
        <v>814</v>
      </c>
      <c r="AK385" s="23"/>
      <c r="AL385" s="23"/>
    </row>
    <row r="386" spans="1:38" ht="47.25" x14ac:dyDescent="0.25">
      <c r="A386" s="43" t="s">
        <v>825</v>
      </c>
      <c r="B386" s="57" t="s">
        <v>828</v>
      </c>
      <c r="C386" s="81" t="s">
        <v>829</v>
      </c>
      <c r="D386" s="49">
        <v>26.671949999999999</v>
      </c>
      <c r="E386" s="47" t="s">
        <v>34</v>
      </c>
      <c r="F386" s="48">
        <v>10.6169303</v>
      </c>
      <c r="G386" s="49">
        <v>16.055019699999999</v>
      </c>
      <c r="H386" s="72">
        <f t="shared" si="469"/>
        <v>6.7</v>
      </c>
      <c r="I386" s="48">
        <v>0</v>
      </c>
      <c r="J386" s="48">
        <v>0</v>
      </c>
      <c r="K386" s="48">
        <v>5.5833333333333339</v>
      </c>
      <c r="L386" s="48">
        <v>1.1166666666666663</v>
      </c>
      <c r="M386" s="72">
        <f t="shared" si="470"/>
        <v>21.626970910000001</v>
      </c>
      <c r="N386" s="48">
        <v>0</v>
      </c>
      <c r="O386" s="48">
        <v>0</v>
      </c>
      <c r="P386" s="48">
        <v>18.05927801</v>
      </c>
      <c r="Q386" s="48">
        <v>3.5676929000000008</v>
      </c>
      <c r="R386" s="72">
        <f t="shared" si="471"/>
        <v>-5.5719512100000017</v>
      </c>
      <c r="S386" s="72">
        <f t="shared" si="472"/>
        <v>14.926970910000001</v>
      </c>
      <c r="T386" s="51">
        <f t="shared" si="466"/>
        <v>2.2279061059701495</v>
      </c>
      <c r="U386" s="50">
        <f t="shared" si="473"/>
        <v>0</v>
      </c>
      <c r="V386" s="51">
        <v>0</v>
      </c>
      <c r="W386" s="50">
        <f t="shared" si="474"/>
        <v>0</v>
      </c>
      <c r="X386" s="51">
        <v>0</v>
      </c>
      <c r="Y386" s="72">
        <f t="shared" si="475"/>
        <v>12.475944676666666</v>
      </c>
      <c r="Z386" s="51">
        <f t="shared" si="467"/>
        <v>2.2344975540298502</v>
      </c>
      <c r="AA386" s="72">
        <f t="shared" si="476"/>
        <v>2.4510262333333346</v>
      </c>
      <c r="AB386" s="51">
        <f t="shared" si="468"/>
        <v>2.1949488656716438</v>
      </c>
      <c r="AC386" s="65" t="s">
        <v>814</v>
      </c>
      <c r="AK386" s="23"/>
      <c r="AL386" s="23"/>
    </row>
    <row r="387" spans="1:38" ht="63" x14ac:dyDescent="0.25">
      <c r="A387" s="43" t="s">
        <v>825</v>
      </c>
      <c r="B387" s="57" t="s">
        <v>830</v>
      </c>
      <c r="C387" s="81" t="s">
        <v>831</v>
      </c>
      <c r="D387" s="49">
        <v>23.344799999999999</v>
      </c>
      <c r="E387" s="47" t="s">
        <v>34</v>
      </c>
      <c r="F387" s="48">
        <v>0</v>
      </c>
      <c r="G387" s="49">
        <v>23.344799999999999</v>
      </c>
      <c r="H387" s="72">
        <f t="shared" si="469"/>
        <v>17.044799999999999</v>
      </c>
      <c r="I387" s="48">
        <v>0</v>
      </c>
      <c r="J387" s="48">
        <v>0</v>
      </c>
      <c r="K387" s="48">
        <v>14.52</v>
      </c>
      <c r="L387" s="48">
        <v>2.524799999999999</v>
      </c>
      <c r="M387" s="72">
        <f t="shared" si="470"/>
        <v>24.658206809999999</v>
      </c>
      <c r="N387" s="48">
        <v>0</v>
      </c>
      <c r="O387" s="48">
        <v>0</v>
      </c>
      <c r="P387" s="48">
        <v>20.772268969999999</v>
      </c>
      <c r="Q387" s="48">
        <v>3.8859378400000004</v>
      </c>
      <c r="R387" s="72">
        <f t="shared" si="471"/>
        <v>-1.31340681</v>
      </c>
      <c r="S387" s="72">
        <f t="shared" si="472"/>
        <v>7.6134068100000007</v>
      </c>
      <c r="T387" s="51">
        <f t="shared" si="466"/>
        <v>0.44667035166150387</v>
      </c>
      <c r="U387" s="50">
        <f t="shared" si="473"/>
        <v>0</v>
      </c>
      <c r="V387" s="51">
        <v>0</v>
      </c>
      <c r="W387" s="50">
        <f t="shared" si="474"/>
        <v>0</v>
      </c>
      <c r="X387" s="51">
        <v>0</v>
      </c>
      <c r="Y387" s="72">
        <f t="shared" si="475"/>
        <v>6.2522689699999994</v>
      </c>
      <c r="Z387" s="51">
        <f t="shared" si="467"/>
        <v>0.43059703650137737</v>
      </c>
      <c r="AA387" s="72">
        <f t="shared" si="476"/>
        <v>1.3611378400000014</v>
      </c>
      <c r="AB387" s="51">
        <f t="shared" si="468"/>
        <v>0.53910719264892348</v>
      </c>
      <c r="AC387" s="15" t="s">
        <v>832</v>
      </c>
      <c r="AK387" s="23"/>
      <c r="AL387" s="23"/>
    </row>
    <row r="388" spans="1:38" ht="47.25" x14ac:dyDescent="0.25">
      <c r="A388" s="43" t="s">
        <v>825</v>
      </c>
      <c r="B388" s="57" t="s">
        <v>833</v>
      </c>
      <c r="C388" s="81" t="s">
        <v>834</v>
      </c>
      <c r="D388" s="49">
        <v>36.80971795</v>
      </c>
      <c r="E388" s="47" t="s">
        <v>34</v>
      </c>
      <c r="F388" s="48">
        <v>0</v>
      </c>
      <c r="G388" s="49">
        <v>36.80971795</v>
      </c>
      <c r="H388" s="72">
        <f t="shared" si="469"/>
        <v>35.359717949999997</v>
      </c>
      <c r="I388" s="48">
        <v>0</v>
      </c>
      <c r="J388" s="48">
        <v>0</v>
      </c>
      <c r="K388" s="48">
        <v>29.851666666666667</v>
      </c>
      <c r="L388" s="48">
        <v>5.5080512833333302</v>
      </c>
      <c r="M388" s="72">
        <f t="shared" si="470"/>
        <v>33.72643497</v>
      </c>
      <c r="N388" s="48">
        <v>0</v>
      </c>
      <c r="O388" s="48">
        <v>0</v>
      </c>
      <c r="P388" s="48">
        <v>28.266265019999999</v>
      </c>
      <c r="Q388" s="48">
        <v>5.4601699500000009</v>
      </c>
      <c r="R388" s="72">
        <f t="shared" si="471"/>
        <v>3.0832829799999999</v>
      </c>
      <c r="S388" s="72">
        <f t="shared" si="472"/>
        <v>-1.6332829799999971</v>
      </c>
      <c r="T388" s="51">
        <f t="shared" si="466"/>
        <v>-4.6190497964647852E-2</v>
      </c>
      <c r="U388" s="50">
        <f t="shared" si="473"/>
        <v>0</v>
      </c>
      <c r="V388" s="51">
        <v>0</v>
      </c>
      <c r="W388" s="50">
        <f t="shared" si="474"/>
        <v>0</v>
      </c>
      <c r="X388" s="51">
        <v>0</v>
      </c>
      <c r="Y388" s="72">
        <f t="shared" si="475"/>
        <v>-1.5854016466666678</v>
      </c>
      <c r="Z388" s="51">
        <f t="shared" si="467"/>
        <v>-5.3109317626039904E-2</v>
      </c>
      <c r="AA388" s="72">
        <f t="shared" si="476"/>
        <v>-4.7881333333329223E-2</v>
      </c>
      <c r="AB388" s="51">
        <f t="shared" si="468"/>
        <v>-8.6929715920060716E-3</v>
      </c>
      <c r="AC388" s="15" t="s">
        <v>34</v>
      </c>
      <c r="AK388" s="23"/>
      <c r="AL388" s="23"/>
    </row>
    <row r="389" spans="1:38" ht="47.25" x14ac:dyDescent="0.25">
      <c r="A389" s="43" t="s">
        <v>825</v>
      </c>
      <c r="B389" s="57" t="s">
        <v>835</v>
      </c>
      <c r="C389" s="81" t="s">
        <v>836</v>
      </c>
      <c r="D389" s="49">
        <v>23.7438</v>
      </c>
      <c r="E389" s="47" t="s">
        <v>34</v>
      </c>
      <c r="F389" s="48">
        <v>20.756924129999998</v>
      </c>
      <c r="G389" s="49">
        <v>2.9868758700000022</v>
      </c>
      <c r="H389" s="72">
        <f t="shared" si="469"/>
        <v>3</v>
      </c>
      <c r="I389" s="48">
        <v>0</v>
      </c>
      <c r="J389" s="48">
        <v>0</v>
      </c>
      <c r="K389" s="48">
        <v>2.5</v>
      </c>
      <c r="L389" s="48">
        <v>0.5</v>
      </c>
      <c r="M389" s="72">
        <f t="shared" si="470"/>
        <v>0.82215288000000009</v>
      </c>
      <c r="N389" s="48">
        <v>0</v>
      </c>
      <c r="O389" s="48">
        <v>0</v>
      </c>
      <c r="P389" s="48">
        <v>0.68512740000000005</v>
      </c>
      <c r="Q389" s="48">
        <v>0.13702548000000001</v>
      </c>
      <c r="R389" s="72">
        <f t="shared" si="471"/>
        <v>2.1647229900000022</v>
      </c>
      <c r="S389" s="72">
        <f t="shared" si="472"/>
        <v>-2.17784712</v>
      </c>
      <c r="T389" s="51">
        <f t="shared" si="466"/>
        <v>-0.72594904000000005</v>
      </c>
      <c r="U389" s="50">
        <f t="shared" si="473"/>
        <v>0</v>
      </c>
      <c r="V389" s="51">
        <v>0</v>
      </c>
      <c r="W389" s="50">
        <f t="shared" si="474"/>
        <v>0</v>
      </c>
      <c r="X389" s="51">
        <v>0</v>
      </c>
      <c r="Y389" s="72">
        <f t="shared" si="475"/>
        <v>-1.8148725999999999</v>
      </c>
      <c r="Z389" s="51">
        <f t="shared" si="467"/>
        <v>-0.72594903999999993</v>
      </c>
      <c r="AA389" s="72">
        <f t="shared" si="476"/>
        <v>-0.36297451999999997</v>
      </c>
      <c r="AB389" s="51">
        <f t="shared" si="468"/>
        <v>-0.72594903999999993</v>
      </c>
      <c r="AC389" s="15" t="s">
        <v>779</v>
      </c>
      <c r="AK389" s="23"/>
      <c r="AL389" s="23"/>
    </row>
    <row r="390" spans="1:38" ht="47.25" x14ac:dyDescent="0.25">
      <c r="A390" s="43" t="s">
        <v>825</v>
      </c>
      <c r="B390" s="57" t="s">
        <v>837</v>
      </c>
      <c r="C390" s="81" t="s">
        <v>838</v>
      </c>
      <c r="D390" s="88" t="s">
        <v>34</v>
      </c>
      <c r="E390" s="47" t="s">
        <v>34</v>
      </c>
      <c r="F390" s="48" t="s">
        <v>34</v>
      </c>
      <c r="G390" s="49" t="s">
        <v>34</v>
      </c>
      <c r="H390" s="72" t="s">
        <v>34</v>
      </c>
      <c r="I390" s="48" t="s">
        <v>34</v>
      </c>
      <c r="J390" s="48" t="s">
        <v>34</v>
      </c>
      <c r="K390" s="48" t="s">
        <v>34</v>
      </c>
      <c r="L390" s="48" t="s">
        <v>34</v>
      </c>
      <c r="M390" s="72">
        <f t="shared" si="470"/>
        <v>1.52215938</v>
      </c>
      <c r="N390" s="48">
        <v>0</v>
      </c>
      <c r="O390" s="48">
        <v>0</v>
      </c>
      <c r="P390" s="48">
        <v>1.2684661500000001</v>
      </c>
      <c r="Q390" s="48">
        <v>0.25369322999999988</v>
      </c>
      <c r="R390" s="72" t="s">
        <v>34</v>
      </c>
      <c r="S390" s="72" t="s">
        <v>34</v>
      </c>
      <c r="T390" s="51" t="s">
        <v>34</v>
      </c>
      <c r="U390" s="50" t="s">
        <v>34</v>
      </c>
      <c r="V390" s="51" t="s">
        <v>34</v>
      </c>
      <c r="W390" s="50" t="s">
        <v>34</v>
      </c>
      <c r="X390" s="51" t="s">
        <v>34</v>
      </c>
      <c r="Y390" s="72" t="s">
        <v>34</v>
      </c>
      <c r="Z390" s="51" t="s">
        <v>34</v>
      </c>
      <c r="AA390" s="72" t="s">
        <v>34</v>
      </c>
      <c r="AB390" s="51" t="s">
        <v>34</v>
      </c>
      <c r="AC390" s="15" t="s">
        <v>779</v>
      </c>
      <c r="AK390" s="23"/>
      <c r="AL390" s="23"/>
    </row>
    <row r="391" spans="1:38" ht="47.25" x14ac:dyDescent="0.25">
      <c r="A391" s="43" t="s">
        <v>825</v>
      </c>
      <c r="B391" s="57" t="s">
        <v>839</v>
      </c>
      <c r="C391" s="81" t="s">
        <v>840</v>
      </c>
      <c r="D391" s="49">
        <v>25.9542</v>
      </c>
      <c r="E391" s="47" t="s">
        <v>34</v>
      </c>
      <c r="F391" s="48">
        <v>23.599566039999999</v>
      </c>
      <c r="G391" s="49">
        <v>2.354633960000001</v>
      </c>
      <c r="H391" s="72">
        <f t="shared" si="469"/>
        <v>5.0000000000000009</v>
      </c>
      <c r="I391" s="48">
        <v>0</v>
      </c>
      <c r="J391" s="48">
        <v>0</v>
      </c>
      <c r="K391" s="48">
        <v>4.1666666666666679</v>
      </c>
      <c r="L391" s="48">
        <v>0.83333333333333304</v>
      </c>
      <c r="M391" s="72">
        <f t="shared" si="470"/>
        <v>0</v>
      </c>
      <c r="N391" s="48">
        <v>0</v>
      </c>
      <c r="O391" s="48">
        <v>0</v>
      </c>
      <c r="P391" s="48">
        <v>0</v>
      </c>
      <c r="Q391" s="48">
        <v>0</v>
      </c>
      <c r="R391" s="72">
        <f t="shared" si="471"/>
        <v>2.354633960000001</v>
      </c>
      <c r="S391" s="72">
        <f>M391-H391</f>
        <v>-5.0000000000000009</v>
      </c>
      <c r="T391" s="51">
        <f>S391/H391</f>
        <v>-1</v>
      </c>
      <c r="U391" s="50">
        <f t="shared" ref="U391" si="477">N391-I391</f>
        <v>0</v>
      </c>
      <c r="V391" s="51">
        <v>0</v>
      </c>
      <c r="W391" s="50">
        <f t="shared" ref="W391" si="478">O391-J391</f>
        <v>0</v>
      </c>
      <c r="X391" s="51">
        <v>0</v>
      </c>
      <c r="Y391" s="72">
        <f>P391-K391</f>
        <v>-4.1666666666666679</v>
      </c>
      <c r="Z391" s="51">
        <f t="shared" ref="Z391" si="479">Y391/K391</f>
        <v>-1</v>
      </c>
      <c r="AA391" s="72">
        <f t="shared" ref="AA391" si="480">Q391-L391</f>
        <v>-0.83333333333333304</v>
      </c>
      <c r="AB391" s="51">
        <f t="shared" ref="AB391" si="481">AA391/L391</f>
        <v>-1</v>
      </c>
      <c r="AC391" s="15" t="s">
        <v>841</v>
      </c>
      <c r="AK391" s="23"/>
      <c r="AL391" s="23"/>
    </row>
    <row r="392" spans="1:38" ht="78.75" x14ac:dyDescent="0.25">
      <c r="A392" s="43" t="s">
        <v>825</v>
      </c>
      <c r="B392" s="57" t="s">
        <v>842</v>
      </c>
      <c r="C392" s="81" t="s">
        <v>843</v>
      </c>
      <c r="D392" s="49" t="s">
        <v>34</v>
      </c>
      <c r="E392" s="47" t="s">
        <v>34</v>
      </c>
      <c r="F392" s="48" t="s">
        <v>34</v>
      </c>
      <c r="G392" s="49" t="s">
        <v>34</v>
      </c>
      <c r="H392" s="72" t="s">
        <v>34</v>
      </c>
      <c r="I392" s="48" t="s">
        <v>34</v>
      </c>
      <c r="J392" s="48" t="s">
        <v>34</v>
      </c>
      <c r="K392" s="48" t="s">
        <v>34</v>
      </c>
      <c r="L392" s="48" t="s">
        <v>34</v>
      </c>
      <c r="M392" s="72">
        <f t="shared" si="470"/>
        <v>2.0370119999999999E-2</v>
      </c>
      <c r="N392" s="48">
        <v>0</v>
      </c>
      <c r="O392" s="48">
        <v>0</v>
      </c>
      <c r="P392" s="48">
        <v>2.0370119999999999E-2</v>
      </c>
      <c r="Q392" s="48">
        <v>0</v>
      </c>
      <c r="R392" s="72" t="s">
        <v>34</v>
      </c>
      <c r="S392" s="72" t="s">
        <v>34</v>
      </c>
      <c r="T392" s="51" t="s">
        <v>34</v>
      </c>
      <c r="U392" s="50" t="s">
        <v>34</v>
      </c>
      <c r="V392" s="51" t="s">
        <v>34</v>
      </c>
      <c r="W392" s="50" t="s">
        <v>34</v>
      </c>
      <c r="X392" s="51" t="s">
        <v>34</v>
      </c>
      <c r="Y392" s="72" t="s">
        <v>34</v>
      </c>
      <c r="Z392" s="51" t="s">
        <v>34</v>
      </c>
      <c r="AA392" s="72" t="s">
        <v>34</v>
      </c>
      <c r="AB392" s="51" t="s">
        <v>34</v>
      </c>
      <c r="AC392" s="15" t="s">
        <v>844</v>
      </c>
      <c r="AK392" s="23"/>
      <c r="AL392" s="23"/>
    </row>
    <row r="393" spans="1:38" ht="47.25" x14ac:dyDescent="0.25">
      <c r="A393" s="43" t="s">
        <v>825</v>
      </c>
      <c r="B393" s="57" t="s">
        <v>845</v>
      </c>
      <c r="C393" s="81" t="s">
        <v>846</v>
      </c>
      <c r="D393" s="49">
        <v>75.542305855999999</v>
      </c>
      <c r="E393" s="47" t="s">
        <v>34</v>
      </c>
      <c r="F393" s="48">
        <v>0</v>
      </c>
      <c r="G393" s="49">
        <v>75.542305855999999</v>
      </c>
      <c r="H393" s="72">
        <f t="shared" si="469"/>
        <v>73.542305855999999</v>
      </c>
      <c r="I393" s="48">
        <v>0</v>
      </c>
      <c r="J393" s="48">
        <v>0</v>
      </c>
      <c r="K393" s="48">
        <v>61.868333333333325</v>
      </c>
      <c r="L393" s="48">
        <v>11.673972522666674</v>
      </c>
      <c r="M393" s="72">
        <f t="shared" si="470"/>
        <v>70.061007320000002</v>
      </c>
      <c r="N393" s="48">
        <v>0</v>
      </c>
      <c r="O393" s="48">
        <v>0</v>
      </c>
      <c r="P393" s="48">
        <v>58.800670220000001</v>
      </c>
      <c r="Q393" s="48">
        <v>11.260337100000001</v>
      </c>
      <c r="R393" s="72">
        <f t="shared" si="471"/>
        <v>5.4812985359999971</v>
      </c>
      <c r="S393" s="72">
        <f t="shared" ref="S393:S396" si="482">M393-H393</f>
        <v>-3.4812985359999971</v>
      </c>
      <c r="T393" s="51">
        <f t="shared" ref="T393:T396" si="483">S393/H393</f>
        <v>-4.7337359027286648E-2</v>
      </c>
      <c r="U393" s="50">
        <f t="shared" ref="U393:U396" si="484">N393-I393</f>
        <v>0</v>
      </c>
      <c r="V393" s="51">
        <v>0</v>
      </c>
      <c r="W393" s="50">
        <f t="shared" ref="W393:W396" si="485">O393-J393</f>
        <v>0</v>
      </c>
      <c r="X393" s="51">
        <v>0</v>
      </c>
      <c r="Y393" s="72">
        <f t="shared" ref="Y393:Y396" si="486">P393-K393</f>
        <v>-3.0676631133333245</v>
      </c>
      <c r="Z393" s="51">
        <f t="shared" ref="Z393:Z396" si="487">Y393/K393</f>
        <v>-4.9583736106247001E-2</v>
      </c>
      <c r="AA393" s="72">
        <f t="shared" ref="AA393:AA396" si="488">Q393-L393</f>
        <v>-0.41363542266667253</v>
      </c>
      <c r="AB393" s="51">
        <f t="shared" ref="AB393:AB396" si="489">AA393/L393</f>
        <v>-3.5432276533420022E-2</v>
      </c>
      <c r="AC393" s="89" t="s">
        <v>34</v>
      </c>
      <c r="AK393" s="23"/>
      <c r="AL393" s="23"/>
    </row>
    <row r="394" spans="1:38" ht="63" x14ac:dyDescent="0.25">
      <c r="A394" s="43" t="s">
        <v>825</v>
      </c>
      <c r="B394" s="57" t="s">
        <v>847</v>
      </c>
      <c r="C394" s="81" t="s">
        <v>848</v>
      </c>
      <c r="D394" s="49">
        <v>11.4</v>
      </c>
      <c r="E394" s="47" t="s">
        <v>34</v>
      </c>
      <c r="F394" s="48">
        <v>0</v>
      </c>
      <c r="G394" s="49">
        <v>11.4</v>
      </c>
      <c r="H394" s="72">
        <f t="shared" si="469"/>
        <v>11.4</v>
      </c>
      <c r="I394" s="48">
        <v>0</v>
      </c>
      <c r="J394" s="48">
        <v>0</v>
      </c>
      <c r="K394" s="48">
        <v>9.5</v>
      </c>
      <c r="L394" s="48">
        <v>1.9000000000000004</v>
      </c>
      <c r="M394" s="72">
        <f t="shared" si="470"/>
        <v>2.6812688899999997</v>
      </c>
      <c r="N394" s="48">
        <v>0</v>
      </c>
      <c r="O394" s="48">
        <v>0</v>
      </c>
      <c r="P394" s="48">
        <v>2.2392244299999997</v>
      </c>
      <c r="Q394" s="48">
        <v>0.44204446000000008</v>
      </c>
      <c r="R394" s="72">
        <f t="shared" si="471"/>
        <v>8.7187311100000002</v>
      </c>
      <c r="S394" s="72">
        <f t="shared" si="482"/>
        <v>-8.7187311100000002</v>
      </c>
      <c r="T394" s="51">
        <f t="shared" si="483"/>
        <v>-0.7648009745614035</v>
      </c>
      <c r="U394" s="50">
        <f t="shared" si="484"/>
        <v>0</v>
      </c>
      <c r="V394" s="51">
        <v>0</v>
      </c>
      <c r="W394" s="50">
        <f t="shared" si="485"/>
        <v>0</v>
      </c>
      <c r="X394" s="51">
        <v>0</v>
      </c>
      <c r="Y394" s="72">
        <f t="shared" si="486"/>
        <v>-7.2607755699999998</v>
      </c>
      <c r="Z394" s="51">
        <f t="shared" si="487"/>
        <v>-0.76429216526315791</v>
      </c>
      <c r="AA394" s="72">
        <f t="shared" si="488"/>
        <v>-1.4579555400000004</v>
      </c>
      <c r="AB394" s="51">
        <f t="shared" si="489"/>
        <v>-0.76734502105263158</v>
      </c>
      <c r="AC394" s="15" t="s">
        <v>849</v>
      </c>
      <c r="AK394" s="23"/>
      <c r="AL394" s="23"/>
    </row>
    <row r="395" spans="1:38" ht="63" x14ac:dyDescent="0.25">
      <c r="A395" s="43" t="s">
        <v>825</v>
      </c>
      <c r="B395" s="57" t="s">
        <v>850</v>
      </c>
      <c r="C395" s="81" t="s">
        <v>851</v>
      </c>
      <c r="D395" s="49">
        <v>36.754784000000001</v>
      </c>
      <c r="E395" s="47" t="s">
        <v>34</v>
      </c>
      <c r="F395" s="48">
        <v>0</v>
      </c>
      <c r="G395" s="49">
        <v>36.754784000000001</v>
      </c>
      <c r="H395" s="72">
        <f t="shared" si="469"/>
        <v>3.5206839999999939</v>
      </c>
      <c r="I395" s="48">
        <v>0</v>
      </c>
      <c r="J395" s="48">
        <v>0</v>
      </c>
      <c r="K395" s="48">
        <v>2.933903333333328</v>
      </c>
      <c r="L395" s="48">
        <v>0.58678066666666595</v>
      </c>
      <c r="M395" s="72">
        <f t="shared" si="470"/>
        <v>0</v>
      </c>
      <c r="N395" s="48">
        <v>0</v>
      </c>
      <c r="O395" s="48">
        <v>0</v>
      </c>
      <c r="P395" s="48">
        <v>0</v>
      </c>
      <c r="Q395" s="48">
        <v>0</v>
      </c>
      <c r="R395" s="72">
        <f t="shared" si="471"/>
        <v>36.754784000000001</v>
      </c>
      <c r="S395" s="72">
        <f t="shared" si="482"/>
        <v>-3.5206839999999939</v>
      </c>
      <c r="T395" s="51">
        <f t="shared" si="483"/>
        <v>-1</v>
      </c>
      <c r="U395" s="50">
        <f t="shared" si="484"/>
        <v>0</v>
      </c>
      <c r="V395" s="51">
        <v>0</v>
      </c>
      <c r="W395" s="50">
        <f t="shared" si="485"/>
        <v>0</v>
      </c>
      <c r="X395" s="51">
        <v>0</v>
      </c>
      <c r="Y395" s="72">
        <f t="shared" si="486"/>
        <v>-2.933903333333328</v>
      </c>
      <c r="Z395" s="51">
        <f t="shared" si="487"/>
        <v>-1</v>
      </c>
      <c r="AA395" s="72">
        <f t="shared" si="488"/>
        <v>-0.58678066666666595</v>
      </c>
      <c r="AB395" s="51">
        <f t="shared" si="489"/>
        <v>-1</v>
      </c>
      <c r="AC395" s="15" t="s">
        <v>852</v>
      </c>
      <c r="AK395" s="23"/>
      <c r="AL395" s="23"/>
    </row>
    <row r="396" spans="1:38" ht="47.25" x14ac:dyDescent="0.25">
      <c r="A396" s="43" t="s">
        <v>825</v>
      </c>
      <c r="B396" s="57" t="s">
        <v>853</v>
      </c>
      <c r="C396" s="81" t="s">
        <v>854</v>
      </c>
      <c r="D396" s="49">
        <v>63.96575</v>
      </c>
      <c r="E396" s="47" t="s">
        <v>34</v>
      </c>
      <c r="F396" s="48">
        <v>0</v>
      </c>
      <c r="G396" s="49">
        <v>63.96575</v>
      </c>
      <c r="H396" s="72">
        <f t="shared" si="469"/>
        <v>63.96575</v>
      </c>
      <c r="I396" s="48">
        <v>0</v>
      </c>
      <c r="J396" s="48">
        <v>0</v>
      </c>
      <c r="K396" s="48">
        <v>53.622</v>
      </c>
      <c r="L396" s="48">
        <v>10.34375</v>
      </c>
      <c r="M396" s="72">
        <f t="shared" si="470"/>
        <v>64.67841301</v>
      </c>
      <c r="N396" s="48">
        <v>0</v>
      </c>
      <c r="O396" s="48">
        <v>0</v>
      </c>
      <c r="P396" s="48">
        <v>54.288884799999998</v>
      </c>
      <c r="Q396" s="48">
        <v>10.38952821</v>
      </c>
      <c r="R396" s="72">
        <f t="shared" si="471"/>
        <v>-0.71266300999999999</v>
      </c>
      <c r="S396" s="72">
        <f t="shared" si="482"/>
        <v>0.71266300999999999</v>
      </c>
      <c r="T396" s="51">
        <f t="shared" si="483"/>
        <v>1.1141321879286962E-2</v>
      </c>
      <c r="U396" s="50">
        <f t="shared" si="484"/>
        <v>0</v>
      </c>
      <c r="V396" s="51">
        <v>0</v>
      </c>
      <c r="W396" s="50">
        <f t="shared" si="485"/>
        <v>0</v>
      </c>
      <c r="X396" s="51">
        <v>0</v>
      </c>
      <c r="Y396" s="72">
        <f t="shared" si="486"/>
        <v>0.66688479999999828</v>
      </c>
      <c r="Z396" s="51">
        <f t="shared" si="487"/>
        <v>1.2436775950169674E-2</v>
      </c>
      <c r="AA396" s="72">
        <f t="shared" si="488"/>
        <v>4.577820999999993E-2</v>
      </c>
      <c r="AB396" s="51">
        <f t="shared" si="489"/>
        <v>4.4256879758308087E-3</v>
      </c>
      <c r="AC396" s="15" t="s">
        <v>34</v>
      </c>
      <c r="AK396" s="23"/>
      <c r="AL396" s="23"/>
    </row>
    <row r="397" spans="1:38" ht="63" x14ac:dyDescent="0.25">
      <c r="A397" s="43" t="s">
        <v>825</v>
      </c>
      <c r="B397" s="57" t="s">
        <v>855</v>
      </c>
      <c r="C397" s="81" t="s">
        <v>856</v>
      </c>
      <c r="D397" s="49" t="s">
        <v>34</v>
      </c>
      <c r="E397" s="47" t="s">
        <v>34</v>
      </c>
      <c r="F397" s="48" t="s">
        <v>34</v>
      </c>
      <c r="G397" s="49" t="s">
        <v>34</v>
      </c>
      <c r="H397" s="72" t="s">
        <v>34</v>
      </c>
      <c r="I397" s="48" t="s">
        <v>34</v>
      </c>
      <c r="J397" s="48" t="s">
        <v>34</v>
      </c>
      <c r="K397" s="48" t="s">
        <v>34</v>
      </c>
      <c r="L397" s="48" t="s">
        <v>34</v>
      </c>
      <c r="M397" s="72">
        <f t="shared" si="470"/>
        <v>54.371140760000003</v>
      </c>
      <c r="N397" s="48">
        <v>0</v>
      </c>
      <c r="O397" s="48">
        <v>0</v>
      </c>
      <c r="P397" s="48">
        <v>45.433696179999998</v>
      </c>
      <c r="Q397" s="48">
        <v>8.9374445800000046</v>
      </c>
      <c r="R397" s="72" t="s">
        <v>34</v>
      </c>
      <c r="S397" s="72" t="s">
        <v>34</v>
      </c>
      <c r="T397" s="51" t="s">
        <v>34</v>
      </c>
      <c r="U397" s="50" t="s">
        <v>34</v>
      </c>
      <c r="V397" s="51" t="s">
        <v>34</v>
      </c>
      <c r="W397" s="50" t="s">
        <v>34</v>
      </c>
      <c r="X397" s="51" t="s">
        <v>34</v>
      </c>
      <c r="Y397" s="72" t="s">
        <v>34</v>
      </c>
      <c r="Z397" s="51" t="s">
        <v>34</v>
      </c>
      <c r="AA397" s="72" t="s">
        <v>34</v>
      </c>
      <c r="AB397" s="51" t="s">
        <v>34</v>
      </c>
      <c r="AC397" s="15" t="s">
        <v>857</v>
      </c>
      <c r="AK397" s="23"/>
      <c r="AL397" s="23"/>
    </row>
    <row r="398" spans="1:38" ht="63" x14ac:dyDescent="0.25">
      <c r="A398" s="43" t="s">
        <v>825</v>
      </c>
      <c r="B398" s="57" t="s">
        <v>858</v>
      </c>
      <c r="C398" s="81" t="s">
        <v>859</v>
      </c>
      <c r="D398" s="49" t="s">
        <v>34</v>
      </c>
      <c r="E398" s="47" t="s">
        <v>34</v>
      </c>
      <c r="F398" s="48" t="s">
        <v>34</v>
      </c>
      <c r="G398" s="49" t="s">
        <v>34</v>
      </c>
      <c r="H398" s="72" t="s">
        <v>34</v>
      </c>
      <c r="I398" s="48" t="s">
        <v>34</v>
      </c>
      <c r="J398" s="48" t="s">
        <v>34</v>
      </c>
      <c r="K398" s="48" t="s">
        <v>34</v>
      </c>
      <c r="L398" s="48" t="s">
        <v>34</v>
      </c>
      <c r="M398" s="72">
        <f t="shared" si="470"/>
        <v>83.491290680000006</v>
      </c>
      <c r="N398" s="81">
        <v>0</v>
      </c>
      <c r="O398" s="81">
        <v>0</v>
      </c>
      <c r="P398" s="48">
        <v>69.648463680000006</v>
      </c>
      <c r="Q398" s="81">
        <v>13.842827</v>
      </c>
      <c r="R398" s="72" t="s">
        <v>34</v>
      </c>
      <c r="S398" s="72" t="s">
        <v>34</v>
      </c>
      <c r="T398" s="51" t="s">
        <v>34</v>
      </c>
      <c r="U398" s="50" t="s">
        <v>34</v>
      </c>
      <c r="V398" s="51" t="s">
        <v>34</v>
      </c>
      <c r="W398" s="50" t="s">
        <v>34</v>
      </c>
      <c r="X398" s="51" t="s">
        <v>34</v>
      </c>
      <c r="Y398" s="72" t="s">
        <v>34</v>
      </c>
      <c r="Z398" s="51" t="s">
        <v>34</v>
      </c>
      <c r="AA398" s="72" t="s">
        <v>34</v>
      </c>
      <c r="AB398" s="51" t="s">
        <v>34</v>
      </c>
      <c r="AC398" s="15" t="s">
        <v>857</v>
      </c>
      <c r="AK398" s="23"/>
      <c r="AL398" s="23"/>
    </row>
    <row r="399" spans="1:38" ht="63" x14ac:dyDescent="0.25">
      <c r="A399" s="43" t="s">
        <v>825</v>
      </c>
      <c r="B399" s="57" t="s">
        <v>860</v>
      </c>
      <c r="C399" s="81" t="s">
        <v>861</v>
      </c>
      <c r="D399" s="49" t="s">
        <v>34</v>
      </c>
      <c r="E399" s="47" t="s">
        <v>34</v>
      </c>
      <c r="F399" s="48" t="s">
        <v>34</v>
      </c>
      <c r="G399" s="49" t="s">
        <v>34</v>
      </c>
      <c r="H399" s="72" t="s">
        <v>34</v>
      </c>
      <c r="I399" s="48" t="s">
        <v>34</v>
      </c>
      <c r="J399" s="48" t="s">
        <v>34</v>
      </c>
      <c r="K399" s="48" t="s">
        <v>34</v>
      </c>
      <c r="L399" s="48" t="s">
        <v>34</v>
      </c>
      <c r="M399" s="72">
        <f t="shared" si="470"/>
        <v>1.5442751400000001</v>
      </c>
      <c r="N399" s="81">
        <v>0</v>
      </c>
      <c r="O399" s="81">
        <v>0</v>
      </c>
      <c r="P399" s="48">
        <v>1.3083753199999999</v>
      </c>
      <c r="Q399" s="81">
        <v>0.2358998200000002</v>
      </c>
      <c r="R399" s="72" t="s">
        <v>34</v>
      </c>
      <c r="S399" s="72" t="s">
        <v>34</v>
      </c>
      <c r="T399" s="51" t="s">
        <v>34</v>
      </c>
      <c r="U399" s="50" t="s">
        <v>34</v>
      </c>
      <c r="V399" s="51" t="s">
        <v>34</v>
      </c>
      <c r="W399" s="50" t="s">
        <v>34</v>
      </c>
      <c r="X399" s="51" t="s">
        <v>34</v>
      </c>
      <c r="Y399" s="72" t="s">
        <v>34</v>
      </c>
      <c r="Z399" s="51" t="s">
        <v>34</v>
      </c>
      <c r="AA399" s="72" t="s">
        <v>34</v>
      </c>
      <c r="AB399" s="51" t="s">
        <v>34</v>
      </c>
      <c r="AC399" s="15" t="s">
        <v>862</v>
      </c>
      <c r="AK399" s="23"/>
      <c r="AL399" s="23"/>
    </row>
    <row r="400" spans="1:38" ht="31.5" x14ac:dyDescent="0.25">
      <c r="A400" s="43" t="s">
        <v>825</v>
      </c>
      <c r="B400" s="57" t="s">
        <v>863</v>
      </c>
      <c r="C400" s="81" t="s">
        <v>864</v>
      </c>
      <c r="D400" s="49" t="s">
        <v>34</v>
      </c>
      <c r="E400" s="47" t="s">
        <v>34</v>
      </c>
      <c r="F400" s="48" t="s">
        <v>34</v>
      </c>
      <c r="G400" s="49" t="s">
        <v>34</v>
      </c>
      <c r="H400" s="72" t="s">
        <v>34</v>
      </c>
      <c r="I400" s="48" t="s">
        <v>34</v>
      </c>
      <c r="J400" s="48" t="s">
        <v>34</v>
      </c>
      <c r="K400" s="48" t="s">
        <v>34</v>
      </c>
      <c r="L400" s="48" t="s">
        <v>34</v>
      </c>
      <c r="M400" s="72">
        <f t="shared" si="470"/>
        <v>7.0702087100000002</v>
      </c>
      <c r="N400" s="81">
        <v>0</v>
      </c>
      <c r="O400" s="81">
        <v>0</v>
      </c>
      <c r="P400" s="48">
        <v>5.9926121800000001</v>
      </c>
      <c r="Q400" s="81">
        <v>1.0775965300000001</v>
      </c>
      <c r="R400" s="72" t="s">
        <v>34</v>
      </c>
      <c r="S400" s="72" t="s">
        <v>34</v>
      </c>
      <c r="T400" s="51" t="s">
        <v>34</v>
      </c>
      <c r="U400" s="50" t="s">
        <v>34</v>
      </c>
      <c r="V400" s="51" t="s">
        <v>34</v>
      </c>
      <c r="W400" s="50" t="s">
        <v>34</v>
      </c>
      <c r="X400" s="51" t="s">
        <v>34</v>
      </c>
      <c r="Y400" s="72" t="s">
        <v>34</v>
      </c>
      <c r="Z400" s="51" t="s">
        <v>34</v>
      </c>
      <c r="AA400" s="72" t="s">
        <v>34</v>
      </c>
      <c r="AB400" s="51" t="s">
        <v>34</v>
      </c>
      <c r="AC400" s="15" t="s">
        <v>862</v>
      </c>
      <c r="AK400" s="23"/>
      <c r="AL400" s="23"/>
    </row>
    <row r="401" spans="1:38" ht="47.25" x14ac:dyDescent="0.25">
      <c r="A401" s="43" t="s">
        <v>825</v>
      </c>
      <c r="B401" s="57" t="s">
        <v>865</v>
      </c>
      <c r="C401" s="81" t="s">
        <v>866</v>
      </c>
      <c r="D401" s="49">
        <v>70.56</v>
      </c>
      <c r="E401" s="47" t="s">
        <v>34</v>
      </c>
      <c r="F401" s="48">
        <v>0</v>
      </c>
      <c r="G401" s="49">
        <v>70.56</v>
      </c>
      <c r="H401" s="72">
        <f t="shared" si="469"/>
        <v>70.56</v>
      </c>
      <c r="I401" s="48">
        <v>0</v>
      </c>
      <c r="J401" s="48">
        <v>0</v>
      </c>
      <c r="K401" s="48">
        <v>58.79999999999999</v>
      </c>
      <c r="L401" s="48">
        <v>11.760000000000012</v>
      </c>
      <c r="M401" s="72">
        <f t="shared" si="470"/>
        <v>0</v>
      </c>
      <c r="N401" s="81">
        <v>0</v>
      </c>
      <c r="O401" s="81">
        <v>0</v>
      </c>
      <c r="P401" s="48">
        <v>0</v>
      </c>
      <c r="Q401" s="81">
        <v>0</v>
      </c>
      <c r="R401" s="72">
        <f t="shared" si="471"/>
        <v>70.56</v>
      </c>
      <c r="S401" s="72">
        <f t="shared" ref="S401:S411" si="490">M401-H401</f>
        <v>-70.56</v>
      </c>
      <c r="T401" s="51">
        <f t="shared" ref="T401:T411" si="491">S401/H401</f>
        <v>-1</v>
      </c>
      <c r="U401" s="50">
        <f t="shared" ref="U401:U411" si="492">N401-I401</f>
        <v>0</v>
      </c>
      <c r="V401" s="51">
        <v>0</v>
      </c>
      <c r="W401" s="50">
        <f t="shared" ref="W401:W411" si="493">O401-J401</f>
        <v>0</v>
      </c>
      <c r="X401" s="51">
        <v>0</v>
      </c>
      <c r="Y401" s="72">
        <f t="shared" ref="Y401:Y411" si="494">P401-K401</f>
        <v>-58.79999999999999</v>
      </c>
      <c r="Z401" s="51">
        <f t="shared" ref="Z401:Z411" si="495">Y401/K401</f>
        <v>-1</v>
      </c>
      <c r="AA401" s="72">
        <f t="shared" ref="AA401:AA411" si="496">Q401-L401</f>
        <v>-11.760000000000012</v>
      </c>
      <c r="AB401" s="51">
        <f t="shared" ref="AB401:AB411" si="497">AA401/L401</f>
        <v>-1</v>
      </c>
      <c r="AC401" s="15" t="s">
        <v>867</v>
      </c>
      <c r="AK401" s="23"/>
      <c r="AL401" s="23"/>
    </row>
    <row r="402" spans="1:38" ht="47.25" x14ac:dyDescent="0.25">
      <c r="A402" s="43" t="s">
        <v>825</v>
      </c>
      <c r="B402" s="57" t="s">
        <v>868</v>
      </c>
      <c r="C402" s="81" t="s">
        <v>869</v>
      </c>
      <c r="D402" s="49">
        <v>50.417999999999999</v>
      </c>
      <c r="E402" s="47" t="s">
        <v>34</v>
      </c>
      <c r="F402" s="48">
        <v>0</v>
      </c>
      <c r="G402" s="49">
        <v>50.417999999999999</v>
      </c>
      <c r="H402" s="72">
        <f t="shared" si="469"/>
        <v>50.417999999999999</v>
      </c>
      <c r="I402" s="48">
        <v>0</v>
      </c>
      <c r="J402" s="48">
        <v>0</v>
      </c>
      <c r="K402" s="48">
        <v>42.015000000000001</v>
      </c>
      <c r="L402" s="48">
        <v>8.4029999999999987</v>
      </c>
      <c r="M402" s="72">
        <f t="shared" si="470"/>
        <v>0</v>
      </c>
      <c r="N402" s="81">
        <v>0</v>
      </c>
      <c r="O402" s="81">
        <v>0</v>
      </c>
      <c r="P402" s="48">
        <v>0</v>
      </c>
      <c r="Q402" s="81">
        <v>0</v>
      </c>
      <c r="R402" s="72">
        <f t="shared" si="471"/>
        <v>50.417999999999999</v>
      </c>
      <c r="S402" s="72">
        <f t="shared" si="490"/>
        <v>-50.417999999999999</v>
      </c>
      <c r="T402" s="51">
        <f t="shared" si="491"/>
        <v>-1</v>
      </c>
      <c r="U402" s="50">
        <f t="shared" si="492"/>
        <v>0</v>
      </c>
      <c r="V402" s="51">
        <v>0</v>
      </c>
      <c r="W402" s="50">
        <f t="shared" si="493"/>
        <v>0</v>
      </c>
      <c r="X402" s="51">
        <v>0</v>
      </c>
      <c r="Y402" s="72">
        <f t="shared" si="494"/>
        <v>-42.015000000000001</v>
      </c>
      <c r="Z402" s="51">
        <f t="shared" si="495"/>
        <v>-1</v>
      </c>
      <c r="AA402" s="72">
        <f t="shared" si="496"/>
        <v>-8.4029999999999987</v>
      </c>
      <c r="AB402" s="51">
        <f t="shared" si="497"/>
        <v>-1</v>
      </c>
      <c r="AC402" s="15" t="s">
        <v>867</v>
      </c>
      <c r="AK402" s="23"/>
      <c r="AL402" s="23"/>
    </row>
    <row r="403" spans="1:38" ht="31.5" x14ac:dyDescent="0.25">
      <c r="A403" s="43" t="s">
        <v>825</v>
      </c>
      <c r="B403" s="57" t="s">
        <v>870</v>
      </c>
      <c r="C403" s="81" t="s">
        <v>871</v>
      </c>
      <c r="D403" s="49">
        <v>13.3344</v>
      </c>
      <c r="E403" s="47" t="s">
        <v>34</v>
      </c>
      <c r="F403" s="48">
        <v>0</v>
      </c>
      <c r="G403" s="49">
        <v>13.3344</v>
      </c>
      <c r="H403" s="72">
        <f t="shared" si="469"/>
        <v>13.3344</v>
      </c>
      <c r="I403" s="48">
        <v>0</v>
      </c>
      <c r="J403" s="48">
        <v>0</v>
      </c>
      <c r="K403" s="48">
        <v>11.112</v>
      </c>
      <c r="L403" s="48">
        <v>2.2224000000000004</v>
      </c>
      <c r="M403" s="72">
        <f t="shared" si="470"/>
        <v>0</v>
      </c>
      <c r="N403" s="81">
        <v>0</v>
      </c>
      <c r="O403" s="81">
        <v>0</v>
      </c>
      <c r="P403" s="48">
        <v>0</v>
      </c>
      <c r="Q403" s="81">
        <v>0</v>
      </c>
      <c r="R403" s="72">
        <f t="shared" si="471"/>
        <v>13.3344</v>
      </c>
      <c r="S403" s="72">
        <f t="shared" si="490"/>
        <v>-13.3344</v>
      </c>
      <c r="T403" s="51">
        <f t="shared" si="491"/>
        <v>-1</v>
      </c>
      <c r="U403" s="50">
        <f t="shared" si="492"/>
        <v>0</v>
      </c>
      <c r="V403" s="51">
        <v>0</v>
      </c>
      <c r="W403" s="50">
        <f t="shared" si="493"/>
        <v>0</v>
      </c>
      <c r="X403" s="51">
        <v>0</v>
      </c>
      <c r="Y403" s="72">
        <f t="shared" si="494"/>
        <v>-11.112</v>
      </c>
      <c r="Z403" s="51">
        <f t="shared" si="495"/>
        <v>-1</v>
      </c>
      <c r="AA403" s="72">
        <f t="shared" si="496"/>
        <v>-2.2224000000000004</v>
      </c>
      <c r="AB403" s="51">
        <f t="shared" si="497"/>
        <v>-1</v>
      </c>
      <c r="AC403" s="15" t="s">
        <v>867</v>
      </c>
      <c r="AK403" s="23"/>
      <c r="AL403" s="23"/>
    </row>
    <row r="404" spans="1:38" ht="31.5" x14ac:dyDescent="0.25">
      <c r="A404" s="43" t="s">
        <v>825</v>
      </c>
      <c r="B404" s="57" t="s">
        <v>872</v>
      </c>
      <c r="C404" s="81" t="s">
        <v>873</v>
      </c>
      <c r="D404" s="49">
        <v>40.582799999999999</v>
      </c>
      <c r="E404" s="47" t="s">
        <v>34</v>
      </c>
      <c r="F404" s="48">
        <v>0</v>
      </c>
      <c r="G404" s="49">
        <v>40.582799999999999</v>
      </c>
      <c r="H404" s="72">
        <f t="shared" si="469"/>
        <v>40.582799999999999</v>
      </c>
      <c r="I404" s="48">
        <v>0</v>
      </c>
      <c r="J404" s="48">
        <v>0</v>
      </c>
      <c r="K404" s="48">
        <v>33.819000000000003</v>
      </c>
      <c r="L404" s="48">
        <v>6.7637999999999963</v>
      </c>
      <c r="M404" s="72">
        <f t="shared" si="470"/>
        <v>0</v>
      </c>
      <c r="N404" s="81">
        <v>0</v>
      </c>
      <c r="O404" s="81">
        <v>0</v>
      </c>
      <c r="P404" s="48">
        <v>0</v>
      </c>
      <c r="Q404" s="81">
        <v>0</v>
      </c>
      <c r="R404" s="72">
        <f t="shared" si="471"/>
        <v>40.582799999999999</v>
      </c>
      <c r="S404" s="72">
        <f t="shared" si="490"/>
        <v>-40.582799999999999</v>
      </c>
      <c r="T404" s="51">
        <f t="shared" si="491"/>
        <v>-1</v>
      </c>
      <c r="U404" s="50">
        <f t="shared" si="492"/>
        <v>0</v>
      </c>
      <c r="V404" s="51">
        <v>0</v>
      </c>
      <c r="W404" s="50">
        <f t="shared" si="493"/>
        <v>0</v>
      </c>
      <c r="X404" s="51">
        <v>0</v>
      </c>
      <c r="Y404" s="72">
        <f t="shared" si="494"/>
        <v>-33.819000000000003</v>
      </c>
      <c r="Z404" s="51">
        <f t="shared" si="495"/>
        <v>-1</v>
      </c>
      <c r="AA404" s="72">
        <f t="shared" si="496"/>
        <v>-6.7637999999999963</v>
      </c>
      <c r="AB404" s="51">
        <f t="shared" si="497"/>
        <v>-1</v>
      </c>
      <c r="AC404" s="15" t="s">
        <v>867</v>
      </c>
      <c r="AK404" s="23"/>
      <c r="AL404" s="23"/>
    </row>
    <row r="405" spans="1:38" ht="47.25" x14ac:dyDescent="0.25">
      <c r="A405" s="43" t="s">
        <v>825</v>
      </c>
      <c r="B405" s="57" t="s">
        <v>874</v>
      </c>
      <c r="C405" s="81" t="s">
        <v>875</v>
      </c>
      <c r="D405" s="49">
        <v>12.427199999999999</v>
      </c>
      <c r="E405" s="47" t="s">
        <v>34</v>
      </c>
      <c r="F405" s="48">
        <v>0</v>
      </c>
      <c r="G405" s="49">
        <v>12.427199999999999</v>
      </c>
      <c r="H405" s="72">
        <f t="shared" si="469"/>
        <v>12.427199999999999</v>
      </c>
      <c r="I405" s="48">
        <v>0</v>
      </c>
      <c r="J405" s="48">
        <v>0</v>
      </c>
      <c r="K405" s="48">
        <v>10.356</v>
      </c>
      <c r="L405" s="48">
        <v>2.0711999999999993</v>
      </c>
      <c r="M405" s="72">
        <f t="shared" si="470"/>
        <v>0</v>
      </c>
      <c r="N405" s="81">
        <v>0</v>
      </c>
      <c r="O405" s="81">
        <v>0</v>
      </c>
      <c r="P405" s="48">
        <v>0</v>
      </c>
      <c r="Q405" s="81">
        <v>0</v>
      </c>
      <c r="R405" s="72">
        <f t="shared" si="471"/>
        <v>12.427199999999999</v>
      </c>
      <c r="S405" s="72">
        <f t="shared" si="490"/>
        <v>-12.427199999999999</v>
      </c>
      <c r="T405" s="51">
        <f t="shared" si="491"/>
        <v>-1</v>
      </c>
      <c r="U405" s="50">
        <f t="shared" si="492"/>
        <v>0</v>
      </c>
      <c r="V405" s="51">
        <v>0</v>
      </c>
      <c r="W405" s="50">
        <f t="shared" si="493"/>
        <v>0</v>
      </c>
      <c r="X405" s="51">
        <v>0</v>
      </c>
      <c r="Y405" s="72">
        <f t="shared" si="494"/>
        <v>-10.356</v>
      </c>
      <c r="Z405" s="51">
        <f t="shared" si="495"/>
        <v>-1</v>
      </c>
      <c r="AA405" s="72">
        <f t="shared" si="496"/>
        <v>-2.0711999999999993</v>
      </c>
      <c r="AB405" s="51">
        <f t="shared" si="497"/>
        <v>-1</v>
      </c>
      <c r="AC405" s="15" t="s">
        <v>867</v>
      </c>
      <c r="AK405" s="23"/>
      <c r="AL405" s="23"/>
    </row>
    <row r="406" spans="1:38" ht="47.25" x14ac:dyDescent="0.25">
      <c r="A406" s="43" t="s">
        <v>825</v>
      </c>
      <c r="B406" s="57" t="s">
        <v>876</v>
      </c>
      <c r="C406" s="81" t="s">
        <v>877</v>
      </c>
      <c r="D406" s="49">
        <v>19.591200000000001</v>
      </c>
      <c r="E406" s="47" t="s">
        <v>34</v>
      </c>
      <c r="F406" s="48">
        <v>0</v>
      </c>
      <c r="G406" s="49">
        <v>19.591200000000001</v>
      </c>
      <c r="H406" s="72">
        <f t="shared" si="469"/>
        <v>19.591200000000001</v>
      </c>
      <c r="I406" s="48">
        <v>0</v>
      </c>
      <c r="J406" s="48">
        <v>0</v>
      </c>
      <c r="K406" s="48">
        <v>16.326000000000001</v>
      </c>
      <c r="L406" s="48">
        <v>3.2652000000000001</v>
      </c>
      <c r="M406" s="72">
        <f t="shared" si="470"/>
        <v>0</v>
      </c>
      <c r="N406" s="81">
        <v>0</v>
      </c>
      <c r="O406" s="81">
        <v>0</v>
      </c>
      <c r="P406" s="48">
        <v>0</v>
      </c>
      <c r="Q406" s="81">
        <v>0</v>
      </c>
      <c r="R406" s="72">
        <f t="shared" si="471"/>
        <v>19.591200000000001</v>
      </c>
      <c r="S406" s="72">
        <f t="shared" si="490"/>
        <v>-19.591200000000001</v>
      </c>
      <c r="T406" s="51">
        <f t="shared" si="491"/>
        <v>-1</v>
      </c>
      <c r="U406" s="50">
        <f t="shared" si="492"/>
        <v>0</v>
      </c>
      <c r="V406" s="51">
        <v>0</v>
      </c>
      <c r="W406" s="50">
        <f t="shared" si="493"/>
        <v>0</v>
      </c>
      <c r="X406" s="51">
        <v>0</v>
      </c>
      <c r="Y406" s="72">
        <f t="shared" si="494"/>
        <v>-16.326000000000001</v>
      </c>
      <c r="Z406" s="51">
        <f t="shared" si="495"/>
        <v>-1</v>
      </c>
      <c r="AA406" s="72">
        <f t="shared" si="496"/>
        <v>-3.2652000000000001</v>
      </c>
      <c r="AB406" s="51">
        <f t="shared" si="497"/>
        <v>-1</v>
      </c>
      <c r="AC406" s="15" t="s">
        <v>867</v>
      </c>
      <c r="AK406" s="23"/>
      <c r="AL406" s="23"/>
    </row>
    <row r="407" spans="1:38" ht="47.25" x14ac:dyDescent="0.25">
      <c r="A407" s="43" t="s">
        <v>825</v>
      </c>
      <c r="B407" s="57" t="s">
        <v>878</v>
      </c>
      <c r="C407" s="81" t="s">
        <v>879</v>
      </c>
      <c r="D407" s="49">
        <v>14.8992</v>
      </c>
      <c r="E407" s="47" t="s">
        <v>34</v>
      </c>
      <c r="F407" s="48">
        <v>0</v>
      </c>
      <c r="G407" s="49">
        <v>14.8992</v>
      </c>
      <c r="H407" s="72">
        <f t="shared" si="469"/>
        <v>14.8992</v>
      </c>
      <c r="I407" s="48">
        <v>0</v>
      </c>
      <c r="J407" s="48">
        <v>0</v>
      </c>
      <c r="K407" s="48">
        <v>12.416</v>
      </c>
      <c r="L407" s="48">
        <v>2.4832000000000001</v>
      </c>
      <c r="M407" s="72">
        <f t="shared" si="470"/>
        <v>0</v>
      </c>
      <c r="N407" s="81">
        <v>0</v>
      </c>
      <c r="O407" s="81">
        <v>0</v>
      </c>
      <c r="P407" s="48">
        <v>0</v>
      </c>
      <c r="Q407" s="81">
        <v>0</v>
      </c>
      <c r="R407" s="72">
        <f t="shared" si="471"/>
        <v>14.8992</v>
      </c>
      <c r="S407" s="72">
        <f t="shared" si="490"/>
        <v>-14.8992</v>
      </c>
      <c r="T407" s="51">
        <f t="shared" si="491"/>
        <v>-1</v>
      </c>
      <c r="U407" s="50">
        <f t="shared" si="492"/>
        <v>0</v>
      </c>
      <c r="V407" s="51">
        <v>0</v>
      </c>
      <c r="W407" s="50">
        <f t="shared" si="493"/>
        <v>0</v>
      </c>
      <c r="X407" s="51">
        <v>0</v>
      </c>
      <c r="Y407" s="72">
        <f t="shared" si="494"/>
        <v>-12.416</v>
      </c>
      <c r="Z407" s="51">
        <f t="shared" si="495"/>
        <v>-1</v>
      </c>
      <c r="AA407" s="72">
        <f t="shared" si="496"/>
        <v>-2.4832000000000001</v>
      </c>
      <c r="AB407" s="51">
        <f t="shared" si="497"/>
        <v>-1</v>
      </c>
      <c r="AC407" s="15" t="s">
        <v>867</v>
      </c>
      <c r="AK407" s="23"/>
      <c r="AL407" s="23"/>
    </row>
    <row r="408" spans="1:38" ht="31.5" x14ac:dyDescent="0.25">
      <c r="A408" s="43" t="s">
        <v>825</v>
      </c>
      <c r="B408" s="57" t="s">
        <v>880</v>
      </c>
      <c r="C408" s="81" t="s">
        <v>881</v>
      </c>
      <c r="D408" s="49">
        <v>8.0267999999999997</v>
      </c>
      <c r="E408" s="47" t="s">
        <v>34</v>
      </c>
      <c r="F408" s="48">
        <v>0</v>
      </c>
      <c r="G408" s="49">
        <v>8.0267999999999997</v>
      </c>
      <c r="H408" s="72">
        <f t="shared" si="469"/>
        <v>8.0267999999999997</v>
      </c>
      <c r="I408" s="48">
        <v>0</v>
      </c>
      <c r="J408" s="48">
        <v>0</v>
      </c>
      <c r="K408" s="48">
        <v>6.6890000000000001</v>
      </c>
      <c r="L408" s="48">
        <v>1.3377999999999997</v>
      </c>
      <c r="M408" s="72">
        <f t="shared" si="470"/>
        <v>0</v>
      </c>
      <c r="N408" s="81">
        <v>0</v>
      </c>
      <c r="O408" s="81">
        <v>0</v>
      </c>
      <c r="P408" s="48">
        <v>0</v>
      </c>
      <c r="Q408" s="81">
        <v>0</v>
      </c>
      <c r="R408" s="72">
        <f t="shared" si="471"/>
        <v>8.0267999999999997</v>
      </c>
      <c r="S408" s="72">
        <f t="shared" si="490"/>
        <v>-8.0267999999999997</v>
      </c>
      <c r="T408" s="51">
        <f t="shared" si="491"/>
        <v>-1</v>
      </c>
      <c r="U408" s="50">
        <f t="shared" si="492"/>
        <v>0</v>
      </c>
      <c r="V408" s="51">
        <v>0</v>
      </c>
      <c r="W408" s="50">
        <f t="shared" si="493"/>
        <v>0</v>
      </c>
      <c r="X408" s="51">
        <v>0</v>
      </c>
      <c r="Y408" s="72">
        <f t="shared" si="494"/>
        <v>-6.6890000000000001</v>
      </c>
      <c r="Z408" s="51">
        <f t="shared" si="495"/>
        <v>-1</v>
      </c>
      <c r="AA408" s="72">
        <f t="shared" si="496"/>
        <v>-1.3377999999999997</v>
      </c>
      <c r="AB408" s="51">
        <f t="shared" si="497"/>
        <v>-1</v>
      </c>
      <c r="AC408" s="15" t="s">
        <v>867</v>
      </c>
      <c r="AK408" s="23"/>
      <c r="AL408" s="23"/>
    </row>
    <row r="409" spans="1:38" ht="31.5" x14ac:dyDescent="0.25">
      <c r="A409" s="43" t="s">
        <v>825</v>
      </c>
      <c r="B409" s="57" t="s">
        <v>882</v>
      </c>
      <c r="C409" s="81" t="s">
        <v>883</v>
      </c>
      <c r="D409" s="49">
        <v>39.42</v>
      </c>
      <c r="E409" s="47" t="s">
        <v>34</v>
      </c>
      <c r="F409" s="48">
        <v>0</v>
      </c>
      <c r="G409" s="49">
        <v>39.42</v>
      </c>
      <c r="H409" s="72">
        <f t="shared" si="469"/>
        <v>39.42</v>
      </c>
      <c r="I409" s="48">
        <v>0</v>
      </c>
      <c r="J409" s="48">
        <v>0</v>
      </c>
      <c r="K409" s="48">
        <v>32.85</v>
      </c>
      <c r="L409" s="48">
        <v>6.57</v>
      </c>
      <c r="M409" s="72">
        <f t="shared" si="470"/>
        <v>0</v>
      </c>
      <c r="N409" s="48">
        <v>0</v>
      </c>
      <c r="O409" s="48">
        <v>0</v>
      </c>
      <c r="P409" s="48">
        <v>0</v>
      </c>
      <c r="Q409" s="48">
        <v>0</v>
      </c>
      <c r="R409" s="72">
        <f t="shared" si="471"/>
        <v>39.42</v>
      </c>
      <c r="S409" s="72">
        <f t="shared" si="490"/>
        <v>-39.42</v>
      </c>
      <c r="T409" s="51">
        <f t="shared" si="491"/>
        <v>-1</v>
      </c>
      <c r="U409" s="50">
        <f t="shared" si="492"/>
        <v>0</v>
      </c>
      <c r="V409" s="51">
        <v>0</v>
      </c>
      <c r="W409" s="50">
        <f t="shared" si="493"/>
        <v>0</v>
      </c>
      <c r="X409" s="51">
        <v>0</v>
      </c>
      <c r="Y409" s="72">
        <f t="shared" si="494"/>
        <v>-32.85</v>
      </c>
      <c r="Z409" s="51">
        <f t="shared" si="495"/>
        <v>-1</v>
      </c>
      <c r="AA409" s="72">
        <f t="shared" si="496"/>
        <v>-6.57</v>
      </c>
      <c r="AB409" s="51">
        <f t="shared" si="497"/>
        <v>-1</v>
      </c>
      <c r="AC409" s="15" t="s">
        <v>867</v>
      </c>
      <c r="AK409" s="23"/>
      <c r="AL409" s="23"/>
    </row>
    <row r="410" spans="1:38" ht="31.5" x14ac:dyDescent="0.25">
      <c r="A410" s="43" t="s">
        <v>825</v>
      </c>
      <c r="B410" s="57" t="s">
        <v>884</v>
      </c>
      <c r="C410" s="81" t="s">
        <v>885</v>
      </c>
      <c r="D410" s="49">
        <v>8.9745607200000013</v>
      </c>
      <c r="E410" s="47" t="s">
        <v>34</v>
      </c>
      <c r="F410" s="48">
        <v>5.3836498099999996</v>
      </c>
      <c r="G410" s="49">
        <v>3.5909109100000016</v>
      </c>
      <c r="H410" s="72">
        <f t="shared" si="469"/>
        <v>1.8</v>
      </c>
      <c r="I410" s="48">
        <v>0</v>
      </c>
      <c r="J410" s="48">
        <v>0</v>
      </c>
      <c r="K410" s="48">
        <v>1.5</v>
      </c>
      <c r="L410" s="48">
        <v>0.30000000000000004</v>
      </c>
      <c r="M410" s="72">
        <f t="shared" si="470"/>
        <v>1.8953852200000001</v>
      </c>
      <c r="N410" s="81">
        <v>0</v>
      </c>
      <c r="O410" s="81">
        <v>0</v>
      </c>
      <c r="P410" s="48">
        <v>1.5954210200000001</v>
      </c>
      <c r="Q410" s="81">
        <v>0.29996420000000001</v>
      </c>
      <c r="R410" s="72">
        <f t="shared" si="471"/>
        <v>1.6955256900000015</v>
      </c>
      <c r="S410" s="72">
        <f t="shared" si="490"/>
        <v>9.5385220000000048E-2</v>
      </c>
      <c r="T410" s="51">
        <f t="shared" si="491"/>
        <v>5.2991788888888912E-2</v>
      </c>
      <c r="U410" s="50">
        <f t="shared" si="492"/>
        <v>0</v>
      </c>
      <c r="V410" s="51">
        <v>0</v>
      </c>
      <c r="W410" s="50">
        <f t="shared" si="493"/>
        <v>0</v>
      </c>
      <c r="X410" s="51">
        <v>0</v>
      </c>
      <c r="Y410" s="72">
        <f t="shared" si="494"/>
        <v>9.5421020000000079E-2</v>
      </c>
      <c r="Z410" s="51">
        <f t="shared" si="495"/>
        <v>6.3614013333333386E-2</v>
      </c>
      <c r="AA410" s="72">
        <f t="shared" si="496"/>
        <v>-3.5800000000030252E-5</v>
      </c>
      <c r="AB410" s="51">
        <f t="shared" si="497"/>
        <v>-1.1933333333343416E-4</v>
      </c>
      <c r="AC410" s="15" t="s">
        <v>886</v>
      </c>
      <c r="AK410" s="23"/>
      <c r="AL410" s="23"/>
    </row>
    <row r="411" spans="1:38" ht="47.25" x14ac:dyDescent="0.25">
      <c r="A411" s="43" t="s">
        <v>825</v>
      </c>
      <c r="B411" s="57" t="s">
        <v>887</v>
      </c>
      <c r="C411" s="81" t="s">
        <v>888</v>
      </c>
      <c r="D411" s="49">
        <v>114.43180520799999</v>
      </c>
      <c r="E411" s="47" t="s">
        <v>34</v>
      </c>
      <c r="F411" s="48">
        <v>38.770224990000003</v>
      </c>
      <c r="G411" s="49">
        <v>75.661580217999983</v>
      </c>
      <c r="H411" s="72">
        <f t="shared" si="469"/>
        <v>31.174800011999999</v>
      </c>
      <c r="I411" s="48">
        <v>0</v>
      </c>
      <c r="J411" s="48">
        <v>0</v>
      </c>
      <c r="K411" s="48">
        <v>25.97900001</v>
      </c>
      <c r="L411" s="48">
        <v>5.1958000019999986</v>
      </c>
      <c r="M411" s="72">
        <f t="shared" si="470"/>
        <v>35.36601022</v>
      </c>
      <c r="N411" s="81">
        <v>0</v>
      </c>
      <c r="O411" s="81">
        <v>0</v>
      </c>
      <c r="P411" s="48">
        <v>29.670380309999999</v>
      </c>
      <c r="Q411" s="81">
        <v>5.695629910000001</v>
      </c>
      <c r="R411" s="72">
        <f t="shared" si="471"/>
        <v>40.295569997999984</v>
      </c>
      <c r="S411" s="72">
        <f t="shared" si="490"/>
        <v>4.1912102080000011</v>
      </c>
      <c r="T411" s="51">
        <f t="shared" si="491"/>
        <v>0.13444224843099858</v>
      </c>
      <c r="U411" s="50">
        <f t="shared" si="492"/>
        <v>0</v>
      </c>
      <c r="V411" s="51">
        <v>0</v>
      </c>
      <c r="W411" s="50">
        <f t="shared" si="493"/>
        <v>0</v>
      </c>
      <c r="X411" s="51">
        <v>0</v>
      </c>
      <c r="Y411" s="72">
        <f t="shared" si="494"/>
        <v>3.6913802999999987</v>
      </c>
      <c r="Z411" s="51">
        <f t="shared" si="495"/>
        <v>0.14209093108199275</v>
      </c>
      <c r="AA411" s="72">
        <f t="shared" si="496"/>
        <v>0.49982990800000238</v>
      </c>
      <c r="AB411" s="51">
        <f t="shared" si="497"/>
        <v>9.6198835176027717E-2</v>
      </c>
      <c r="AC411" s="15" t="s">
        <v>889</v>
      </c>
      <c r="AK411" s="23"/>
      <c r="AL411" s="23"/>
    </row>
    <row r="412" spans="1:38" ht="31.5" x14ac:dyDescent="0.25">
      <c r="A412" s="30" t="s">
        <v>890</v>
      </c>
      <c r="B412" s="37" t="s">
        <v>211</v>
      </c>
      <c r="C412" s="32" t="s">
        <v>33</v>
      </c>
      <c r="D412" s="107">
        <f>SUM(D413:D440)</f>
        <v>1713.8282739193892</v>
      </c>
      <c r="E412" s="108" t="s">
        <v>34</v>
      </c>
      <c r="F412" s="84">
        <f>SUM(F413:F440)</f>
        <v>195.58898156000001</v>
      </c>
      <c r="G412" s="107">
        <f>SUM(G413:G440)</f>
        <v>1518.2392923593889</v>
      </c>
      <c r="H412" s="107">
        <f t="shared" ref="H412:Q412" si="498">SUM(H413:H440)</f>
        <v>272.66772491600005</v>
      </c>
      <c r="I412" s="107">
        <f t="shared" si="498"/>
        <v>0</v>
      </c>
      <c r="J412" s="107">
        <f t="shared" si="498"/>
        <v>0</v>
      </c>
      <c r="K412" s="107">
        <f t="shared" si="498"/>
        <v>229.13620447166701</v>
      </c>
      <c r="L412" s="107">
        <f t="shared" si="498"/>
        <v>43.531520444333026</v>
      </c>
      <c r="M412" s="107">
        <f t="shared" si="498"/>
        <v>153.96046405999996</v>
      </c>
      <c r="N412" s="107">
        <f t="shared" si="498"/>
        <v>0</v>
      </c>
      <c r="O412" s="107">
        <f t="shared" si="498"/>
        <v>0</v>
      </c>
      <c r="P412" s="107">
        <f t="shared" si="498"/>
        <v>130.30806452999997</v>
      </c>
      <c r="Q412" s="107">
        <f t="shared" si="498"/>
        <v>23.652399529999997</v>
      </c>
      <c r="R412" s="84">
        <f>SUM(R413:R440)</f>
        <v>1364.5866433393892</v>
      </c>
      <c r="S412" s="84">
        <f>SUM(S413:S440)</f>
        <v>-119.01507589599998</v>
      </c>
      <c r="T412" s="35">
        <f>S412/H412</f>
        <v>-0.43648391437844214</v>
      </c>
      <c r="U412" s="34">
        <f>SUM(U413:U440)</f>
        <v>0</v>
      </c>
      <c r="V412" s="35">
        <v>0</v>
      </c>
      <c r="W412" s="34">
        <f>SUM(W413:W440)</f>
        <v>0</v>
      </c>
      <c r="X412" s="35">
        <v>0</v>
      </c>
      <c r="Y412" s="84">
        <f>SUM(Y413:Y440)</f>
        <v>-99.13595498166697</v>
      </c>
      <c r="Z412" s="35">
        <f>Y412/K412</f>
        <v>-0.43265076861271506</v>
      </c>
      <c r="AA412" s="84">
        <f>SUM(AA413:AA440)</f>
        <v>-19.879120914333022</v>
      </c>
      <c r="AB412" s="35">
        <f>AA412/L412</f>
        <v>-0.45666038565673173</v>
      </c>
      <c r="AC412" s="36" t="s">
        <v>34</v>
      </c>
      <c r="AK412" s="23"/>
      <c r="AL412" s="23"/>
    </row>
    <row r="413" spans="1:38" ht="47.25" x14ac:dyDescent="0.25">
      <c r="A413" s="52" t="s">
        <v>890</v>
      </c>
      <c r="B413" s="60" t="s">
        <v>891</v>
      </c>
      <c r="C413" s="48" t="s">
        <v>892</v>
      </c>
      <c r="D413" s="49">
        <v>7.1343199999999998</v>
      </c>
      <c r="E413" s="47" t="s">
        <v>34</v>
      </c>
      <c r="F413" s="48">
        <v>4.3746716599999997</v>
      </c>
      <c r="G413" s="49">
        <v>2.75964834</v>
      </c>
      <c r="H413" s="72">
        <f t="shared" ref="H413:H440" si="499">I413+J413+K413+L413</f>
        <v>1.7459200000000001</v>
      </c>
      <c r="I413" s="48">
        <v>0</v>
      </c>
      <c r="J413" s="48">
        <v>0</v>
      </c>
      <c r="K413" s="48">
        <v>1.4549333333333334</v>
      </c>
      <c r="L413" s="48">
        <v>0.29098666666666673</v>
      </c>
      <c r="M413" s="72">
        <f t="shared" ref="M413:M440" si="500">N413+O413+P413+Q413</f>
        <v>2.8909234399999999</v>
      </c>
      <c r="N413" s="48">
        <v>0</v>
      </c>
      <c r="O413" s="48">
        <v>0</v>
      </c>
      <c r="P413" s="48">
        <v>2.4091028699999999</v>
      </c>
      <c r="Q413" s="48">
        <v>0.48182057</v>
      </c>
      <c r="R413" s="72">
        <f t="shared" ref="R413:R440" si="501">G413-M413</f>
        <v>-0.13127509999999987</v>
      </c>
      <c r="S413" s="72">
        <f t="shared" ref="S413:S437" si="502">M413-H413</f>
        <v>1.1450034399999998</v>
      </c>
      <c r="T413" s="51">
        <f t="shared" ref="T413:T437" si="503">S413/H413</f>
        <v>0.6558166697214074</v>
      </c>
      <c r="U413" s="50">
        <f t="shared" ref="U413:U437" si="504">N413-I413</f>
        <v>0</v>
      </c>
      <c r="V413" s="51">
        <v>0</v>
      </c>
      <c r="W413" s="50">
        <f t="shared" ref="W413:W437" si="505">O413-J413</f>
        <v>0</v>
      </c>
      <c r="X413" s="51">
        <v>0</v>
      </c>
      <c r="Y413" s="72">
        <f t="shared" ref="Y413:Y437" si="506">P413-K413</f>
        <v>0.95416953666666648</v>
      </c>
      <c r="Z413" s="51">
        <f t="shared" ref="Z413:Z437" si="507">Y413/K413</f>
        <v>0.65581667201246319</v>
      </c>
      <c r="AA413" s="72">
        <f t="shared" ref="AA413:AA437" si="508">Q413-L413</f>
        <v>0.19083390333333328</v>
      </c>
      <c r="AB413" s="51">
        <f t="shared" ref="AB413:AB437" si="509">AA413/L413</f>
        <v>0.65581665826612867</v>
      </c>
      <c r="AC413" s="45" t="s">
        <v>889</v>
      </c>
      <c r="AK413" s="23"/>
      <c r="AL413" s="23"/>
    </row>
    <row r="414" spans="1:38" ht="31.5" x14ac:dyDescent="0.25">
      <c r="A414" s="52" t="s">
        <v>890</v>
      </c>
      <c r="B414" s="60" t="s">
        <v>893</v>
      </c>
      <c r="C414" s="48" t="s">
        <v>894</v>
      </c>
      <c r="D414" s="49">
        <v>10.127619999999999</v>
      </c>
      <c r="E414" s="47" t="s">
        <v>34</v>
      </c>
      <c r="F414" s="48">
        <v>3.0731999999999999</v>
      </c>
      <c r="G414" s="49">
        <v>7.0544199999999986</v>
      </c>
      <c r="H414" s="72">
        <f t="shared" si="499"/>
        <v>0.33006879999999911</v>
      </c>
      <c r="I414" s="48">
        <v>0</v>
      </c>
      <c r="J414" s="48">
        <v>0</v>
      </c>
      <c r="K414" s="48">
        <v>0.2750573333333326</v>
      </c>
      <c r="L414" s="48">
        <v>5.5011466666666509E-2</v>
      </c>
      <c r="M414" s="72">
        <f t="shared" si="500"/>
        <v>0</v>
      </c>
      <c r="N414" s="81">
        <v>0</v>
      </c>
      <c r="O414" s="81">
        <v>0</v>
      </c>
      <c r="P414" s="48">
        <v>0</v>
      </c>
      <c r="Q414" s="81">
        <v>0</v>
      </c>
      <c r="R414" s="72">
        <f t="shared" si="501"/>
        <v>7.0544199999999986</v>
      </c>
      <c r="S414" s="72">
        <f t="shared" si="502"/>
        <v>-0.33006879999999911</v>
      </c>
      <c r="T414" s="51">
        <f t="shared" si="503"/>
        <v>-1</v>
      </c>
      <c r="U414" s="50">
        <f t="shared" si="504"/>
        <v>0</v>
      </c>
      <c r="V414" s="51">
        <v>0</v>
      </c>
      <c r="W414" s="50">
        <f t="shared" si="505"/>
        <v>0</v>
      </c>
      <c r="X414" s="51">
        <v>0</v>
      </c>
      <c r="Y414" s="72">
        <f t="shared" si="506"/>
        <v>-0.2750573333333326</v>
      </c>
      <c r="Z414" s="51">
        <f t="shared" si="507"/>
        <v>-1</v>
      </c>
      <c r="AA414" s="72">
        <f t="shared" si="508"/>
        <v>-5.5011466666666509E-2</v>
      </c>
      <c r="AB414" s="51">
        <f t="shared" si="509"/>
        <v>-1</v>
      </c>
      <c r="AC414" s="15" t="s">
        <v>895</v>
      </c>
      <c r="AK414" s="23"/>
      <c r="AL414" s="23"/>
    </row>
    <row r="415" spans="1:38" ht="92.25" customHeight="1" x14ac:dyDescent="0.25">
      <c r="A415" s="43" t="s">
        <v>890</v>
      </c>
      <c r="B415" s="87" t="s">
        <v>896</v>
      </c>
      <c r="C415" s="81" t="s">
        <v>897</v>
      </c>
      <c r="D415" s="49">
        <v>237.40437009220278</v>
      </c>
      <c r="E415" s="47" t="s">
        <v>34</v>
      </c>
      <c r="F415" s="48">
        <v>25.471056839999999</v>
      </c>
      <c r="G415" s="49">
        <v>211.93331325220279</v>
      </c>
      <c r="H415" s="72">
        <f t="shared" si="499"/>
        <v>12.810238536</v>
      </c>
      <c r="I415" s="48">
        <v>0</v>
      </c>
      <c r="J415" s="48">
        <v>0</v>
      </c>
      <c r="K415" s="48">
        <v>10.706891003333334</v>
      </c>
      <c r="L415" s="48">
        <v>2.1033475326666657</v>
      </c>
      <c r="M415" s="72">
        <f t="shared" si="500"/>
        <v>0.52691447999999985</v>
      </c>
      <c r="N415" s="81">
        <v>0</v>
      </c>
      <c r="O415" s="81">
        <v>0</v>
      </c>
      <c r="P415" s="48">
        <v>0.49513639999999998</v>
      </c>
      <c r="Q415" s="81">
        <v>3.1778079999999903E-2</v>
      </c>
      <c r="R415" s="72">
        <f t="shared" si="501"/>
        <v>211.40639877220281</v>
      </c>
      <c r="S415" s="72">
        <f t="shared" si="502"/>
        <v>-12.283324056</v>
      </c>
      <c r="T415" s="51">
        <f t="shared" si="503"/>
        <v>-0.95886770737959037</v>
      </c>
      <c r="U415" s="50">
        <f t="shared" si="504"/>
        <v>0</v>
      </c>
      <c r="V415" s="51">
        <v>0</v>
      </c>
      <c r="W415" s="50">
        <f t="shared" si="505"/>
        <v>0</v>
      </c>
      <c r="X415" s="51">
        <v>0</v>
      </c>
      <c r="Y415" s="72">
        <f t="shared" si="506"/>
        <v>-10.211754603333334</v>
      </c>
      <c r="Z415" s="51">
        <f t="shared" si="507"/>
        <v>-0.95375535252522414</v>
      </c>
      <c r="AA415" s="72">
        <f t="shared" si="508"/>
        <v>-2.0715694526666657</v>
      </c>
      <c r="AB415" s="51">
        <f t="shared" si="509"/>
        <v>-0.98489166459348199</v>
      </c>
      <c r="AC415" s="65" t="s">
        <v>898</v>
      </c>
      <c r="AK415" s="23"/>
      <c r="AL415" s="23"/>
    </row>
    <row r="416" spans="1:38" ht="31.5" x14ac:dyDescent="0.25">
      <c r="A416" s="52" t="s">
        <v>890</v>
      </c>
      <c r="B416" s="53" t="s">
        <v>899</v>
      </c>
      <c r="C416" s="86" t="s">
        <v>900</v>
      </c>
      <c r="D416" s="49">
        <v>276.1085350866</v>
      </c>
      <c r="E416" s="47" t="s">
        <v>34</v>
      </c>
      <c r="F416" s="48">
        <v>32.505194680000002</v>
      </c>
      <c r="G416" s="49">
        <v>243.60334040660001</v>
      </c>
      <c r="H416" s="72">
        <f t="shared" si="499"/>
        <v>5.8785999999999996</v>
      </c>
      <c r="I416" s="48">
        <v>0</v>
      </c>
      <c r="J416" s="48">
        <v>0</v>
      </c>
      <c r="K416" s="48">
        <v>5</v>
      </c>
      <c r="L416" s="48">
        <v>0.8785999999999996</v>
      </c>
      <c r="M416" s="72">
        <f t="shared" si="500"/>
        <v>5.3927144499999997</v>
      </c>
      <c r="N416" s="81">
        <v>0</v>
      </c>
      <c r="O416" s="81">
        <v>0</v>
      </c>
      <c r="P416" s="48">
        <v>4.5951777299999996</v>
      </c>
      <c r="Q416" s="81">
        <v>0.79753672000000009</v>
      </c>
      <c r="R416" s="72">
        <f t="shared" si="501"/>
        <v>238.21062595660001</v>
      </c>
      <c r="S416" s="72">
        <f t="shared" si="502"/>
        <v>-0.48588554999999989</v>
      </c>
      <c r="T416" s="51">
        <f t="shared" si="503"/>
        <v>-8.2653276290273178E-2</v>
      </c>
      <c r="U416" s="50">
        <f t="shared" si="504"/>
        <v>0</v>
      </c>
      <c r="V416" s="51">
        <v>0</v>
      </c>
      <c r="W416" s="50">
        <f t="shared" si="505"/>
        <v>0</v>
      </c>
      <c r="X416" s="51">
        <v>0</v>
      </c>
      <c r="Y416" s="72">
        <f t="shared" si="506"/>
        <v>-0.40482227000000037</v>
      </c>
      <c r="Z416" s="51">
        <f t="shared" si="507"/>
        <v>-8.0964454000000075E-2</v>
      </c>
      <c r="AA416" s="72">
        <f t="shared" si="508"/>
        <v>-8.1063279999999516E-2</v>
      </c>
      <c r="AB416" s="51">
        <f t="shared" si="509"/>
        <v>-9.2264147507397629E-2</v>
      </c>
      <c r="AC416" s="15" t="s">
        <v>34</v>
      </c>
      <c r="AK416" s="23"/>
      <c r="AL416" s="23"/>
    </row>
    <row r="417" spans="1:38" ht="47.25" x14ac:dyDescent="0.25">
      <c r="A417" s="43" t="s">
        <v>890</v>
      </c>
      <c r="B417" s="87" t="s">
        <v>901</v>
      </c>
      <c r="C417" s="81" t="s">
        <v>902</v>
      </c>
      <c r="D417" s="49">
        <v>3.4014192200000002</v>
      </c>
      <c r="E417" s="47" t="s">
        <v>34</v>
      </c>
      <c r="F417" s="48">
        <v>0.62872793999999999</v>
      </c>
      <c r="G417" s="49">
        <v>2.7726912800000001</v>
      </c>
      <c r="H417" s="72">
        <f t="shared" si="499"/>
        <v>1.0561479999999999</v>
      </c>
      <c r="I417" s="48">
        <v>0</v>
      </c>
      <c r="J417" s="48">
        <v>0</v>
      </c>
      <c r="K417" s="48">
        <v>0.89999999999999991</v>
      </c>
      <c r="L417" s="48">
        <v>0.15614799999999995</v>
      </c>
      <c r="M417" s="72">
        <f t="shared" si="500"/>
        <v>0</v>
      </c>
      <c r="N417" s="81">
        <v>0</v>
      </c>
      <c r="O417" s="81">
        <v>0</v>
      </c>
      <c r="P417" s="48">
        <v>0</v>
      </c>
      <c r="Q417" s="81">
        <v>0</v>
      </c>
      <c r="R417" s="72">
        <f t="shared" si="501"/>
        <v>2.7726912800000001</v>
      </c>
      <c r="S417" s="72">
        <f t="shared" si="502"/>
        <v>-1.0561479999999999</v>
      </c>
      <c r="T417" s="51">
        <f t="shared" si="503"/>
        <v>-1</v>
      </c>
      <c r="U417" s="50">
        <f t="shared" si="504"/>
        <v>0</v>
      </c>
      <c r="V417" s="51">
        <v>0</v>
      </c>
      <c r="W417" s="50">
        <f t="shared" si="505"/>
        <v>0</v>
      </c>
      <c r="X417" s="51">
        <v>0</v>
      </c>
      <c r="Y417" s="72">
        <f t="shared" si="506"/>
        <v>-0.89999999999999991</v>
      </c>
      <c r="Z417" s="51">
        <f t="shared" si="507"/>
        <v>-1</v>
      </c>
      <c r="AA417" s="72">
        <f t="shared" si="508"/>
        <v>-0.15614799999999995</v>
      </c>
      <c r="AB417" s="51">
        <f t="shared" si="509"/>
        <v>-1</v>
      </c>
      <c r="AC417" s="15" t="s">
        <v>903</v>
      </c>
      <c r="AK417" s="23"/>
      <c r="AL417" s="23"/>
    </row>
    <row r="418" spans="1:38" ht="42.75" customHeight="1" x14ac:dyDescent="0.25">
      <c r="A418" s="43" t="s">
        <v>890</v>
      </c>
      <c r="B418" s="87" t="s">
        <v>904</v>
      </c>
      <c r="C418" s="81" t="s">
        <v>905</v>
      </c>
      <c r="D418" s="46">
        <v>8.2799999999999994</v>
      </c>
      <c r="E418" s="47" t="s">
        <v>34</v>
      </c>
      <c r="F418" s="48">
        <v>0</v>
      </c>
      <c r="G418" s="49">
        <v>8.2799999999999994</v>
      </c>
      <c r="H418" s="72">
        <f t="shared" si="499"/>
        <v>0.41399999999999998</v>
      </c>
      <c r="I418" s="48">
        <v>0</v>
      </c>
      <c r="J418" s="48">
        <v>0</v>
      </c>
      <c r="K418" s="48">
        <v>0.34499999999999997</v>
      </c>
      <c r="L418" s="48">
        <v>6.9000000000000006E-2</v>
      </c>
      <c r="M418" s="72">
        <f t="shared" si="500"/>
        <v>0.78973380000000004</v>
      </c>
      <c r="N418" s="81">
        <v>0</v>
      </c>
      <c r="O418" s="81">
        <v>0</v>
      </c>
      <c r="P418" s="48">
        <v>0.65811149999999996</v>
      </c>
      <c r="Q418" s="81">
        <v>0.13162230000000008</v>
      </c>
      <c r="R418" s="72">
        <f t="shared" si="501"/>
        <v>7.4902661999999989</v>
      </c>
      <c r="S418" s="72">
        <f t="shared" si="502"/>
        <v>0.37573380000000006</v>
      </c>
      <c r="T418" s="51">
        <f t="shared" si="503"/>
        <v>0.90756956521739152</v>
      </c>
      <c r="U418" s="50">
        <f t="shared" si="504"/>
        <v>0</v>
      </c>
      <c r="V418" s="51">
        <v>0</v>
      </c>
      <c r="W418" s="50">
        <f t="shared" si="505"/>
        <v>0</v>
      </c>
      <c r="X418" s="51">
        <v>0</v>
      </c>
      <c r="Y418" s="72">
        <f t="shared" si="506"/>
        <v>0.31311149999999999</v>
      </c>
      <c r="Z418" s="51">
        <f t="shared" si="507"/>
        <v>0.90756956521739129</v>
      </c>
      <c r="AA418" s="72">
        <f t="shared" si="508"/>
        <v>6.2622300000000075E-2</v>
      </c>
      <c r="AB418" s="51">
        <f t="shared" si="509"/>
        <v>0.90756956521739229</v>
      </c>
      <c r="AC418" s="15" t="s">
        <v>886</v>
      </c>
      <c r="AK418" s="23"/>
      <c r="AL418" s="23"/>
    </row>
    <row r="419" spans="1:38" ht="42.75" customHeight="1" x14ac:dyDescent="0.25">
      <c r="A419" s="43" t="s">
        <v>890</v>
      </c>
      <c r="B419" s="87" t="s">
        <v>906</v>
      </c>
      <c r="C419" s="81" t="s">
        <v>907</v>
      </c>
      <c r="D419" s="49">
        <v>6.5178231799999997</v>
      </c>
      <c r="E419" s="47" t="s">
        <v>34</v>
      </c>
      <c r="F419" s="48">
        <v>0.47922317999999997</v>
      </c>
      <c r="G419" s="49">
        <v>6.0385999999999997</v>
      </c>
      <c r="H419" s="72">
        <f t="shared" si="499"/>
        <v>5.9185999999999996</v>
      </c>
      <c r="I419" s="48">
        <v>0</v>
      </c>
      <c r="J419" s="48">
        <v>0</v>
      </c>
      <c r="K419" s="48">
        <v>5</v>
      </c>
      <c r="L419" s="48">
        <v>0.91859999999999964</v>
      </c>
      <c r="M419" s="72">
        <f t="shared" si="500"/>
        <v>1.4790064000000001</v>
      </c>
      <c r="N419" s="48">
        <v>0</v>
      </c>
      <c r="O419" s="48">
        <v>0</v>
      </c>
      <c r="P419" s="48">
        <v>1.28227322</v>
      </c>
      <c r="Q419" s="48">
        <v>0.19673318000000006</v>
      </c>
      <c r="R419" s="72">
        <f t="shared" si="501"/>
        <v>4.5595935999999995</v>
      </c>
      <c r="S419" s="72">
        <f t="shared" si="502"/>
        <v>-4.4395935999999994</v>
      </c>
      <c r="T419" s="51">
        <f t="shared" si="503"/>
        <v>-0.75010874193221366</v>
      </c>
      <c r="U419" s="50">
        <f t="shared" si="504"/>
        <v>0</v>
      </c>
      <c r="V419" s="51">
        <v>0</v>
      </c>
      <c r="W419" s="50">
        <f t="shared" si="505"/>
        <v>0</v>
      </c>
      <c r="X419" s="51">
        <v>0</v>
      </c>
      <c r="Y419" s="72">
        <f t="shared" si="506"/>
        <v>-3.71772678</v>
      </c>
      <c r="Z419" s="51">
        <f t="shared" si="507"/>
        <v>-0.74354535600000005</v>
      </c>
      <c r="AA419" s="72">
        <f t="shared" si="508"/>
        <v>-0.72186681999999958</v>
      </c>
      <c r="AB419" s="51">
        <f t="shared" si="509"/>
        <v>-0.78583368168952739</v>
      </c>
      <c r="AC419" s="15" t="s">
        <v>908</v>
      </c>
      <c r="AK419" s="23"/>
      <c r="AL419" s="23"/>
    </row>
    <row r="420" spans="1:38" ht="42.75" customHeight="1" x14ac:dyDescent="0.25">
      <c r="A420" s="43" t="s">
        <v>890</v>
      </c>
      <c r="B420" s="87" t="s">
        <v>909</v>
      </c>
      <c r="C420" s="81" t="s">
        <v>910</v>
      </c>
      <c r="D420" s="49">
        <v>77.404891948</v>
      </c>
      <c r="E420" s="47" t="s">
        <v>34</v>
      </c>
      <c r="F420" s="48">
        <v>5.9985652700000003</v>
      </c>
      <c r="G420" s="49">
        <v>71.406326677999999</v>
      </c>
      <c r="H420" s="72">
        <f t="shared" si="499"/>
        <v>32.948799999999999</v>
      </c>
      <c r="I420" s="48">
        <v>0</v>
      </c>
      <c r="J420" s="48">
        <v>0</v>
      </c>
      <c r="K420" s="48">
        <v>27.583333333333329</v>
      </c>
      <c r="L420" s="48">
        <v>5.3654666666666699</v>
      </c>
      <c r="M420" s="72">
        <f t="shared" si="500"/>
        <v>0</v>
      </c>
      <c r="N420" s="81">
        <v>0</v>
      </c>
      <c r="O420" s="81">
        <v>0</v>
      </c>
      <c r="P420" s="48">
        <v>0</v>
      </c>
      <c r="Q420" s="81">
        <v>0</v>
      </c>
      <c r="R420" s="72">
        <f t="shared" si="501"/>
        <v>71.406326677999999</v>
      </c>
      <c r="S420" s="72">
        <f t="shared" si="502"/>
        <v>-32.948799999999999</v>
      </c>
      <c r="T420" s="51">
        <f t="shared" si="503"/>
        <v>-1</v>
      </c>
      <c r="U420" s="50">
        <f t="shared" si="504"/>
        <v>0</v>
      </c>
      <c r="V420" s="51">
        <v>0</v>
      </c>
      <c r="W420" s="50">
        <f t="shared" si="505"/>
        <v>0</v>
      </c>
      <c r="X420" s="51">
        <v>0</v>
      </c>
      <c r="Y420" s="72">
        <f t="shared" si="506"/>
        <v>-27.583333333333329</v>
      </c>
      <c r="Z420" s="51">
        <f t="shared" si="507"/>
        <v>-1</v>
      </c>
      <c r="AA420" s="72">
        <f t="shared" si="508"/>
        <v>-5.3654666666666699</v>
      </c>
      <c r="AB420" s="51">
        <f t="shared" si="509"/>
        <v>-1</v>
      </c>
      <c r="AC420" s="15" t="s">
        <v>911</v>
      </c>
      <c r="AK420" s="23"/>
      <c r="AL420" s="23"/>
    </row>
    <row r="421" spans="1:38" ht="47.25" x14ac:dyDescent="0.25">
      <c r="A421" s="43" t="s">
        <v>890</v>
      </c>
      <c r="B421" s="87" t="s">
        <v>912</v>
      </c>
      <c r="C421" s="81" t="s">
        <v>913</v>
      </c>
      <c r="D421" s="49">
        <v>72.568116150000009</v>
      </c>
      <c r="E421" s="47" t="s">
        <v>34</v>
      </c>
      <c r="F421" s="48">
        <v>21.590052730000004</v>
      </c>
      <c r="G421" s="49">
        <v>50.978063420000005</v>
      </c>
      <c r="H421" s="72">
        <f t="shared" si="499"/>
        <v>37.508071840000007</v>
      </c>
      <c r="I421" s="48">
        <v>0</v>
      </c>
      <c r="J421" s="48">
        <v>0</v>
      </c>
      <c r="K421" s="48">
        <v>31.449455638333646</v>
      </c>
      <c r="L421" s="48">
        <v>6.0586162016663607</v>
      </c>
      <c r="M421" s="72">
        <f t="shared" si="500"/>
        <v>32.999313649999998</v>
      </c>
      <c r="N421" s="48">
        <v>0</v>
      </c>
      <c r="O421" s="48">
        <v>0</v>
      </c>
      <c r="P421" s="48">
        <v>27.790409189999998</v>
      </c>
      <c r="Q421" s="48">
        <v>5.2089044599999994</v>
      </c>
      <c r="R421" s="72">
        <f t="shared" si="501"/>
        <v>17.978749770000007</v>
      </c>
      <c r="S421" s="72">
        <f t="shared" si="502"/>
        <v>-4.5087581900000089</v>
      </c>
      <c r="T421" s="51">
        <f t="shared" si="503"/>
        <v>-0.12020767714302234</v>
      </c>
      <c r="U421" s="50">
        <f t="shared" si="504"/>
        <v>0</v>
      </c>
      <c r="V421" s="51">
        <v>0</v>
      </c>
      <c r="W421" s="50">
        <f t="shared" si="505"/>
        <v>0</v>
      </c>
      <c r="X421" s="51">
        <v>0</v>
      </c>
      <c r="Y421" s="72">
        <f t="shared" si="506"/>
        <v>-3.6590464483336476</v>
      </c>
      <c r="Z421" s="51">
        <f t="shared" si="507"/>
        <v>-0.11634689294506093</v>
      </c>
      <c r="AA421" s="72">
        <f t="shared" si="508"/>
        <v>-0.84971174166636132</v>
      </c>
      <c r="AB421" s="51">
        <f t="shared" si="509"/>
        <v>-0.14024848470062468</v>
      </c>
      <c r="AC421" s="15" t="s">
        <v>908</v>
      </c>
      <c r="AK421" s="23"/>
      <c r="AL421" s="23"/>
    </row>
    <row r="422" spans="1:38" ht="78.75" x14ac:dyDescent="0.25">
      <c r="A422" s="43" t="s">
        <v>890</v>
      </c>
      <c r="B422" s="87" t="s">
        <v>914</v>
      </c>
      <c r="C422" s="81" t="s">
        <v>915</v>
      </c>
      <c r="D422" s="49">
        <v>18.053072</v>
      </c>
      <c r="E422" s="47" t="s">
        <v>34</v>
      </c>
      <c r="F422" s="48">
        <v>0.72993240000000004</v>
      </c>
      <c r="G422" s="49">
        <v>17.323139600000001</v>
      </c>
      <c r="H422" s="72">
        <f t="shared" si="499"/>
        <v>4.8411604000000024</v>
      </c>
      <c r="I422" s="48">
        <v>0</v>
      </c>
      <c r="J422" s="48">
        <v>0</v>
      </c>
      <c r="K422" s="48">
        <v>4.0343003333333352</v>
      </c>
      <c r="L422" s="48">
        <v>0.80686006666666721</v>
      </c>
      <c r="M422" s="72">
        <f t="shared" si="500"/>
        <v>12.76410022</v>
      </c>
      <c r="N422" s="48">
        <v>0</v>
      </c>
      <c r="O422" s="48">
        <v>0</v>
      </c>
      <c r="P422" s="48">
        <v>10.71682378</v>
      </c>
      <c r="Q422" s="48">
        <v>2.0472764399999992</v>
      </c>
      <c r="R422" s="72">
        <f t="shared" si="501"/>
        <v>4.5590393800000015</v>
      </c>
      <c r="S422" s="72">
        <f t="shared" si="502"/>
        <v>7.9229398199999972</v>
      </c>
      <c r="T422" s="51">
        <f t="shared" si="503"/>
        <v>1.6365786640740085</v>
      </c>
      <c r="U422" s="50">
        <f t="shared" si="504"/>
        <v>0</v>
      </c>
      <c r="V422" s="51">
        <v>0</v>
      </c>
      <c r="W422" s="50">
        <f t="shared" si="505"/>
        <v>0</v>
      </c>
      <c r="X422" s="51">
        <v>0</v>
      </c>
      <c r="Y422" s="72">
        <f t="shared" si="506"/>
        <v>6.6825234466666652</v>
      </c>
      <c r="Z422" s="51">
        <f t="shared" si="507"/>
        <v>1.6564268632784807</v>
      </c>
      <c r="AA422" s="72">
        <f t="shared" si="508"/>
        <v>1.240416373333332</v>
      </c>
      <c r="AB422" s="51">
        <f t="shared" si="509"/>
        <v>1.5373376680516486</v>
      </c>
      <c r="AC422" s="15" t="s">
        <v>916</v>
      </c>
      <c r="AK422" s="23"/>
      <c r="AL422" s="23"/>
    </row>
    <row r="423" spans="1:38" ht="47.25" x14ac:dyDescent="0.25">
      <c r="A423" s="43" t="s">
        <v>890</v>
      </c>
      <c r="B423" s="87" t="s">
        <v>917</v>
      </c>
      <c r="C423" s="81" t="s">
        <v>918</v>
      </c>
      <c r="D423" s="49">
        <v>134.64249107118638</v>
      </c>
      <c r="E423" s="47" t="s">
        <v>34</v>
      </c>
      <c r="F423" s="48">
        <v>32.65642493</v>
      </c>
      <c r="G423" s="49">
        <v>101.98606614118638</v>
      </c>
      <c r="H423" s="72">
        <f t="shared" si="499"/>
        <v>26.57328205</v>
      </c>
      <c r="I423" s="48">
        <v>0</v>
      </c>
      <c r="J423" s="48">
        <v>0</v>
      </c>
      <c r="K423" s="48">
        <v>22.34</v>
      </c>
      <c r="L423" s="48">
        <v>4.2332820499999997</v>
      </c>
      <c r="M423" s="72">
        <f t="shared" si="500"/>
        <v>23.482871280000001</v>
      </c>
      <c r="N423" s="48">
        <v>0</v>
      </c>
      <c r="O423" s="48">
        <v>0</v>
      </c>
      <c r="P423" s="48">
        <v>19.814922119999999</v>
      </c>
      <c r="Q423" s="48">
        <v>3.6679491600000027</v>
      </c>
      <c r="R423" s="72">
        <f t="shared" si="501"/>
        <v>78.503194861186387</v>
      </c>
      <c r="S423" s="72">
        <f t="shared" si="502"/>
        <v>-3.0904107699999983</v>
      </c>
      <c r="T423" s="51">
        <f t="shared" si="503"/>
        <v>-0.11629766937276001</v>
      </c>
      <c r="U423" s="50">
        <f t="shared" si="504"/>
        <v>0</v>
      </c>
      <c r="V423" s="51">
        <v>0</v>
      </c>
      <c r="W423" s="50">
        <f t="shared" si="505"/>
        <v>0</v>
      </c>
      <c r="X423" s="51">
        <v>0</v>
      </c>
      <c r="Y423" s="72">
        <f t="shared" si="506"/>
        <v>-2.5250778800000013</v>
      </c>
      <c r="Z423" s="51">
        <f t="shared" si="507"/>
        <v>-0.11302944852282906</v>
      </c>
      <c r="AA423" s="72">
        <f t="shared" si="508"/>
        <v>-0.56533288999999698</v>
      </c>
      <c r="AB423" s="51">
        <f t="shared" si="509"/>
        <v>-0.13354482014728902</v>
      </c>
      <c r="AC423" s="15" t="s">
        <v>919</v>
      </c>
      <c r="AK423" s="23"/>
      <c r="AL423" s="23"/>
    </row>
    <row r="424" spans="1:38" ht="31.5" x14ac:dyDescent="0.25">
      <c r="A424" s="43" t="s">
        <v>890</v>
      </c>
      <c r="B424" s="87" t="s">
        <v>920</v>
      </c>
      <c r="C424" s="81" t="s">
        <v>921</v>
      </c>
      <c r="D424" s="49">
        <v>81.745828759999995</v>
      </c>
      <c r="E424" s="47" t="s">
        <v>34</v>
      </c>
      <c r="F424" s="48">
        <v>11.433224890000002</v>
      </c>
      <c r="G424" s="49">
        <v>70.31260386999999</v>
      </c>
      <c r="H424" s="72">
        <f t="shared" si="499"/>
        <v>13.451600000000001</v>
      </c>
      <c r="I424" s="48">
        <v>0</v>
      </c>
      <c r="J424" s="48">
        <v>0</v>
      </c>
      <c r="K424" s="48">
        <v>11.368</v>
      </c>
      <c r="L424" s="48">
        <v>2.0836000000000006</v>
      </c>
      <c r="M424" s="72">
        <f t="shared" si="500"/>
        <v>7.8184234699999999</v>
      </c>
      <c r="N424" s="48">
        <v>0</v>
      </c>
      <c r="O424" s="48">
        <v>0</v>
      </c>
      <c r="P424" s="48">
        <v>6.6377965000000003</v>
      </c>
      <c r="Q424" s="48">
        <v>1.1806269699999996</v>
      </c>
      <c r="R424" s="72">
        <f t="shared" si="501"/>
        <v>62.494180399999991</v>
      </c>
      <c r="S424" s="72">
        <f t="shared" si="502"/>
        <v>-5.633176530000001</v>
      </c>
      <c r="T424" s="51">
        <f t="shared" si="503"/>
        <v>-0.41877371688126325</v>
      </c>
      <c r="U424" s="50">
        <f t="shared" si="504"/>
        <v>0</v>
      </c>
      <c r="V424" s="51">
        <v>0</v>
      </c>
      <c r="W424" s="50">
        <f t="shared" si="505"/>
        <v>0</v>
      </c>
      <c r="X424" s="51">
        <v>0</v>
      </c>
      <c r="Y424" s="72">
        <f t="shared" si="506"/>
        <v>-4.7302035</v>
      </c>
      <c r="Z424" s="51">
        <f t="shared" si="507"/>
        <v>-0.41609812631949328</v>
      </c>
      <c r="AA424" s="72">
        <f t="shared" si="508"/>
        <v>-0.90297303000000095</v>
      </c>
      <c r="AB424" s="51">
        <f t="shared" si="509"/>
        <v>-0.43337158283739713</v>
      </c>
      <c r="AC424" s="15" t="s">
        <v>908</v>
      </c>
      <c r="AK424" s="23"/>
      <c r="AL424" s="23"/>
    </row>
    <row r="425" spans="1:38" ht="31.5" x14ac:dyDescent="0.25">
      <c r="A425" s="43" t="s">
        <v>890</v>
      </c>
      <c r="B425" s="87" t="s">
        <v>922</v>
      </c>
      <c r="C425" s="81" t="s">
        <v>923</v>
      </c>
      <c r="D425" s="49">
        <v>13.101827179999999</v>
      </c>
      <c r="E425" s="47" t="s">
        <v>34</v>
      </c>
      <c r="F425" s="48">
        <v>1.3518271799999999</v>
      </c>
      <c r="G425" s="49">
        <v>11.75</v>
      </c>
      <c r="H425" s="72">
        <f t="shared" si="499"/>
        <v>11.75</v>
      </c>
      <c r="I425" s="48">
        <v>0</v>
      </c>
      <c r="J425" s="48">
        <v>0</v>
      </c>
      <c r="K425" s="48">
        <v>10</v>
      </c>
      <c r="L425" s="48">
        <v>1.75</v>
      </c>
      <c r="M425" s="72">
        <f t="shared" si="500"/>
        <v>0</v>
      </c>
      <c r="N425" s="48">
        <v>0</v>
      </c>
      <c r="O425" s="48">
        <v>0</v>
      </c>
      <c r="P425" s="48">
        <v>0</v>
      </c>
      <c r="Q425" s="48">
        <v>0</v>
      </c>
      <c r="R425" s="72">
        <f t="shared" si="501"/>
        <v>11.75</v>
      </c>
      <c r="S425" s="72">
        <f t="shared" si="502"/>
        <v>-11.75</v>
      </c>
      <c r="T425" s="51">
        <f t="shared" si="503"/>
        <v>-1</v>
      </c>
      <c r="U425" s="50">
        <f t="shared" si="504"/>
        <v>0</v>
      </c>
      <c r="V425" s="51">
        <v>0</v>
      </c>
      <c r="W425" s="50">
        <f t="shared" si="505"/>
        <v>0</v>
      </c>
      <c r="X425" s="51">
        <v>0</v>
      </c>
      <c r="Y425" s="72">
        <f t="shared" si="506"/>
        <v>-10</v>
      </c>
      <c r="Z425" s="51">
        <f t="shared" si="507"/>
        <v>-1</v>
      </c>
      <c r="AA425" s="72">
        <f t="shared" si="508"/>
        <v>-1.75</v>
      </c>
      <c r="AB425" s="51">
        <f t="shared" si="509"/>
        <v>-1</v>
      </c>
      <c r="AC425" s="15" t="s">
        <v>924</v>
      </c>
      <c r="AK425" s="23"/>
      <c r="AL425" s="23"/>
    </row>
    <row r="426" spans="1:38" ht="63" x14ac:dyDescent="0.25">
      <c r="A426" s="43" t="s">
        <v>890</v>
      </c>
      <c r="B426" s="87" t="s">
        <v>925</v>
      </c>
      <c r="C426" s="81" t="s">
        <v>926</v>
      </c>
      <c r="D426" s="49">
        <v>55.755243820000004</v>
      </c>
      <c r="E426" s="47" t="s">
        <v>34</v>
      </c>
      <c r="F426" s="48">
        <v>28.616048170000006</v>
      </c>
      <c r="G426" s="49">
        <v>27.139195649999998</v>
      </c>
      <c r="H426" s="72">
        <f t="shared" si="499"/>
        <v>4.5989867999999952</v>
      </c>
      <c r="I426" s="48">
        <v>0</v>
      </c>
      <c r="J426" s="48">
        <v>0</v>
      </c>
      <c r="K426" s="48">
        <v>3.8324889999999963</v>
      </c>
      <c r="L426" s="48">
        <v>0.7664977999999989</v>
      </c>
      <c r="M426" s="72">
        <f t="shared" si="500"/>
        <v>14.624840649999999</v>
      </c>
      <c r="N426" s="48">
        <v>0</v>
      </c>
      <c r="O426" s="48">
        <v>0</v>
      </c>
      <c r="P426" s="48">
        <v>12.239407440000001</v>
      </c>
      <c r="Q426" s="48">
        <v>2.3854332099999986</v>
      </c>
      <c r="R426" s="72">
        <f t="shared" si="501"/>
        <v>12.514354999999998</v>
      </c>
      <c r="S426" s="72">
        <f t="shared" si="502"/>
        <v>10.025853850000004</v>
      </c>
      <c r="T426" s="51">
        <f t="shared" si="503"/>
        <v>2.180013617347198</v>
      </c>
      <c r="U426" s="50">
        <f t="shared" si="504"/>
        <v>0</v>
      </c>
      <c r="V426" s="51">
        <v>0</v>
      </c>
      <c r="W426" s="50">
        <f t="shared" si="505"/>
        <v>0</v>
      </c>
      <c r="X426" s="51">
        <v>0</v>
      </c>
      <c r="Y426" s="72">
        <f t="shared" si="506"/>
        <v>8.4069184400000054</v>
      </c>
      <c r="Z426" s="51">
        <f t="shared" si="507"/>
        <v>2.1935923208129271</v>
      </c>
      <c r="AA426" s="72">
        <f t="shared" si="508"/>
        <v>1.6189354099999997</v>
      </c>
      <c r="AB426" s="51">
        <f t="shared" si="509"/>
        <v>2.1121201000185548</v>
      </c>
      <c r="AC426" s="15" t="s">
        <v>927</v>
      </c>
      <c r="AK426" s="23"/>
      <c r="AL426" s="23"/>
    </row>
    <row r="427" spans="1:38" ht="63" x14ac:dyDescent="0.25">
      <c r="A427" s="43" t="s">
        <v>890</v>
      </c>
      <c r="B427" s="87" t="s">
        <v>928</v>
      </c>
      <c r="C427" s="81" t="s">
        <v>929</v>
      </c>
      <c r="D427" s="49">
        <v>86.216409800000008</v>
      </c>
      <c r="E427" s="47" t="s">
        <v>34</v>
      </c>
      <c r="F427" s="48">
        <v>0</v>
      </c>
      <c r="G427" s="49">
        <v>86.216409800000008</v>
      </c>
      <c r="H427" s="72">
        <f t="shared" si="499"/>
        <v>2.4</v>
      </c>
      <c r="I427" s="48">
        <v>0</v>
      </c>
      <c r="J427" s="48">
        <v>0</v>
      </c>
      <c r="K427" s="48">
        <v>2</v>
      </c>
      <c r="L427" s="48">
        <v>0.39999999999999991</v>
      </c>
      <c r="M427" s="72">
        <f t="shared" si="500"/>
        <v>1.7999999999999998</v>
      </c>
      <c r="N427" s="48">
        <v>0</v>
      </c>
      <c r="O427" s="48">
        <v>0</v>
      </c>
      <c r="P427" s="48">
        <v>1.4999999999999998</v>
      </c>
      <c r="Q427" s="48">
        <v>0.3</v>
      </c>
      <c r="R427" s="72">
        <f t="shared" si="501"/>
        <v>84.416409800000011</v>
      </c>
      <c r="S427" s="72">
        <f t="shared" si="502"/>
        <v>-0.60000000000000009</v>
      </c>
      <c r="T427" s="51">
        <f t="shared" si="503"/>
        <v>-0.25000000000000006</v>
      </c>
      <c r="U427" s="50">
        <f t="shared" si="504"/>
        <v>0</v>
      </c>
      <c r="V427" s="51">
        <v>0</v>
      </c>
      <c r="W427" s="50">
        <f t="shared" si="505"/>
        <v>0</v>
      </c>
      <c r="X427" s="51">
        <v>0</v>
      </c>
      <c r="Y427" s="72">
        <f t="shared" si="506"/>
        <v>-0.50000000000000022</v>
      </c>
      <c r="Z427" s="51">
        <f t="shared" si="507"/>
        <v>-0.25000000000000011</v>
      </c>
      <c r="AA427" s="72">
        <f t="shared" si="508"/>
        <v>-9.9999999999999922E-2</v>
      </c>
      <c r="AB427" s="51">
        <f t="shared" si="509"/>
        <v>-0.24999999999999986</v>
      </c>
      <c r="AC427" s="15" t="s">
        <v>930</v>
      </c>
      <c r="AK427" s="23"/>
      <c r="AL427" s="23"/>
    </row>
    <row r="428" spans="1:38" ht="63" x14ac:dyDescent="0.25">
      <c r="A428" s="43" t="s">
        <v>890</v>
      </c>
      <c r="B428" s="87" t="s">
        <v>931</v>
      </c>
      <c r="C428" s="81" t="s">
        <v>932</v>
      </c>
      <c r="D428" s="49">
        <v>4.9436954039999996</v>
      </c>
      <c r="E428" s="47" t="s">
        <v>34</v>
      </c>
      <c r="F428" s="48">
        <v>0</v>
      </c>
      <c r="G428" s="49">
        <v>4.9436954039999996</v>
      </c>
      <c r="H428" s="72">
        <f t="shared" si="499"/>
        <v>4.9436954039999996</v>
      </c>
      <c r="I428" s="48">
        <v>0</v>
      </c>
      <c r="J428" s="48">
        <v>0</v>
      </c>
      <c r="K428" s="48">
        <v>4.1512188500000002</v>
      </c>
      <c r="L428" s="48">
        <v>0.79247655399999939</v>
      </c>
      <c r="M428" s="72">
        <f t="shared" si="500"/>
        <v>0.92681941000000001</v>
      </c>
      <c r="N428" s="48">
        <v>0</v>
      </c>
      <c r="O428" s="48">
        <v>0</v>
      </c>
      <c r="P428" s="48">
        <v>0.82722340000000005</v>
      </c>
      <c r="Q428" s="48">
        <v>9.9596009999999957E-2</v>
      </c>
      <c r="R428" s="72">
        <f t="shared" si="501"/>
        <v>4.0168759939999994</v>
      </c>
      <c r="S428" s="72">
        <f t="shared" si="502"/>
        <v>-4.0168759939999994</v>
      </c>
      <c r="T428" s="51">
        <f t="shared" si="503"/>
        <v>-0.81252497691299908</v>
      </c>
      <c r="U428" s="50">
        <f t="shared" si="504"/>
        <v>0</v>
      </c>
      <c r="V428" s="51">
        <v>0</v>
      </c>
      <c r="W428" s="50">
        <f t="shared" si="505"/>
        <v>0</v>
      </c>
      <c r="X428" s="51">
        <v>0</v>
      </c>
      <c r="Y428" s="72">
        <f t="shared" si="506"/>
        <v>-3.32399545</v>
      </c>
      <c r="Z428" s="51">
        <f t="shared" si="507"/>
        <v>-0.80072758630877772</v>
      </c>
      <c r="AA428" s="72">
        <f t="shared" si="508"/>
        <v>-0.69288054399999943</v>
      </c>
      <c r="AB428" s="51">
        <f t="shared" si="509"/>
        <v>-0.87432308312808449</v>
      </c>
      <c r="AC428" s="15" t="s">
        <v>933</v>
      </c>
      <c r="AK428" s="23"/>
      <c r="AL428" s="23"/>
    </row>
    <row r="429" spans="1:38" ht="94.5" x14ac:dyDescent="0.25">
      <c r="A429" s="43" t="s">
        <v>890</v>
      </c>
      <c r="B429" s="87" t="s">
        <v>934</v>
      </c>
      <c r="C429" s="81" t="s">
        <v>935</v>
      </c>
      <c r="D429" s="49">
        <v>11.875642987999999</v>
      </c>
      <c r="E429" s="47" t="s">
        <v>34</v>
      </c>
      <c r="F429" s="48">
        <v>0.53854654999999996</v>
      </c>
      <c r="G429" s="49">
        <v>11.337096438</v>
      </c>
      <c r="H429" s="72">
        <f t="shared" si="499"/>
        <v>2.480015152</v>
      </c>
      <c r="I429" s="48">
        <v>0</v>
      </c>
      <c r="J429" s="48">
        <v>0</v>
      </c>
      <c r="K429" s="48">
        <v>2.0756149700000002</v>
      </c>
      <c r="L429" s="48">
        <v>0.40440018199999983</v>
      </c>
      <c r="M429" s="72">
        <f t="shared" si="500"/>
        <v>2.11032362</v>
      </c>
      <c r="N429" s="48">
        <v>0</v>
      </c>
      <c r="O429" s="48">
        <v>0</v>
      </c>
      <c r="P429" s="48">
        <v>1.75860302</v>
      </c>
      <c r="Q429" s="48">
        <v>0.35172059999999994</v>
      </c>
      <c r="R429" s="72">
        <f t="shared" si="501"/>
        <v>9.2267728180000006</v>
      </c>
      <c r="S429" s="72">
        <f t="shared" si="502"/>
        <v>-0.36969153200000004</v>
      </c>
      <c r="T429" s="51">
        <f t="shared" si="503"/>
        <v>-0.14906825537007851</v>
      </c>
      <c r="U429" s="50">
        <f t="shared" si="504"/>
        <v>0</v>
      </c>
      <c r="V429" s="51">
        <v>0</v>
      </c>
      <c r="W429" s="50">
        <f t="shared" si="505"/>
        <v>0</v>
      </c>
      <c r="X429" s="51">
        <v>0</v>
      </c>
      <c r="Y429" s="72">
        <f t="shared" si="506"/>
        <v>-0.31701195000000015</v>
      </c>
      <c r="Z429" s="51">
        <f t="shared" si="507"/>
        <v>-0.15273157815006516</v>
      </c>
      <c r="AA429" s="72">
        <f t="shared" si="508"/>
        <v>-5.2679581999999892E-2</v>
      </c>
      <c r="AB429" s="51">
        <f t="shared" si="509"/>
        <v>-0.13026597005834165</v>
      </c>
      <c r="AC429" s="15" t="s">
        <v>936</v>
      </c>
      <c r="AK429" s="23"/>
      <c r="AL429" s="23"/>
    </row>
    <row r="430" spans="1:38" ht="47.25" x14ac:dyDescent="0.25">
      <c r="A430" s="43" t="s">
        <v>890</v>
      </c>
      <c r="B430" s="87" t="s">
        <v>937</v>
      </c>
      <c r="C430" s="81" t="s">
        <v>938</v>
      </c>
      <c r="D430" s="49">
        <v>14.110779999999998</v>
      </c>
      <c r="E430" s="47" t="s">
        <v>34</v>
      </c>
      <c r="F430" s="48">
        <v>0</v>
      </c>
      <c r="G430" s="49">
        <v>14.110779999999998</v>
      </c>
      <c r="H430" s="72">
        <f t="shared" si="499"/>
        <v>11.750779999999999</v>
      </c>
      <c r="I430" s="48">
        <v>0</v>
      </c>
      <c r="J430" s="48">
        <v>0</v>
      </c>
      <c r="K430" s="48">
        <v>9.8333333333333321</v>
      </c>
      <c r="L430" s="48">
        <v>1.9174466666666667</v>
      </c>
      <c r="M430" s="72">
        <f t="shared" si="500"/>
        <v>0</v>
      </c>
      <c r="N430" s="48">
        <v>0</v>
      </c>
      <c r="O430" s="48">
        <v>0</v>
      </c>
      <c r="P430" s="48">
        <v>0</v>
      </c>
      <c r="Q430" s="48">
        <v>0</v>
      </c>
      <c r="R430" s="72">
        <f t="shared" si="501"/>
        <v>14.110779999999998</v>
      </c>
      <c r="S430" s="72">
        <f t="shared" si="502"/>
        <v>-11.750779999999999</v>
      </c>
      <c r="T430" s="51">
        <f t="shared" si="503"/>
        <v>-1</v>
      </c>
      <c r="U430" s="50">
        <f t="shared" si="504"/>
        <v>0</v>
      </c>
      <c r="V430" s="51">
        <v>0</v>
      </c>
      <c r="W430" s="50">
        <f t="shared" si="505"/>
        <v>0</v>
      </c>
      <c r="X430" s="51">
        <v>0</v>
      </c>
      <c r="Y430" s="72">
        <f t="shared" si="506"/>
        <v>-9.8333333333333321</v>
      </c>
      <c r="Z430" s="51">
        <f t="shared" si="507"/>
        <v>-1</v>
      </c>
      <c r="AA430" s="72">
        <f t="shared" si="508"/>
        <v>-1.9174466666666667</v>
      </c>
      <c r="AB430" s="51">
        <f t="shared" si="509"/>
        <v>-1</v>
      </c>
      <c r="AC430" s="15" t="s">
        <v>939</v>
      </c>
      <c r="AK430" s="23"/>
      <c r="AL430" s="23"/>
    </row>
    <row r="431" spans="1:38" ht="47.25" x14ac:dyDescent="0.25">
      <c r="A431" s="43" t="s">
        <v>890</v>
      </c>
      <c r="B431" s="87" t="s">
        <v>940</v>
      </c>
      <c r="C431" s="81" t="s">
        <v>941</v>
      </c>
      <c r="D431" s="49">
        <v>25.738799999999998</v>
      </c>
      <c r="E431" s="47" t="s">
        <v>34</v>
      </c>
      <c r="F431" s="48">
        <v>0</v>
      </c>
      <c r="G431" s="49">
        <v>25.738799999999998</v>
      </c>
      <c r="H431" s="72">
        <f t="shared" si="499"/>
        <v>25.738799999999998</v>
      </c>
      <c r="I431" s="48">
        <v>0</v>
      </c>
      <c r="J431" s="48">
        <v>0</v>
      </c>
      <c r="K431" s="48">
        <v>21.449000000000002</v>
      </c>
      <c r="L431" s="48">
        <v>4.2897999999999961</v>
      </c>
      <c r="M431" s="72">
        <f t="shared" si="500"/>
        <v>23.103288970000001</v>
      </c>
      <c r="N431" s="48">
        <v>0</v>
      </c>
      <c r="O431" s="48">
        <v>0</v>
      </c>
      <c r="P431" s="48">
        <v>19.311828500000001</v>
      </c>
      <c r="Q431" s="48">
        <v>3.7914604700000001</v>
      </c>
      <c r="R431" s="72">
        <f t="shared" si="501"/>
        <v>2.6355110299999964</v>
      </c>
      <c r="S431" s="72">
        <f t="shared" si="502"/>
        <v>-2.6355110299999964</v>
      </c>
      <c r="T431" s="51">
        <f t="shared" si="503"/>
        <v>-0.10239447954061559</v>
      </c>
      <c r="U431" s="50">
        <f t="shared" si="504"/>
        <v>0</v>
      </c>
      <c r="V431" s="51">
        <v>0</v>
      </c>
      <c r="W431" s="50">
        <f t="shared" si="505"/>
        <v>0</v>
      </c>
      <c r="X431" s="51">
        <v>0</v>
      </c>
      <c r="Y431" s="72">
        <f t="shared" si="506"/>
        <v>-2.1371715000000009</v>
      </c>
      <c r="Z431" s="51">
        <f t="shared" si="507"/>
        <v>-9.9639680171569808E-2</v>
      </c>
      <c r="AA431" s="72">
        <f t="shared" si="508"/>
        <v>-0.49833952999999598</v>
      </c>
      <c r="AB431" s="51">
        <f t="shared" si="509"/>
        <v>-0.11616847638584467</v>
      </c>
      <c r="AC431" s="15" t="s">
        <v>942</v>
      </c>
      <c r="AK431" s="23"/>
      <c r="AL431" s="23"/>
    </row>
    <row r="432" spans="1:38" ht="47.25" x14ac:dyDescent="0.25">
      <c r="A432" s="43" t="s">
        <v>890</v>
      </c>
      <c r="B432" s="87" t="s">
        <v>943</v>
      </c>
      <c r="C432" s="81" t="s">
        <v>944</v>
      </c>
      <c r="D432" s="49">
        <v>7.2</v>
      </c>
      <c r="E432" s="47" t="s">
        <v>34</v>
      </c>
      <c r="F432" s="48">
        <v>0</v>
      </c>
      <c r="G432" s="49">
        <v>7.2</v>
      </c>
      <c r="H432" s="72">
        <f t="shared" si="499"/>
        <v>7.2</v>
      </c>
      <c r="I432" s="48">
        <v>0</v>
      </c>
      <c r="J432" s="48">
        <v>0</v>
      </c>
      <c r="K432" s="48">
        <v>6</v>
      </c>
      <c r="L432" s="48">
        <v>1.2000000000000002</v>
      </c>
      <c r="M432" s="72">
        <f t="shared" si="500"/>
        <v>0.75253513000000005</v>
      </c>
      <c r="N432" s="81">
        <v>0</v>
      </c>
      <c r="O432" s="81">
        <v>0</v>
      </c>
      <c r="P432" s="81">
        <v>0.63497205999999995</v>
      </c>
      <c r="Q432" s="81">
        <v>0.1175630700000001</v>
      </c>
      <c r="R432" s="72">
        <f t="shared" si="501"/>
        <v>6.4474648700000001</v>
      </c>
      <c r="S432" s="72">
        <f t="shared" si="502"/>
        <v>-6.4474648700000001</v>
      </c>
      <c r="T432" s="51">
        <f t="shared" si="503"/>
        <v>-0.8954812319444444</v>
      </c>
      <c r="U432" s="50">
        <f t="shared" si="504"/>
        <v>0</v>
      </c>
      <c r="V432" s="51">
        <v>0</v>
      </c>
      <c r="W432" s="50">
        <f t="shared" si="505"/>
        <v>0</v>
      </c>
      <c r="X432" s="51">
        <v>0</v>
      </c>
      <c r="Y432" s="72">
        <f t="shared" si="506"/>
        <v>-5.3650279400000001</v>
      </c>
      <c r="Z432" s="51">
        <f t="shared" si="507"/>
        <v>-0.89417132333333338</v>
      </c>
      <c r="AA432" s="72">
        <f t="shared" si="508"/>
        <v>-1.0824369300000001</v>
      </c>
      <c r="AB432" s="51">
        <f t="shared" si="509"/>
        <v>-0.90203077499999995</v>
      </c>
      <c r="AC432" s="15" t="s">
        <v>945</v>
      </c>
      <c r="AK432" s="23"/>
      <c r="AL432" s="23"/>
    </row>
    <row r="433" spans="1:38" ht="63" x14ac:dyDescent="0.25">
      <c r="A433" s="43" t="s">
        <v>890</v>
      </c>
      <c r="B433" s="87" t="s">
        <v>946</v>
      </c>
      <c r="C433" s="81" t="s">
        <v>947</v>
      </c>
      <c r="D433" s="49">
        <v>47.196315935999991</v>
      </c>
      <c r="E433" s="47" t="s">
        <v>34</v>
      </c>
      <c r="F433" s="48">
        <v>6.1196460000000013</v>
      </c>
      <c r="G433" s="49">
        <v>41.076669935999988</v>
      </c>
      <c r="H433" s="72">
        <f t="shared" si="499"/>
        <v>39.970715935999991</v>
      </c>
      <c r="I433" s="48">
        <v>0</v>
      </c>
      <c r="J433" s="48">
        <v>0</v>
      </c>
      <c r="K433" s="48">
        <v>33.978666666666662</v>
      </c>
      <c r="L433" s="48">
        <v>5.9920492693333287</v>
      </c>
      <c r="M433" s="72">
        <f t="shared" si="500"/>
        <v>4.3188707700000002</v>
      </c>
      <c r="N433" s="81">
        <v>0</v>
      </c>
      <c r="O433" s="81">
        <v>0</v>
      </c>
      <c r="P433" s="81">
        <v>4.0410877699999999</v>
      </c>
      <c r="Q433" s="81">
        <v>0.27778300000000034</v>
      </c>
      <c r="R433" s="72">
        <f t="shared" si="501"/>
        <v>36.757799165999984</v>
      </c>
      <c r="S433" s="72">
        <f t="shared" si="502"/>
        <v>-35.651845165999987</v>
      </c>
      <c r="T433" s="51">
        <f t="shared" si="503"/>
        <v>-0.89194912653265301</v>
      </c>
      <c r="U433" s="50">
        <f t="shared" si="504"/>
        <v>0</v>
      </c>
      <c r="V433" s="51">
        <v>0</v>
      </c>
      <c r="W433" s="50">
        <f t="shared" si="505"/>
        <v>0</v>
      </c>
      <c r="X433" s="51">
        <v>0</v>
      </c>
      <c r="Y433" s="72">
        <f t="shared" si="506"/>
        <v>-29.937578896666661</v>
      </c>
      <c r="Z433" s="51">
        <f t="shared" si="507"/>
        <v>-0.88106985451655939</v>
      </c>
      <c r="AA433" s="72">
        <f t="shared" si="508"/>
        <v>-5.7142662693333284</v>
      </c>
      <c r="AB433" s="51">
        <f t="shared" si="509"/>
        <v>-0.95364140254626006</v>
      </c>
      <c r="AC433" s="15" t="s">
        <v>948</v>
      </c>
      <c r="AK433" s="23"/>
      <c r="AL433" s="23"/>
    </row>
    <row r="434" spans="1:38" ht="48" customHeight="1" x14ac:dyDescent="0.25">
      <c r="A434" s="43" t="s">
        <v>890</v>
      </c>
      <c r="B434" s="87" t="s">
        <v>949</v>
      </c>
      <c r="C434" s="81" t="s">
        <v>950</v>
      </c>
      <c r="D434" s="49">
        <v>9</v>
      </c>
      <c r="E434" s="47" t="s">
        <v>34</v>
      </c>
      <c r="F434" s="48">
        <v>4.9243240099999994</v>
      </c>
      <c r="G434" s="48">
        <v>4.0756759900000006</v>
      </c>
      <c r="H434" s="72">
        <f t="shared" si="499"/>
        <v>0.84799999999999998</v>
      </c>
      <c r="I434" s="48">
        <v>0</v>
      </c>
      <c r="J434" s="48">
        <v>0</v>
      </c>
      <c r="K434" s="48">
        <v>0.70666666666666678</v>
      </c>
      <c r="L434" s="48">
        <v>0.1413333333333332</v>
      </c>
      <c r="M434" s="72">
        <f t="shared" si="500"/>
        <v>4.4548140000000007</v>
      </c>
      <c r="N434" s="81">
        <v>0</v>
      </c>
      <c r="O434" s="81">
        <v>0</v>
      </c>
      <c r="P434" s="48">
        <v>3.7123450000000009</v>
      </c>
      <c r="Q434" s="81">
        <v>0.74246900000000005</v>
      </c>
      <c r="R434" s="72">
        <f t="shared" si="501"/>
        <v>-0.37913801000000014</v>
      </c>
      <c r="S434" s="72">
        <f t="shared" si="502"/>
        <v>3.6068140000000009</v>
      </c>
      <c r="T434" s="51">
        <f t="shared" si="503"/>
        <v>4.2533183962264163</v>
      </c>
      <c r="U434" s="50">
        <f t="shared" si="504"/>
        <v>0</v>
      </c>
      <c r="V434" s="51">
        <v>0</v>
      </c>
      <c r="W434" s="50">
        <f t="shared" si="505"/>
        <v>0</v>
      </c>
      <c r="X434" s="51">
        <v>0</v>
      </c>
      <c r="Y434" s="72">
        <f t="shared" si="506"/>
        <v>3.0056783333333339</v>
      </c>
      <c r="Z434" s="51">
        <f t="shared" si="507"/>
        <v>4.2533183962264154</v>
      </c>
      <c r="AA434" s="72">
        <f t="shared" si="508"/>
        <v>0.60113566666666685</v>
      </c>
      <c r="AB434" s="51">
        <f t="shared" si="509"/>
        <v>4.2533183962264207</v>
      </c>
      <c r="AC434" s="15" t="s">
        <v>779</v>
      </c>
      <c r="AK434" s="23"/>
      <c r="AL434" s="23"/>
    </row>
    <row r="435" spans="1:38" ht="50.25" customHeight="1" x14ac:dyDescent="0.25">
      <c r="A435" s="43" t="s">
        <v>890</v>
      </c>
      <c r="B435" s="87" t="s">
        <v>951</v>
      </c>
      <c r="C435" s="81" t="s">
        <v>952</v>
      </c>
      <c r="D435" s="49">
        <v>10.8</v>
      </c>
      <c r="E435" s="47" t="s">
        <v>34</v>
      </c>
      <c r="F435" s="48">
        <v>0</v>
      </c>
      <c r="G435" s="49">
        <v>10.8</v>
      </c>
      <c r="H435" s="72">
        <f t="shared" si="499"/>
        <v>10.8</v>
      </c>
      <c r="I435" s="48">
        <v>0</v>
      </c>
      <c r="J435" s="48">
        <v>0</v>
      </c>
      <c r="K435" s="48">
        <v>9</v>
      </c>
      <c r="L435" s="48">
        <v>1.8000000000000007</v>
      </c>
      <c r="M435" s="72">
        <f t="shared" si="500"/>
        <v>7.56996</v>
      </c>
      <c r="N435" s="81">
        <v>0</v>
      </c>
      <c r="O435" s="81">
        <v>0</v>
      </c>
      <c r="P435" s="81">
        <v>6.3083</v>
      </c>
      <c r="Q435" s="81">
        <v>1.2616599999999998</v>
      </c>
      <c r="R435" s="72">
        <f t="shared" si="501"/>
        <v>3.2300400000000007</v>
      </c>
      <c r="S435" s="72">
        <f t="shared" si="502"/>
        <v>-3.2300400000000007</v>
      </c>
      <c r="T435" s="51">
        <f t="shared" si="503"/>
        <v>-0.29907777777777783</v>
      </c>
      <c r="U435" s="50">
        <f t="shared" si="504"/>
        <v>0</v>
      </c>
      <c r="V435" s="51">
        <v>0</v>
      </c>
      <c r="W435" s="50">
        <f t="shared" si="505"/>
        <v>0</v>
      </c>
      <c r="X435" s="51">
        <v>0</v>
      </c>
      <c r="Y435" s="72">
        <f t="shared" si="506"/>
        <v>-2.6917</v>
      </c>
      <c r="Z435" s="51">
        <f t="shared" si="507"/>
        <v>-0.29907777777777778</v>
      </c>
      <c r="AA435" s="72">
        <f t="shared" si="508"/>
        <v>-0.53834000000000093</v>
      </c>
      <c r="AB435" s="51">
        <f t="shared" si="509"/>
        <v>-0.29907777777777816</v>
      </c>
      <c r="AC435" s="15" t="s">
        <v>953</v>
      </c>
      <c r="AK435" s="23"/>
      <c r="AL435" s="23"/>
    </row>
    <row r="436" spans="1:38" ht="31.5" x14ac:dyDescent="0.25">
      <c r="A436" s="52" t="s">
        <v>890</v>
      </c>
      <c r="B436" s="90" t="s">
        <v>954</v>
      </c>
      <c r="C436" s="48" t="s">
        <v>955</v>
      </c>
      <c r="D436" s="49">
        <v>27.501172407999995</v>
      </c>
      <c r="E436" s="47" t="s">
        <v>34</v>
      </c>
      <c r="F436" s="48">
        <v>0.68948858999999996</v>
      </c>
      <c r="G436" s="49">
        <v>26.811683817999995</v>
      </c>
      <c r="H436" s="72">
        <f t="shared" si="499"/>
        <v>2.7502419979999999</v>
      </c>
      <c r="I436" s="48">
        <v>0</v>
      </c>
      <c r="J436" s="48">
        <v>0</v>
      </c>
      <c r="K436" s="48">
        <v>2.3522440100000002</v>
      </c>
      <c r="L436" s="48">
        <v>0.39799798799999975</v>
      </c>
      <c r="M436" s="72">
        <f t="shared" si="500"/>
        <v>2.3113753500000001</v>
      </c>
      <c r="N436" s="48">
        <v>0</v>
      </c>
      <c r="O436" s="48">
        <v>0</v>
      </c>
      <c r="P436" s="48">
        <v>2.3078127899999998</v>
      </c>
      <c r="Q436" s="48">
        <v>3.5625600000002144E-3</v>
      </c>
      <c r="R436" s="72">
        <f t="shared" si="501"/>
        <v>24.500308467999997</v>
      </c>
      <c r="S436" s="72">
        <f t="shared" si="502"/>
        <v>-0.43886664799999986</v>
      </c>
      <c r="T436" s="51">
        <f t="shared" si="503"/>
        <v>-0.15957382961904717</v>
      </c>
      <c r="U436" s="50">
        <f t="shared" si="504"/>
        <v>0</v>
      </c>
      <c r="V436" s="51">
        <v>0</v>
      </c>
      <c r="W436" s="50">
        <f t="shared" si="505"/>
        <v>0</v>
      </c>
      <c r="X436" s="51">
        <v>0</v>
      </c>
      <c r="Y436" s="72">
        <f t="shared" si="506"/>
        <v>-4.4431220000000327E-2</v>
      </c>
      <c r="Z436" s="51">
        <f t="shared" si="507"/>
        <v>-1.8888865190478398E-2</v>
      </c>
      <c r="AA436" s="72">
        <f t="shared" si="508"/>
        <v>-0.39443542799999953</v>
      </c>
      <c r="AB436" s="51">
        <f t="shared" si="509"/>
        <v>-0.99104879897030984</v>
      </c>
      <c r="AC436" s="15" t="s">
        <v>942</v>
      </c>
      <c r="AK436" s="23"/>
      <c r="AL436" s="23"/>
    </row>
    <row r="437" spans="1:38" ht="63" x14ac:dyDescent="0.25">
      <c r="A437" s="52" t="s">
        <v>890</v>
      </c>
      <c r="B437" s="60" t="s">
        <v>956</v>
      </c>
      <c r="C437" s="48" t="s">
        <v>957</v>
      </c>
      <c r="D437" s="49">
        <v>458.95989887539997</v>
      </c>
      <c r="E437" s="47" t="s">
        <v>34</v>
      </c>
      <c r="F437" s="48">
        <v>14.40882654</v>
      </c>
      <c r="G437" s="49">
        <v>444.55107233539997</v>
      </c>
      <c r="H437" s="72">
        <f t="shared" si="499"/>
        <v>2.16</v>
      </c>
      <c r="I437" s="48">
        <v>0</v>
      </c>
      <c r="J437" s="48">
        <v>0</v>
      </c>
      <c r="K437" s="48">
        <v>1.8000000000000003</v>
      </c>
      <c r="L437" s="48">
        <v>0.35999999999999988</v>
      </c>
      <c r="M437" s="72">
        <f t="shared" si="500"/>
        <v>1.59725246</v>
      </c>
      <c r="N437" s="48">
        <v>0</v>
      </c>
      <c r="O437" s="48">
        <v>0</v>
      </c>
      <c r="P437" s="48">
        <v>1.3310437100000001</v>
      </c>
      <c r="Q437" s="48">
        <v>0.26620874999999999</v>
      </c>
      <c r="R437" s="72">
        <f t="shared" si="501"/>
        <v>442.95381987539997</v>
      </c>
      <c r="S437" s="72">
        <f t="shared" si="502"/>
        <v>-0.56274754000000016</v>
      </c>
      <c r="T437" s="51">
        <f t="shared" si="503"/>
        <v>-0.2605312685185186</v>
      </c>
      <c r="U437" s="50">
        <f t="shared" si="504"/>
        <v>0</v>
      </c>
      <c r="V437" s="51">
        <v>0</v>
      </c>
      <c r="W437" s="50">
        <f t="shared" si="505"/>
        <v>0</v>
      </c>
      <c r="X437" s="51">
        <v>0</v>
      </c>
      <c r="Y437" s="72">
        <f t="shared" si="506"/>
        <v>-0.46895629000000016</v>
      </c>
      <c r="Z437" s="51">
        <f t="shared" si="507"/>
        <v>-0.26053127222222228</v>
      </c>
      <c r="AA437" s="72">
        <f t="shared" si="508"/>
        <v>-9.3791249999999882E-2</v>
      </c>
      <c r="AB437" s="51">
        <f t="shared" si="509"/>
        <v>-0.26053124999999977</v>
      </c>
      <c r="AC437" s="15" t="s">
        <v>958</v>
      </c>
      <c r="AK437" s="23"/>
      <c r="AL437" s="23"/>
    </row>
    <row r="438" spans="1:38" ht="78.75" x14ac:dyDescent="0.25">
      <c r="A438" s="43" t="s">
        <v>890</v>
      </c>
      <c r="B438" s="87" t="s">
        <v>959</v>
      </c>
      <c r="C438" s="81" t="s">
        <v>960</v>
      </c>
      <c r="D438" s="49" t="s">
        <v>34</v>
      </c>
      <c r="E438" s="47" t="s">
        <v>34</v>
      </c>
      <c r="F438" s="48" t="s">
        <v>34</v>
      </c>
      <c r="G438" s="49" t="s">
        <v>34</v>
      </c>
      <c r="H438" s="72" t="s">
        <v>34</v>
      </c>
      <c r="I438" s="48" t="s">
        <v>34</v>
      </c>
      <c r="J438" s="48" t="s">
        <v>34</v>
      </c>
      <c r="K438" s="48" t="s">
        <v>34</v>
      </c>
      <c r="L438" s="48" t="s">
        <v>34</v>
      </c>
      <c r="M438" s="72">
        <f t="shared" si="500"/>
        <v>0.21258026999999999</v>
      </c>
      <c r="N438" s="48">
        <v>0</v>
      </c>
      <c r="O438" s="48">
        <v>0</v>
      </c>
      <c r="P438" s="48">
        <v>0.21258026999999999</v>
      </c>
      <c r="Q438" s="48">
        <v>0</v>
      </c>
      <c r="R438" s="72" t="s">
        <v>34</v>
      </c>
      <c r="S438" s="72" t="s">
        <v>34</v>
      </c>
      <c r="T438" s="51" t="s">
        <v>34</v>
      </c>
      <c r="U438" s="50" t="s">
        <v>34</v>
      </c>
      <c r="V438" s="51" t="s">
        <v>34</v>
      </c>
      <c r="W438" s="50" t="s">
        <v>34</v>
      </c>
      <c r="X438" s="51" t="s">
        <v>34</v>
      </c>
      <c r="Y438" s="72" t="s">
        <v>34</v>
      </c>
      <c r="Z438" s="51" t="s">
        <v>34</v>
      </c>
      <c r="AA438" s="72" t="s">
        <v>34</v>
      </c>
      <c r="AB438" s="51" t="s">
        <v>34</v>
      </c>
      <c r="AC438" s="15" t="s">
        <v>961</v>
      </c>
      <c r="AK438" s="23"/>
      <c r="AL438" s="23"/>
    </row>
    <row r="439" spans="1:38" ht="78.75" x14ac:dyDescent="0.25">
      <c r="A439" s="43" t="s">
        <v>890</v>
      </c>
      <c r="B439" s="87" t="s">
        <v>962</v>
      </c>
      <c r="C439" s="81" t="s">
        <v>963</v>
      </c>
      <c r="D439" s="49" t="s">
        <v>34</v>
      </c>
      <c r="E439" s="47" t="s">
        <v>34</v>
      </c>
      <c r="F439" s="48" t="s">
        <v>34</v>
      </c>
      <c r="G439" s="49" t="s">
        <v>34</v>
      </c>
      <c r="H439" s="72" t="s">
        <v>34</v>
      </c>
      <c r="I439" s="48" t="s">
        <v>34</v>
      </c>
      <c r="J439" s="48" t="s">
        <v>34</v>
      </c>
      <c r="K439" s="48" t="s">
        <v>34</v>
      </c>
      <c r="L439" s="48" t="s">
        <v>34</v>
      </c>
      <c r="M439" s="72">
        <f t="shared" si="500"/>
        <v>9.5234769999999996E-2</v>
      </c>
      <c r="N439" s="48">
        <v>0</v>
      </c>
      <c r="O439" s="48">
        <v>0</v>
      </c>
      <c r="P439" s="48">
        <v>9.5234769999999996E-2</v>
      </c>
      <c r="Q439" s="48">
        <v>0</v>
      </c>
      <c r="R439" s="72" t="s">
        <v>34</v>
      </c>
      <c r="S439" s="72" t="s">
        <v>34</v>
      </c>
      <c r="T439" s="51" t="s">
        <v>34</v>
      </c>
      <c r="U439" s="50" t="s">
        <v>34</v>
      </c>
      <c r="V439" s="51" t="s">
        <v>34</v>
      </c>
      <c r="W439" s="50" t="s">
        <v>34</v>
      </c>
      <c r="X439" s="51" t="s">
        <v>34</v>
      </c>
      <c r="Y439" s="72" t="s">
        <v>34</v>
      </c>
      <c r="Z439" s="51" t="s">
        <v>34</v>
      </c>
      <c r="AA439" s="72" t="s">
        <v>34</v>
      </c>
      <c r="AB439" s="51" t="s">
        <v>34</v>
      </c>
      <c r="AC439" s="15" t="s">
        <v>961</v>
      </c>
      <c r="AK439" s="23"/>
      <c r="AL439" s="23"/>
    </row>
    <row r="440" spans="1:38" ht="46.5" customHeight="1" x14ac:dyDescent="0.25">
      <c r="A440" s="43" t="s">
        <v>890</v>
      </c>
      <c r="B440" s="87" t="s">
        <v>964</v>
      </c>
      <c r="C440" s="81" t="s">
        <v>965</v>
      </c>
      <c r="D440" s="49">
        <v>8.0400000000000009</v>
      </c>
      <c r="E440" s="47" t="s">
        <v>34</v>
      </c>
      <c r="F440" s="48">
        <v>0</v>
      </c>
      <c r="G440" s="49">
        <v>8.0400000000000009</v>
      </c>
      <c r="H440" s="72">
        <f t="shared" si="499"/>
        <v>1.8</v>
      </c>
      <c r="I440" s="48">
        <v>0</v>
      </c>
      <c r="J440" s="48">
        <v>0</v>
      </c>
      <c r="K440" s="48">
        <v>1.5</v>
      </c>
      <c r="L440" s="48">
        <v>0.30000000000000004</v>
      </c>
      <c r="M440" s="72">
        <f t="shared" si="500"/>
        <v>1.93856747</v>
      </c>
      <c r="N440" s="48">
        <v>0</v>
      </c>
      <c r="O440" s="48">
        <v>0</v>
      </c>
      <c r="P440" s="48">
        <v>1.6278724899999999</v>
      </c>
      <c r="Q440" s="48">
        <v>0.31069498000000006</v>
      </c>
      <c r="R440" s="72">
        <f t="shared" si="501"/>
        <v>6.1014325300000012</v>
      </c>
      <c r="S440" s="72">
        <f>M440-H440</f>
        <v>0.13856746999999991</v>
      </c>
      <c r="T440" s="51">
        <f>S440/H440</f>
        <v>7.6981927777777723E-2</v>
      </c>
      <c r="U440" s="50">
        <f t="shared" ref="U440" si="510">N440-I440</f>
        <v>0</v>
      </c>
      <c r="V440" s="51">
        <v>0</v>
      </c>
      <c r="W440" s="50">
        <f t="shared" ref="W440" si="511">O440-J440</f>
        <v>0</v>
      </c>
      <c r="X440" s="51">
        <v>0</v>
      </c>
      <c r="Y440" s="72">
        <f>P440-K440</f>
        <v>0.12787248999999989</v>
      </c>
      <c r="Z440" s="51">
        <f t="shared" ref="Z440" si="512">Y440/K440</f>
        <v>8.5248326666666596E-2</v>
      </c>
      <c r="AA440" s="72">
        <f t="shared" ref="AA440" si="513">Q440-L440</f>
        <v>1.0694980000000021E-2</v>
      </c>
      <c r="AB440" s="51">
        <f t="shared" ref="AB440" si="514">AA440/L440</f>
        <v>3.5649933333333397E-2</v>
      </c>
      <c r="AC440" s="45" t="s">
        <v>34</v>
      </c>
      <c r="AK440" s="23"/>
      <c r="AL440" s="23"/>
    </row>
    <row r="441" spans="1:38" ht="47.25" x14ac:dyDescent="0.25">
      <c r="A441" s="30" t="s">
        <v>966</v>
      </c>
      <c r="B441" s="37" t="s">
        <v>359</v>
      </c>
      <c r="C441" s="32" t="s">
        <v>33</v>
      </c>
      <c r="D441" s="114">
        <f>D442</f>
        <v>0</v>
      </c>
      <c r="E441" s="108" t="s">
        <v>34</v>
      </c>
      <c r="F441" s="84">
        <f t="shared" ref="F441" si="515">F442</f>
        <v>0</v>
      </c>
      <c r="G441" s="107">
        <f>G442</f>
        <v>0</v>
      </c>
      <c r="H441" s="84">
        <f t="shared" ref="H441:AA441" si="516">H442</f>
        <v>0</v>
      </c>
      <c r="I441" s="84">
        <f t="shared" si="516"/>
        <v>0</v>
      </c>
      <c r="J441" s="84">
        <f t="shared" si="516"/>
        <v>0</v>
      </c>
      <c r="K441" s="84">
        <f t="shared" si="516"/>
        <v>0</v>
      </c>
      <c r="L441" s="84">
        <f t="shared" si="516"/>
        <v>0</v>
      </c>
      <c r="M441" s="84">
        <f t="shared" si="516"/>
        <v>0</v>
      </c>
      <c r="N441" s="84">
        <f t="shared" si="516"/>
        <v>0</v>
      </c>
      <c r="O441" s="84">
        <f t="shared" si="516"/>
        <v>0</v>
      </c>
      <c r="P441" s="84">
        <f t="shared" si="516"/>
        <v>0</v>
      </c>
      <c r="Q441" s="84">
        <f t="shared" si="516"/>
        <v>0</v>
      </c>
      <c r="R441" s="84">
        <f t="shared" si="516"/>
        <v>0</v>
      </c>
      <c r="S441" s="84">
        <f t="shared" si="516"/>
        <v>0</v>
      </c>
      <c r="T441" s="35">
        <v>0</v>
      </c>
      <c r="U441" s="34">
        <f t="shared" si="516"/>
        <v>0</v>
      </c>
      <c r="V441" s="35">
        <v>0</v>
      </c>
      <c r="W441" s="34">
        <f t="shared" si="516"/>
        <v>0</v>
      </c>
      <c r="X441" s="35">
        <v>0</v>
      </c>
      <c r="Y441" s="84">
        <f t="shared" si="516"/>
        <v>0</v>
      </c>
      <c r="Z441" s="35">
        <v>0</v>
      </c>
      <c r="AA441" s="84">
        <f t="shared" si="516"/>
        <v>0</v>
      </c>
      <c r="AB441" s="35">
        <v>0</v>
      </c>
      <c r="AC441" s="36" t="s">
        <v>34</v>
      </c>
      <c r="AK441" s="23"/>
      <c r="AL441" s="23"/>
    </row>
    <row r="442" spans="1:38" x14ac:dyDescent="0.25">
      <c r="A442" s="30" t="s">
        <v>967</v>
      </c>
      <c r="B442" s="37" t="s">
        <v>968</v>
      </c>
      <c r="C442" s="32" t="s">
        <v>33</v>
      </c>
      <c r="D442" s="107">
        <f>SUM(D443:D444)</f>
        <v>0</v>
      </c>
      <c r="E442" s="108" t="s">
        <v>34</v>
      </c>
      <c r="F442" s="84">
        <f t="shared" ref="F442" si="517">SUM(F443:F444)</f>
        <v>0</v>
      </c>
      <c r="G442" s="107">
        <f>SUM(G443:G444)</f>
        <v>0</v>
      </c>
      <c r="H442" s="84">
        <f t="shared" ref="H442:AA442" si="518">SUM(H443:H444)</f>
        <v>0</v>
      </c>
      <c r="I442" s="84">
        <f t="shared" si="518"/>
        <v>0</v>
      </c>
      <c r="J442" s="84">
        <f t="shared" si="518"/>
        <v>0</v>
      </c>
      <c r="K442" s="84">
        <f t="shared" si="518"/>
        <v>0</v>
      </c>
      <c r="L442" s="84">
        <f t="shared" si="518"/>
        <v>0</v>
      </c>
      <c r="M442" s="84">
        <f t="shared" si="518"/>
        <v>0</v>
      </c>
      <c r="N442" s="84">
        <f t="shared" si="518"/>
        <v>0</v>
      </c>
      <c r="O442" s="84">
        <f t="shared" si="518"/>
        <v>0</v>
      </c>
      <c r="P442" s="84">
        <f t="shared" si="518"/>
        <v>0</v>
      </c>
      <c r="Q442" s="84">
        <f t="shared" si="518"/>
        <v>0</v>
      </c>
      <c r="R442" s="84">
        <f t="shared" si="518"/>
        <v>0</v>
      </c>
      <c r="S442" s="84">
        <f t="shared" si="518"/>
        <v>0</v>
      </c>
      <c r="T442" s="35">
        <v>0</v>
      </c>
      <c r="U442" s="34">
        <f t="shared" si="518"/>
        <v>0</v>
      </c>
      <c r="V442" s="35">
        <v>0</v>
      </c>
      <c r="W442" s="34">
        <f t="shared" si="518"/>
        <v>0</v>
      </c>
      <c r="X442" s="35">
        <v>0</v>
      </c>
      <c r="Y442" s="84">
        <f t="shared" si="518"/>
        <v>0</v>
      </c>
      <c r="Z442" s="35">
        <v>0</v>
      </c>
      <c r="AA442" s="84">
        <f t="shared" si="518"/>
        <v>0</v>
      </c>
      <c r="AB442" s="35">
        <v>0</v>
      </c>
      <c r="AC442" s="36" t="s">
        <v>34</v>
      </c>
      <c r="AK442" s="23"/>
      <c r="AL442" s="23"/>
    </row>
    <row r="443" spans="1:38" ht="47.25" x14ac:dyDescent="0.25">
      <c r="A443" s="30" t="s">
        <v>969</v>
      </c>
      <c r="B443" s="37" t="s">
        <v>363</v>
      </c>
      <c r="C443" s="32" t="s">
        <v>33</v>
      </c>
      <c r="D443" s="107">
        <v>0</v>
      </c>
      <c r="E443" s="108" t="s">
        <v>34</v>
      </c>
      <c r="F443" s="84">
        <v>0</v>
      </c>
      <c r="G443" s="107">
        <v>0</v>
      </c>
      <c r="H443" s="84">
        <v>0</v>
      </c>
      <c r="I443" s="84">
        <v>0</v>
      </c>
      <c r="J443" s="84">
        <v>0</v>
      </c>
      <c r="K443" s="84">
        <v>0</v>
      </c>
      <c r="L443" s="84">
        <v>0</v>
      </c>
      <c r="M443" s="84">
        <v>0</v>
      </c>
      <c r="N443" s="84">
        <v>0</v>
      </c>
      <c r="O443" s="84">
        <v>0</v>
      </c>
      <c r="P443" s="84">
        <v>0</v>
      </c>
      <c r="Q443" s="84">
        <v>0</v>
      </c>
      <c r="R443" s="84">
        <v>0</v>
      </c>
      <c r="S443" s="84">
        <v>0</v>
      </c>
      <c r="T443" s="35">
        <v>0</v>
      </c>
      <c r="U443" s="34">
        <v>0</v>
      </c>
      <c r="V443" s="35">
        <v>0</v>
      </c>
      <c r="W443" s="34">
        <v>0</v>
      </c>
      <c r="X443" s="35">
        <v>0</v>
      </c>
      <c r="Y443" s="84">
        <v>0</v>
      </c>
      <c r="Z443" s="35">
        <v>0</v>
      </c>
      <c r="AA443" s="84">
        <v>0</v>
      </c>
      <c r="AB443" s="35">
        <v>0</v>
      </c>
      <c r="AC443" s="36" t="s">
        <v>34</v>
      </c>
      <c r="AK443" s="23"/>
      <c r="AL443" s="23"/>
    </row>
    <row r="444" spans="1:38" ht="47.25" x14ac:dyDescent="0.25">
      <c r="A444" s="30" t="s">
        <v>970</v>
      </c>
      <c r="B444" s="37" t="s">
        <v>365</v>
      </c>
      <c r="C444" s="32" t="s">
        <v>33</v>
      </c>
      <c r="D444" s="107">
        <f>SUM(D445:D445)</f>
        <v>0</v>
      </c>
      <c r="E444" s="108" t="s">
        <v>34</v>
      </c>
      <c r="F444" s="84">
        <f t="shared" ref="F444" si="519">SUM(F445:F445)</f>
        <v>0</v>
      </c>
      <c r="G444" s="107">
        <f>SUM(G445:G445)</f>
        <v>0</v>
      </c>
      <c r="H444" s="84">
        <v>0</v>
      </c>
      <c r="I444" s="84">
        <v>0</v>
      </c>
      <c r="J444" s="84">
        <v>0</v>
      </c>
      <c r="K444" s="84">
        <v>0</v>
      </c>
      <c r="L444" s="84">
        <v>0</v>
      </c>
      <c r="M444" s="84">
        <v>0</v>
      </c>
      <c r="N444" s="84">
        <v>0</v>
      </c>
      <c r="O444" s="84">
        <v>0</v>
      </c>
      <c r="P444" s="84">
        <v>0</v>
      </c>
      <c r="Q444" s="84">
        <v>0</v>
      </c>
      <c r="R444" s="84">
        <v>0</v>
      </c>
      <c r="S444" s="84">
        <v>0</v>
      </c>
      <c r="T444" s="35">
        <v>0</v>
      </c>
      <c r="U444" s="34">
        <v>0</v>
      </c>
      <c r="V444" s="35">
        <v>0</v>
      </c>
      <c r="W444" s="34">
        <v>0</v>
      </c>
      <c r="X444" s="35">
        <v>0</v>
      </c>
      <c r="Y444" s="84">
        <v>0</v>
      </c>
      <c r="Z444" s="35">
        <v>0</v>
      </c>
      <c r="AA444" s="84">
        <v>0</v>
      </c>
      <c r="AB444" s="35">
        <v>0</v>
      </c>
      <c r="AC444" s="36" t="s">
        <v>34</v>
      </c>
      <c r="AK444" s="23"/>
      <c r="AL444" s="23"/>
    </row>
    <row r="445" spans="1:38" x14ac:dyDescent="0.25">
      <c r="A445" s="30" t="s">
        <v>971</v>
      </c>
      <c r="B445" s="37" t="s">
        <v>367</v>
      </c>
      <c r="C445" s="32" t="s">
        <v>33</v>
      </c>
      <c r="D445" s="107">
        <v>0</v>
      </c>
      <c r="E445" s="108" t="s">
        <v>34</v>
      </c>
      <c r="F445" s="84">
        <v>0</v>
      </c>
      <c r="G445" s="107">
        <v>0</v>
      </c>
      <c r="H445" s="84">
        <v>0</v>
      </c>
      <c r="I445" s="84">
        <v>0</v>
      </c>
      <c r="J445" s="84">
        <v>0</v>
      </c>
      <c r="K445" s="84">
        <v>0</v>
      </c>
      <c r="L445" s="84">
        <v>0</v>
      </c>
      <c r="M445" s="84">
        <v>0</v>
      </c>
      <c r="N445" s="84">
        <v>0</v>
      </c>
      <c r="O445" s="84">
        <v>0</v>
      </c>
      <c r="P445" s="84">
        <v>0</v>
      </c>
      <c r="Q445" s="84">
        <v>0</v>
      </c>
      <c r="R445" s="84">
        <v>0</v>
      </c>
      <c r="S445" s="84">
        <v>0</v>
      </c>
      <c r="T445" s="35">
        <v>0</v>
      </c>
      <c r="U445" s="34">
        <v>0</v>
      </c>
      <c r="V445" s="35">
        <v>0</v>
      </c>
      <c r="W445" s="34">
        <v>0</v>
      </c>
      <c r="X445" s="35">
        <v>0</v>
      </c>
      <c r="Y445" s="84">
        <v>0</v>
      </c>
      <c r="Z445" s="35">
        <v>0</v>
      </c>
      <c r="AA445" s="84">
        <v>0</v>
      </c>
      <c r="AB445" s="35">
        <v>0</v>
      </c>
      <c r="AC445" s="36" t="s">
        <v>34</v>
      </c>
      <c r="AK445" s="23"/>
      <c r="AL445" s="23"/>
    </row>
    <row r="446" spans="1:38" ht="47.25" x14ac:dyDescent="0.25">
      <c r="A446" s="30" t="s">
        <v>972</v>
      </c>
      <c r="B446" s="37" t="s">
        <v>363</v>
      </c>
      <c r="C446" s="32" t="s">
        <v>33</v>
      </c>
      <c r="D446" s="107">
        <v>0</v>
      </c>
      <c r="E446" s="108" t="s">
        <v>34</v>
      </c>
      <c r="F446" s="84">
        <v>0</v>
      </c>
      <c r="G446" s="107">
        <v>0</v>
      </c>
      <c r="H446" s="84">
        <v>0</v>
      </c>
      <c r="I446" s="84">
        <v>0</v>
      </c>
      <c r="J446" s="84">
        <v>0</v>
      </c>
      <c r="K446" s="84">
        <v>0</v>
      </c>
      <c r="L446" s="84">
        <v>0</v>
      </c>
      <c r="M446" s="84">
        <v>0</v>
      </c>
      <c r="N446" s="84">
        <v>0</v>
      </c>
      <c r="O446" s="84">
        <v>0</v>
      </c>
      <c r="P446" s="84">
        <v>0</v>
      </c>
      <c r="Q446" s="84">
        <v>0</v>
      </c>
      <c r="R446" s="84">
        <v>0</v>
      </c>
      <c r="S446" s="84">
        <v>0</v>
      </c>
      <c r="T446" s="35">
        <v>0</v>
      </c>
      <c r="U446" s="34">
        <v>0</v>
      </c>
      <c r="V446" s="35">
        <v>0</v>
      </c>
      <c r="W446" s="34">
        <v>0</v>
      </c>
      <c r="X446" s="35">
        <v>0</v>
      </c>
      <c r="Y446" s="84">
        <v>0</v>
      </c>
      <c r="Z446" s="35">
        <v>0</v>
      </c>
      <c r="AA446" s="84">
        <v>0</v>
      </c>
      <c r="AB446" s="35">
        <v>0</v>
      </c>
      <c r="AC446" s="36" t="s">
        <v>34</v>
      </c>
      <c r="AK446" s="23"/>
      <c r="AL446" s="23"/>
    </row>
    <row r="447" spans="1:38" ht="47.25" x14ac:dyDescent="0.25">
      <c r="A447" s="30" t="s">
        <v>973</v>
      </c>
      <c r="B447" s="37" t="s">
        <v>365</v>
      </c>
      <c r="C447" s="32" t="s">
        <v>33</v>
      </c>
      <c r="D447" s="107">
        <v>0</v>
      </c>
      <c r="E447" s="108" t="s">
        <v>34</v>
      </c>
      <c r="F447" s="84">
        <v>0</v>
      </c>
      <c r="G447" s="107">
        <v>0</v>
      </c>
      <c r="H447" s="84">
        <v>0</v>
      </c>
      <c r="I447" s="84">
        <v>0</v>
      </c>
      <c r="J447" s="84">
        <v>0</v>
      </c>
      <c r="K447" s="84">
        <v>0</v>
      </c>
      <c r="L447" s="84">
        <v>0</v>
      </c>
      <c r="M447" s="84">
        <v>0</v>
      </c>
      <c r="N447" s="84">
        <v>0</v>
      </c>
      <c r="O447" s="84">
        <v>0</v>
      </c>
      <c r="P447" s="84">
        <v>0</v>
      </c>
      <c r="Q447" s="84">
        <v>0</v>
      </c>
      <c r="R447" s="84">
        <v>0</v>
      </c>
      <c r="S447" s="84">
        <v>0</v>
      </c>
      <c r="T447" s="35">
        <v>0</v>
      </c>
      <c r="U447" s="34">
        <v>0</v>
      </c>
      <c r="V447" s="35">
        <v>0</v>
      </c>
      <c r="W447" s="34">
        <v>0</v>
      </c>
      <c r="X447" s="35">
        <v>0</v>
      </c>
      <c r="Y447" s="84">
        <v>0</v>
      </c>
      <c r="Z447" s="35">
        <v>0</v>
      </c>
      <c r="AA447" s="84">
        <v>0</v>
      </c>
      <c r="AB447" s="35">
        <v>0</v>
      </c>
      <c r="AC447" s="36" t="s">
        <v>34</v>
      </c>
      <c r="AK447" s="23"/>
      <c r="AL447" s="23"/>
    </row>
    <row r="448" spans="1:38" x14ac:dyDescent="0.25">
      <c r="A448" s="30" t="s">
        <v>974</v>
      </c>
      <c r="B448" s="31" t="s">
        <v>371</v>
      </c>
      <c r="C448" s="32" t="s">
        <v>33</v>
      </c>
      <c r="D448" s="107">
        <f>SUM(D450:D452,D449)</f>
        <v>1916.536832643</v>
      </c>
      <c r="E448" s="108" t="s">
        <v>34</v>
      </c>
      <c r="F448" s="84">
        <f t="shared" ref="F448" si="520">SUM(F450:F452,F449)</f>
        <v>1507.61403389</v>
      </c>
      <c r="G448" s="107">
        <f>SUM(G450:G452,G449)</f>
        <v>408.92279875300005</v>
      </c>
      <c r="H448" s="84">
        <f t="shared" ref="H448:AA448" si="521">H449+H450+H451+H452</f>
        <v>37.538501602000032</v>
      </c>
      <c r="I448" s="84">
        <f t="shared" si="521"/>
        <v>0</v>
      </c>
      <c r="J448" s="84">
        <f t="shared" si="521"/>
        <v>0</v>
      </c>
      <c r="K448" s="84">
        <f t="shared" si="521"/>
        <v>31.847823083333335</v>
      </c>
      <c r="L448" s="84">
        <f t="shared" si="521"/>
        <v>5.6906785186666973</v>
      </c>
      <c r="M448" s="84">
        <f t="shared" si="521"/>
        <v>14.655739670000001</v>
      </c>
      <c r="N448" s="84">
        <f t="shared" si="521"/>
        <v>0</v>
      </c>
      <c r="O448" s="84">
        <f t="shared" si="521"/>
        <v>0</v>
      </c>
      <c r="P448" s="84">
        <f t="shared" si="521"/>
        <v>12.23826946</v>
      </c>
      <c r="Q448" s="84">
        <f t="shared" si="521"/>
        <v>2.4174702100000012</v>
      </c>
      <c r="R448" s="84">
        <f t="shared" si="521"/>
        <v>394.26705908300005</v>
      </c>
      <c r="S448" s="84">
        <f t="shared" si="521"/>
        <v>-22.88276193200003</v>
      </c>
      <c r="T448" s="35">
        <f t="shared" ref="T448:T452" si="522">S448/H448</f>
        <v>-0.60958112219324301</v>
      </c>
      <c r="U448" s="34">
        <f t="shared" si="521"/>
        <v>0</v>
      </c>
      <c r="V448" s="35">
        <v>0</v>
      </c>
      <c r="W448" s="34">
        <f t="shared" si="521"/>
        <v>0</v>
      </c>
      <c r="X448" s="35">
        <v>0</v>
      </c>
      <c r="Y448" s="84">
        <f t="shared" si="521"/>
        <v>-19.609553623333333</v>
      </c>
      <c r="Z448" s="35">
        <f t="shared" ref="Z448:Z453" si="523">Y448/K448</f>
        <v>-0.61572665648207026</v>
      </c>
      <c r="AA448" s="84">
        <f t="shared" si="521"/>
        <v>-3.2732083086666961</v>
      </c>
      <c r="AB448" s="35">
        <f t="shared" ref="AB448:AB453" si="524">AA448/L448</f>
        <v>-0.5751877035277676</v>
      </c>
      <c r="AC448" s="36" t="s">
        <v>34</v>
      </c>
      <c r="AK448" s="23"/>
      <c r="AL448" s="23"/>
    </row>
    <row r="449" spans="1:38" ht="31.5" x14ac:dyDescent="0.25">
      <c r="A449" s="30" t="s">
        <v>975</v>
      </c>
      <c r="B449" s="31" t="s">
        <v>373</v>
      </c>
      <c r="C449" s="32" t="s">
        <v>33</v>
      </c>
      <c r="D449" s="107">
        <v>0</v>
      </c>
      <c r="E449" s="108" t="s">
        <v>34</v>
      </c>
      <c r="F449" s="84">
        <v>0</v>
      </c>
      <c r="G449" s="107">
        <v>0</v>
      </c>
      <c r="H449" s="84">
        <v>0</v>
      </c>
      <c r="I449" s="84">
        <v>0</v>
      </c>
      <c r="J449" s="84">
        <v>0</v>
      </c>
      <c r="K449" s="84">
        <v>0</v>
      </c>
      <c r="L449" s="84">
        <v>0</v>
      </c>
      <c r="M449" s="84">
        <v>0</v>
      </c>
      <c r="N449" s="84">
        <v>0</v>
      </c>
      <c r="O449" s="84">
        <v>0</v>
      </c>
      <c r="P449" s="84">
        <v>0</v>
      </c>
      <c r="Q449" s="84">
        <v>0</v>
      </c>
      <c r="R449" s="84">
        <v>0</v>
      </c>
      <c r="S449" s="84">
        <v>0</v>
      </c>
      <c r="T449" s="35">
        <v>0</v>
      </c>
      <c r="U449" s="34">
        <v>0</v>
      </c>
      <c r="V449" s="35">
        <v>0</v>
      </c>
      <c r="W449" s="34">
        <v>0</v>
      </c>
      <c r="X449" s="35">
        <v>0</v>
      </c>
      <c r="Y449" s="84">
        <v>0</v>
      </c>
      <c r="Z449" s="35">
        <v>0</v>
      </c>
      <c r="AA449" s="84">
        <v>0</v>
      </c>
      <c r="AB449" s="35">
        <v>0</v>
      </c>
      <c r="AC449" s="36" t="s">
        <v>34</v>
      </c>
      <c r="AK449" s="23"/>
      <c r="AL449" s="23"/>
    </row>
    <row r="450" spans="1:38" x14ac:dyDescent="0.25">
      <c r="A450" s="30" t="s">
        <v>976</v>
      </c>
      <c r="B450" s="31" t="s">
        <v>375</v>
      </c>
      <c r="C450" s="32" t="s">
        <v>33</v>
      </c>
      <c r="D450" s="107">
        <v>0</v>
      </c>
      <c r="E450" s="108" t="s">
        <v>34</v>
      </c>
      <c r="F450" s="84">
        <v>0</v>
      </c>
      <c r="G450" s="107">
        <v>0</v>
      </c>
      <c r="H450" s="84">
        <v>0</v>
      </c>
      <c r="I450" s="84">
        <v>0</v>
      </c>
      <c r="J450" s="84">
        <v>0</v>
      </c>
      <c r="K450" s="84">
        <v>0</v>
      </c>
      <c r="L450" s="84">
        <v>0</v>
      </c>
      <c r="M450" s="84">
        <v>0</v>
      </c>
      <c r="N450" s="84">
        <v>0</v>
      </c>
      <c r="O450" s="84">
        <v>0</v>
      </c>
      <c r="P450" s="84">
        <v>0</v>
      </c>
      <c r="Q450" s="84">
        <v>0</v>
      </c>
      <c r="R450" s="84">
        <v>0</v>
      </c>
      <c r="S450" s="84">
        <v>0</v>
      </c>
      <c r="T450" s="35">
        <v>0</v>
      </c>
      <c r="U450" s="34">
        <v>0</v>
      </c>
      <c r="V450" s="35">
        <v>0</v>
      </c>
      <c r="W450" s="34">
        <v>0</v>
      </c>
      <c r="X450" s="35">
        <v>0</v>
      </c>
      <c r="Y450" s="84">
        <v>0</v>
      </c>
      <c r="Z450" s="35">
        <v>0</v>
      </c>
      <c r="AA450" s="84">
        <v>0</v>
      </c>
      <c r="AB450" s="35">
        <v>0</v>
      </c>
      <c r="AC450" s="36" t="s">
        <v>34</v>
      </c>
      <c r="AK450" s="23"/>
      <c r="AL450" s="23"/>
    </row>
    <row r="451" spans="1:38" x14ac:dyDescent="0.25">
      <c r="A451" s="30" t="s">
        <v>977</v>
      </c>
      <c r="B451" s="31" t="s">
        <v>383</v>
      </c>
      <c r="C451" s="32" t="s">
        <v>33</v>
      </c>
      <c r="D451" s="107">
        <v>0</v>
      </c>
      <c r="E451" s="108" t="s">
        <v>34</v>
      </c>
      <c r="F451" s="84">
        <v>0</v>
      </c>
      <c r="G451" s="107">
        <v>0</v>
      </c>
      <c r="H451" s="84">
        <v>0</v>
      </c>
      <c r="I451" s="84">
        <v>0</v>
      </c>
      <c r="J451" s="84">
        <v>0</v>
      </c>
      <c r="K451" s="84">
        <v>0</v>
      </c>
      <c r="L451" s="84">
        <v>0</v>
      </c>
      <c r="M451" s="84">
        <v>0</v>
      </c>
      <c r="N451" s="84">
        <v>0</v>
      </c>
      <c r="O451" s="84">
        <v>0</v>
      </c>
      <c r="P451" s="84">
        <v>0</v>
      </c>
      <c r="Q451" s="84">
        <v>0</v>
      </c>
      <c r="R451" s="84">
        <v>0</v>
      </c>
      <c r="S451" s="84">
        <v>0</v>
      </c>
      <c r="T451" s="35">
        <v>0</v>
      </c>
      <c r="U451" s="34">
        <v>0</v>
      </c>
      <c r="V451" s="35">
        <v>0</v>
      </c>
      <c r="W451" s="34">
        <v>0</v>
      </c>
      <c r="X451" s="35">
        <v>0</v>
      </c>
      <c r="Y451" s="84">
        <v>0</v>
      </c>
      <c r="Z451" s="35">
        <v>0</v>
      </c>
      <c r="AA451" s="84">
        <v>0</v>
      </c>
      <c r="AB451" s="35">
        <v>0</v>
      </c>
      <c r="AC451" s="36" t="s">
        <v>34</v>
      </c>
      <c r="AK451" s="23"/>
      <c r="AL451" s="23"/>
    </row>
    <row r="452" spans="1:38" ht="23.25" customHeight="1" x14ac:dyDescent="0.25">
      <c r="A452" s="30" t="s">
        <v>978</v>
      </c>
      <c r="B452" s="31" t="s">
        <v>391</v>
      </c>
      <c r="C452" s="32" t="s">
        <v>33</v>
      </c>
      <c r="D452" s="107">
        <f>SUM(D453:D453)</f>
        <v>1916.536832643</v>
      </c>
      <c r="E452" s="108" t="s">
        <v>34</v>
      </c>
      <c r="F452" s="84">
        <f t="shared" ref="F452:S452" si="525">SUM(F453:F453)</f>
        <v>1507.61403389</v>
      </c>
      <c r="G452" s="107">
        <f t="shared" si="525"/>
        <v>408.92279875300005</v>
      </c>
      <c r="H452" s="84">
        <f t="shared" si="525"/>
        <v>37.538501602000032</v>
      </c>
      <c r="I452" s="84">
        <f t="shared" si="525"/>
        <v>0</v>
      </c>
      <c r="J452" s="84">
        <f t="shared" si="525"/>
        <v>0</v>
      </c>
      <c r="K452" s="84">
        <f t="shared" si="525"/>
        <v>31.847823083333335</v>
      </c>
      <c r="L452" s="84">
        <f t="shared" si="525"/>
        <v>5.6906785186666973</v>
      </c>
      <c r="M452" s="84">
        <f t="shared" si="525"/>
        <v>14.655739670000001</v>
      </c>
      <c r="N452" s="84">
        <f t="shared" si="525"/>
        <v>0</v>
      </c>
      <c r="O452" s="84">
        <f t="shared" si="525"/>
        <v>0</v>
      </c>
      <c r="P452" s="84">
        <f t="shared" si="525"/>
        <v>12.23826946</v>
      </c>
      <c r="Q452" s="84">
        <f t="shared" si="525"/>
        <v>2.4174702100000012</v>
      </c>
      <c r="R452" s="84">
        <f t="shared" si="525"/>
        <v>394.26705908300005</v>
      </c>
      <c r="S452" s="84">
        <f t="shared" si="525"/>
        <v>-22.88276193200003</v>
      </c>
      <c r="T452" s="35">
        <f t="shared" si="522"/>
        <v>-0.60958112219324301</v>
      </c>
      <c r="U452" s="34">
        <f>SUM(U453:U453)</f>
        <v>0</v>
      </c>
      <c r="V452" s="35">
        <v>0</v>
      </c>
      <c r="W452" s="34">
        <f>SUM(W453:W453)</f>
        <v>0</v>
      </c>
      <c r="X452" s="35">
        <v>0</v>
      </c>
      <c r="Y452" s="84">
        <f>SUM(Y453:Y453)</f>
        <v>-19.609553623333333</v>
      </c>
      <c r="Z452" s="35">
        <f t="shared" si="523"/>
        <v>-0.61572665648207026</v>
      </c>
      <c r="AA452" s="84">
        <f>SUM(AA453:AA453)</f>
        <v>-3.2732083086666961</v>
      </c>
      <c r="AB452" s="35">
        <f t="shared" si="524"/>
        <v>-0.5751877035277676</v>
      </c>
      <c r="AC452" s="36" t="s">
        <v>34</v>
      </c>
      <c r="AK452" s="23"/>
      <c r="AL452" s="23"/>
    </row>
    <row r="453" spans="1:38" ht="78.75" x14ac:dyDescent="0.25">
      <c r="A453" s="43" t="s">
        <v>978</v>
      </c>
      <c r="B453" s="57" t="s">
        <v>979</v>
      </c>
      <c r="C453" s="48" t="s">
        <v>980</v>
      </c>
      <c r="D453" s="49">
        <v>1916.536832643</v>
      </c>
      <c r="E453" s="47" t="s">
        <v>34</v>
      </c>
      <c r="F453" s="48">
        <v>1507.61403389</v>
      </c>
      <c r="G453" s="49">
        <v>408.92279875300005</v>
      </c>
      <c r="H453" s="72">
        <f>I453+J453+K453+L453</f>
        <v>37.538501602000032</v>
      </c>
      <c r="I453" s="48">
        <v>0</v>
      </c>
      <c r="J453" s="48">
        <v>0</v>
      </c>
      <c r="K453" s="48">
        <v>31.847823083333335</v>
      </c>
      <c r="L453" s="48">
        <v>5.6906785186666973</v>
      </c>
      <c r="M453" s="72">
        <f>N453+O453+P453+Q453</f>
        <v>14.655739670000001</v>
      </c>
      <c r="N453" s="81">
        <v>0</v>
      </c>
      <c r="O453" s="81">
        <v>0</v>
      </c>
      <c r="P453" s="48">
        <v>12.23826946</v>
      </c>
      <c r="Q453" s="81">
        <v>2.4174702100000012</v>
      </c>
      <c r="R453" s="72">
        <f>G453-M453</f>
        <v>394.26705908300005</v>
      </c>
      <c r="S453" s="72">
        <f>M453-H453</f>
        <v>-22.88276193200003</v>
      </c>
      <c r="T453" s="51">
        <f>S453/H453</f>
        <v>-0.60958112219324301</v>
      </c>
      <c r="U453" s="50">
        <f t="shared" ref="U453" si="526">N453-I453</f>
        <v>0</v>
      </c>
      <c r="V453" s="51">
        <v>0</v>
      </c>
      <c r="W453" s="50">
        <f t="shared" ref="W453" si="527">O453-J453</f>
        <v>0</v>
      </c>
      <c r="X453" s="51">
        <v>0</v>
      </c>
      <c r="Y453" s="72">
        <f>P453-K453</f>
        <v>-19.609553623333333</v>
      </c>
      <c r="Z453" s="51">
        <f t="shared" si="523"/>
        <v>-0.61572665648207026</v>
      </c>
      <c r="AA453" s="72">
        <f t="shared" ref="AA453" si="528">Q453-L453</f>
        <v>-3.2732083086666961</v>
      </c>
      <c r="AB453" s="51">
        <f t="shared" si="524"/>
        <v>-0.5751877035277676</v>
      </c>
      <c r="AC453" s="15" t="s">
        <v>981</v>
      </c>
      <c r="AK453" s="23"/>
      <c r="AL453" s="23"/>
    </row>
    <row r="454" spans="1:38" ht="31.5" x14ac:dyDescent="0.25">
      <c r="A454" s="32" t="s">
        <v>982</v>
      </c>
      <c r="B454" s="37" t="s">
        <v>407</v>
      </c>
      <c r="C454" s="32" t="s">
        <v>33</v>
      </c>
      <c r="D454" s="107">
        <v>0</v>
      </c>
      <c r="E454" s="108" t="s">
        <v>34</v>
      </c>
      <c r="F454" s="84">
        <v>0</v>
      </c>
      <c r="G454" s="107">
        <v>0</v>
      </c>
      <c r="H454" s="84">
        <v>0</v>
      </c>
      <c r="I454" s="84">
        <v>0</v>
      </c>
      <c r="J454" s="84">
        <v>0</v>
      </c>
      <c r="K454" s="84">
        <v>0</v>
      </c>
      <c r="L454" s="84">
        <v>0</v>
      </c>
      <c r="M454" s="84">
        <v>0</v>
      </c>
      <c r="N454" s="84">
        <v>0</v>
      </c>
      <c r="O454" s="84">
        <v>0</v>
      </c>
      <c r="P454" s="84">
        <v>0</v>
      </c>
      <c r="Q454" s="84">
        <v>0</v>
      </c>
      <c r="R454" s="84">
        <v>0</v>
      </c>
      <c r="S454" s="84">
        <v>0</v>
      </c>
      <c r="T454" s="35">
        <v>0</v>
      </c>
      <c r="U454" s="34">
        <f>SUM(U455:U526)</f>
        <v>0</v>
      </c>
      <c r="V454" s="35">
        <v>0</v>
      </c>
      <c r="W454" s="34">
        <v>0</v>
      </c>
      <c r="X454" s="35">
        <v>0</v>
      </c>
      <c r="Y454" s="84">
        <v>0</v>
      </c>
      <c r="Z454" s="35">
        <v>0</v>
      </c>
      <c r="AA454" s="84">
        <v>0</v>
      </c>
      <c r="AB454" s="35">
        <v>0</v>
      </c>
      <c r="AC454" s="36" t="s">
        <v>34</v>
      </c>
      <c r="AK454" s="23"/>
      <c r="AL454" s="23"/>
    </row>
    <row r="455" spans="1:38" x14ac:dyDescent="0.25">
      <c r="A455" s="30" t="s">
        <v>983</v>
      </c>
      <c r="B455" s="37" t="s">
        <v>409</v>
      </c>
      <c r="C455" s="32" t="s">
        <v>33</v>
      </c>
      <c r="D455" s="107">
        <f>SUM(D456:D526)</f>
        <v>359.87924043319998</v>
      </c>
      <c r="E455" s="108" t="s">
        <v>34</v>
      </c>
      <c r="F455" s="84">
        <f>SUM(F456:F526)</f>
        <v>36.494576490000007</v>
      </c>
      <c r="G455" s="84">
        <f t="shared" ref="G455:AA455" si="529">SUM(G456:G526)</f>
        <v>323.38466394319994</v>
      </c>
      <c r="H455" s="84">
        <f t="shared" si="529"/>
        <v>213.04871337919994</v>
      </c>
      <c r="I455" s="84">
        <f t="shared" si="529"/>
        <v>0</v>
      </c>
      <c r="J455" s="84">
        <f t="shared" si="529"/>
        <v>0</v>
      </c>
      <c r="K455" s="84">
        <f t="shared" si="529"/>
        <v>177.54059448266665</v>
      </c>
      <c r="L455" s="84">
        <f t="shared" si="529"/>
        <v>35.508118896533311</v>
      </c>
      <c r="M455" s="84">
        <f t="shared" si="529"/>
        <v>10508.31939328</v>
      </c>
      <c r="N455" s="84">
        <f t="shared" si="529"/>
        <v>0</v>
      </c>
      <c r="O455" s="84">
        <f t="shared" si="529"/>
        <v>0</v>
      </c>
      <c r="P455" s="84">
        <f t="shared" si="529"/>
        <v>167.39810694000005</v>
      </c>
      <c r="Q455" s="84">
        <f t="shared" si="529"/>
        <v>10340.921286340001</v>
      </c>
      <c r="R455" s="84">
        <f t="shared" si="529"/>
        <v>145.69845494319995</v>
      </c>
      <c r="S455" s="84">
        <f t="shared" si="529"/>
        <v>-35.362504379199983</v>
      </c>
      <c r="T455" s="35">
        <f t="shared" ref="T455" si="530">S455/H455</f>
        <v>-0.1659831867478081</v>
      </c>
      <c r="U455" s="34">
        <f t="shared" si="529"/>
        <v>0</v>
      </c>
      <c r="V455" s="35">
        <v>0</v>
      </c>
      <c r="W455" s="34">
        <f t="shared" si="529"/>
        <v>0</v>
      </c>
      <c r="X455" s="35">
        <v>0</v>
      </c>
      <c r="Y455" s="84">
        <f t="shared" si="529"/>
        <v>-29.589653652666652</v>
      </c>
      <c r="Z455" s="35">
        <f t="shared" ref="Z455" si="531">Y455/K455</f>
        <v>-0.16666415778818122</v>
      </c>
      <c r="AA455" s="84">
        <f t="shared" si="529"/>
        <v>-5.7728507265333224</v>
      </c>
      <c r="AB455" s="35">
        <f t="shared" ref="AB455" si="532">AA455/L455</f>
        <v>-0.16257833154594203</v>
      </c>
      <c r="AC455" s="36" t="s">
        <v>34</v>
      </c>
      <c r="AK455" s="23"/>
      <c r="AL455" s="23"/>
    </row>
    <row r="456" spans="1:38" ht="63" x14ac:dyDescent="0.25">
      <c r="A456" s="73" t="s">
        <v>983</v>
      </c>
      <c r="B456" s="74" t="s">
        <v>984</v>
      </c>
      <c r="C456" s="75" t="s">
        <v>985</v>
      </c>
      <c r="D456" s="115" t="s">
        <v>34</v>
      </c>
      <c r="E456" s="113" t="s">
        <v>34</v>
      </c>
      <c r="F456" s="72" t="s">
        <v>34</v>
      </c>
      <c r="G456" s="115" t="s">
        <v>34</v>
      </c>
      <c r="H456" s="115" t="s">
        <v>34</v>
      </c>
      <c r="I456" s="115" t="s">
        <v>34</v>
      </c>
      <c r="J456" s="115" t="s">
        <v>34</v>
      </c>
      <c r="K456" s="115" t="s">
        <v>34</v>
      </c>
      <c r="L456" s="115" t="s">
        <v>34</v>
      </c>
      <c r="M456" s="115">
        <f t="shared" ref="M456:M519" si="533">N456+O456+P456+Q456</f>
        <v>9.2260849599999997</v>
      </c>
      <c r="N456" s="115">
        <v>0</v>
      </c>
      <c r="O456" s="115">
        <v>0</v>
      </c>
      <c r="P456" s="115">
        <v>0</v>
      </c>
      <c r="Q456" s="115">
        <v>9.2260849599999997</v>
      </c>
      <c r="R456" s="72" t="s">
        <v>34</v>
      </c>
      <c r="S456" s="72" t="s">
        <v>34</v>
      </c>
      <c r="T456" s="76" t="s">
        <v>34</v>
      </c>
      <c r="U456" s="50" t="s">
        <v>34</v>
      </c>
      <c r="V456" s="76" t="s">
        <v>34</v>
      </c>
      <c r="W456" s="50" t="s">
        <v>34</v>
      </c>
      <c r="X456" s="76" t="s">
        <v>34</v>
      </c>
      <c r="Y456" s="72" t="s">
        <v>34</v>
      </c>
      <c r="Z456" s="76" t="s">
        <v>34</v>
      </c>
      <c r="AA456" s="72" t="s">
        <v>34</v>
      </c>
      <c r="AB456" s="76" t="s">
        <v>34</v>
      </c>
      <c r="AC456" s="77" t="s">
        <v>986</v>
      </c>
      <c r="AK456" s="23"/>
      <c r="AL456" s="23"/>
    </row>
    <row r="457" spans="1:38" ht="131.25" customHeight="1" x14ac:dyDescent="0.25">
      <c r="A457" s="73" t="s">
        <v>983</v>
      </c>
      <c r="B457" s="74" t="s">
        <v>987</v>
      </c>
      <c r="C457" s="75" t="s">
        <v>988</v>
      </c>
      <c r="D457" s="115" t="s">
        <v>34</v>
      </c>
      <c r="E457" s="113" t="s">
        <v>34</v>
      </c>
      <c r="F457" s="72" t="s">
        <v>34</v>
      </c>
      <c r="G457" s="115" t="s">
        <v>34</v>
      </c>
      <c r="H457" s="115" t="s">
        <v>34</v>
      </c>
      <c r="I457" s="115" t="s">
        <v>34</v>
      </c>
      <c r="J457" s="115" t="s">
        <v>34</v>
      </c>
      <c r="K457" s="115" t="s">
        <v>34</v>
      </c>
      <c r="L457" s="115" t="s">
        <v>34</v>
      </c>
      <c r="M457" s="115">
        <f t="shared" si="533"/>
        <v>0.69290019000000003</v>
      </c>
      <c r="N457" s="115">
        <v>0</v>
      </c>
      <c r="O457" s="115">
        <v>0</v>
      </c>
      <c r="P457" s="115">
        <v>0.57741682999999999</v>
      </c>
      <c r="Q457" s="115">
        <v>0.11548335999999999</v>
      </c>
      <c r="R457" s="72" t="s">
        <v>34</v>
      </c>
      <c r="S457" s="72" t="s">
        <v>34</v>
      </c>
      <c r="T457" s="76" t="s">
        <v>34</v>
      </c>
      <c r="U457" s="50" t="s">
        <v>34</v>
      </c>
      <c r="V457" s="76" t="s">
        <v>34</v>
      </c>
      <c r="W457" s="50" t="s">
        <v>34</v>
      </c>
      <c r="X457" s="76" t="s">
        <v>34</v>
      </c>
      <c r="Y457" s="72" t="s">
        <v>34</v>
      </c>
      <c r="Z457" s="76" t="s">
        <v>34</v>
      </c>
      <c r="AA457" s="72" t="s">
        <v>34</v>
      </c>
      <c r="AB457" s="76" t="s">
        <v>34</v>
      </c>
      <c r="AC457" s="77" t="s">
        <v>989</v>
      </c>
      <c r="AK457" s="23"/>
      <c r="AL457" s="23"/>
    </row>
    <row r="458" spans="1:38" ht="126" x14ac:dyDescent="0.25">
      <c r="A458" s="73" t="s">
        <v>983</v>
      </c>
      <c r="B458" s="74" t="s">
        <v>990</v>
      </c>
      <c r="C458" s="75" t="s">
        <v>991</v>
      </c>
      <c r="D458" s="115" t="s">
        <v>34</v>
      </c>
      <c r="E458" s="113" t="s">
        <v>34</v>
      </c>
      <c r="F458" s="72" t="s">
        <v>34</v>
      </c>
      <c r="G458" s="115" t="s">
        <v>34</v>
      </c>
      <c r="H458" s="115" t="s">
        <v>34</v>
      </c>
      <c r="I458" s="115" t="s">
        <v>34</v>
      </c>
      <c r="J458" s="115" t="s">
        <v>34</v>
      </c>
      <c r="K458" s="115" t="s">
        <v>34</v>
      </c>
      <c r="L458" s="115" t="s">
        <v>34</v>
      </c>
      <c r="M458" s="115">
        <f t="shared" si="533"/>
        <v>0</v>
      </c>
      <c r="N458" s="115">
        <v>0</v>
      </c>
      <c r="O458" s="115">
        <v>0</v>
      </c>
      <c r="P458" s="115">
        <v>0</v>
      </c>
      <c r="Q458" s="115">
        <v>0</v>
      </c>
      <c r="R458" s="72" t="s">
        <v>34</v>
      </c>
      <c r="S458" s="72" t="s">
        <v>34</v>
      </c>
      <c r="T458" s="76" t="s">
        <v>34</v>
      </c>
      <c r="U458" s="50" t="s">
        <v>34</v>
      </c>
      <c r="V458" s="76" t="s">
        <v>34</v>
      </c>
      <c r="W458" s="50" t="s">
        <v>34</v>
      </c>
      <c r="X458" s="76" t="s">
        <v>34</v>
      </c>
      <c r="Y458" s="72" t="s">
        <v>34</v>
      </c>
      <c r="Z458" s="76" t="s">
        <v>34</v>
      </c>
      <c r="AA458" s="72" t="s">
        <v>34</v>
      </c>
      <c r="AB458" s="76" t="s">
        <v>34</v>
      </c>
      <c r="AC458" s="77" t="s">
        <v>992</v>
      </c>
      <c r="AK458" s="23"/>
      <c r="AL458" s="23"/>
    </row>
    <row r="459" spans="1:38" ht="126" x14ac:dyDescent="0.25">
      <c r="A459" s="73" t="s">
        <v>983</v>
      </c>
      <c r="B459" s="74" t="s">
        <v>993</v>
      </c>
      <c r="C459" s="75" t="s">
        <v>994</v>
      </c>
      <c r="D459" s="115" t="s">
        <v>34</v>
      </c>
      <c r="E459" s="113" t="s">
        <v>34</v>
      </c>
      <c r="F459" s="72" t="s">
        <v>34</v>
      </c>
      <c r="G459" s="115" t="s">
        <v>34</v>
      </c>
      <c r="H459" s="115" t="s">
        <v>34</v>
      </c>
      <c r="I459" s="115" t="s">
        <v>34</v>
      </c>
      <c r="J459" s="115" t="s">
        <v>34</v>
      </c>
      <c r="K459" s="115" t="s">
        <v>34</v>
      </c>
      <c r="L459" s="115" t="s">
        <v>34</v>
      </c>
      <c r="M459" s="115">
        <f t="shared" si="533"/>
        <v>0</v>
      </c>
      <c r="N459" s="115">
        <v>0</v>
      </c>
      <c r="O459" s="115">
        <v>0</v>
      </c>
      <c r="P459" s="115">
        <v>0</v>
      </c>
      <c r="Q459" s="115">
        <v>0</v>
      </c>
      <c r="R459" s="72" t="s">
        <v>34</v>
      </c>
      <c r="S459" s="72" t="s">
        <v>34</v>
      </c>
      <c r="T459" s="76" t="s">
        <v>34</v>
      </c>
      <c r="U459" s="50" t="s">
        <v>34</v>
      </c>
      <c r="V459" s="76" t="s">
        <v>34</v>
      </c>
      <c r="W459" s="50" t="s">
        <v>34</v>
      </c>
      <c r="X459" s="76" t="s">
        <v>34</v>
      </c>
      <c r="Y459" s="72" t="s">
        <v>34</v>
      </c>
      <c r="Z459" s="76" t="s">
        <v>34</v>
      </c>
      <c r="AA459" s="72" t="s">
        <v>34</v>
      </c>
      <c r="AB459" s="76" t="s">
        <v>34</v>
      </c>
      <c r="AC459" s="77" t="s">
        <v>992</v>
      </c>
      <c r="AK459" s="23"/>
      <c r="AL459" s="23"/>
    </row>
    <row r="460" spans="1:38" ht="31.5" x14ac:dyDescent="0.25">
      <c r="A460" s="73" t="s">
        <v>983</v>
      </c>
      <c r="B460" s="74" t="s">
        <v>995</v>
      </c>
      <c r="C460" s="75" t="s">
        <v>996</v>
      </c>
      <c r="D460" s="115">
        <v>1.8292848359999998</v>
      </c>
      <c r="E460" s="113" t="s">
        <v>34</v>
      </c>
      <c r="F460" s="72">
        <v>0</v>
      </c>
      <c r="G460" s="115">
        <v>1.8292848359999998</v>
      </c>
      <c r="H460" s="115">
        <f t="shared" ref="H460:H477" si="534">I460+J460+K460+L460</f>
        <v>1.8292848359999998</v>
      </c>
      <c r="I460" s="115">
        <v>0</v>
      </c>
      <c r="J460" s="115">
        <v>0</v>
      </c>
      <c r="K460" s="115">
        <v>1.5244040299999999</v>
      </c>
      <c r="L460" s="115">
        <v>0.30488080599999989</v>
      </c>
      <c r="M460" s="115">
        <f t="shared" si="533"/>
        <v>1.8240927600000001</v>
      </c>
      <c r="N460" s="115">
        <v>0</v>
      </c>
      <c r="O460" s="115">
        <v>0</v>
      </c>
      <c r="P460" s="115">
        <v>1.5200773000000003</v>
      </c>
      <c r="Q460" s="115">
        <v>0.30401545999999985</v>
      </c>
      <c r="R460" s="72">
        <f t="shared" ref="R460:R521" si="535">G460-M460</f>
        <v>5.1920759999997124E-3</v>
      </c>
      <c r="S460" s="72">
        <f t="shared" ref="S460:S469" si="536">M460-H460</f>
        <v>-5.1920759999997124E-3</v>
      </c>
      <c r="T460" s="51">
        <f t="shared" ref="T460:T469" si="537">S460/H460</f>
        <v>-2.8383092112395955E-3</v>
      </c>
      <c r="U460" s="50">
        <f t="shared" ref="U460:U469" si="538">N460-I460</f>
        <v>0</v>
      </c>
      <c r="V460" s="51">
        <v>0</v>
      </c>
      <c r="W460" s="50">
        <f t="shared" ref="W460:W469" si="539">O460-J460</f>
        <v>0</v>
      </c>
      <c r="X460" s="51">
        <v>0</v>
      </c>
      <c r="Y460" s="72">
        <f t="shared" ref="Y460:Y469" si="540">P460-K460</f>
        <v>-4.3267299999996123E-3</v>
      </c>
      <c r="Z460" s="51">
        <f t="shared" ref="Z460:Z469" si="541">Y460/K460</f>
        <v>-2.8383092112394983E-3</v>
      </c>
      <c r="AA460" s="72">
        <f t="shared" ref="AA460:AA469" si="542">Q460-L460</f>
        <v>-8.6534600000004458E-4</v>
      </c>
      <c r="AB460" s="51">
        <f t="shared" ref="AB460:AB469" si="543">AA460/L460</f>
        <v>-2.8383092112398995E-3</v>
      </c>
      <c r="AC460" s="77" t="s">
        <v>34</v>
      </c>
      <c r="AK460" s="23"/>
      <c r="AL460" s="23"/>
    </row>
    <row r="461" spans="1:38" ht="31.5" x14ac:dyDescent="0.25">
      <c r="A461" s="73" t="s">
        <v>983</v>
      </c>
      <c r="B461" s="74" t="s">
        <v>997</v>
      </c>
      <c r="C461" s="75" t="s">
        <v>998</v>
      </c>
      <c r="D461" s="115">
        <v>108.04374247199999</v>
      </c>
      <c r="E461" s="113" t="s">
        <v>34</v>
      </c>
      <c r="F461" s="72">
        <v>34.885430160000006</v>
      </c>
      <c r="G461" s="115">
        <v>73.158312311999993</v>
      </c>
      <c r="H461" s="115">
        <f t="shared" si="534"/>
        <v>35.739282828</v>
      </c>
      <c r="I461" s="115">
        <v>0</v>
      </c>
      <c r="J461" s="115">
        <v>0</v>
      </c>
      <c r="K461" s="115">
        <v>29.782735690000003</v>
      </c>
      <c r="L461" s="115">
        <v>5.9565471379999941</v>
      </c>
      <c r="M461" s="115">
        <f t="shared" si="533"/>
        <v>42.071024079999994</v>
      </c>
      <c r="N461" s="115">
        <v>0</v>
      </c>
      <c r="O461" s="115">
        <v>0</v>
      </c>
      <c r="P461" s="115">
        <v>35.05918673</v>
      </c>
      <c r="Q461" s="115">
        <v>7.0118373499999933</v>
      </c>
      <c r="R461" s="72">
        <f t="shared" si="535"/>
        <v>31.087288231999999</v>
      </c>
      <c r="S461" s="72">
        <f t="shared" si="536"/>
        <v>6.3317412519999934</v>
      </c>
      <c r="T461" s="51">
        <f t="shared" si="537"/>
        <v>0.17716475404591445</v>
      </c>
      <c r="U461" s="50">
        <f t="shared" si="538"/>
        <v>0</v>
      </c>
      <c r="V461" s="51">
        <v>0</v>
      </c>
      <c r="W461" s="50">
        <f t="shared" si="539"/>
        <v>0</v>
      </c>
      <c r="X461" s="51">
        <v>0</v>
      </c>
      <c r="Y461" s="72">
        <f t="shared" si="540"/>
        <v>5.2764510399999978</v>
      </c>
      <c r="Z461" s="51">
        <f t="shared" si="541"/>
        <v>0.17716475393399286</v>
      </c>
      <c r="AA461" s="72">
        <f t="shared" si="542"/>
        <v>1.0552902119999992</v>
      </c>
      <c r="AB461" s="51">
        <f t="shared" si="543"/>
        <v>0.17716475460552297</v>
      </c>
      <c r="AC461" s="77" t="s">
        <v>535</v>
      </c>
      <c r="AK461" s="23"/>
      <c r="AL461" s="23"/>
    </row>
    <row r="462" spans="1:38" ht="31.5" x14ac:dyDescent="0.25">
      <c r="A462" s="73" t="s">
        <v>983</v>
      </c>
      <c r="B462" s="74" t="s">
        <v>999</v>
      </c>
      <c r="C462" s="75" t="s">
        <v>1000</v>
      </c>
      <c r="D462" s="115">
        <v>83.519277599999981</v>
      </c>
      <c r="E462" s="113" t="s">
        <v>34</v>
      </c>
      <c r="F462" s="72">
        <v>0</v>
      </c>
      <c r="G462" s="115">
        <v>83.519277599999981</v>
      </c>
      <c r="H462" s="115">
        <f t="shared" si="534"/>
        <v>83.519277599999981</v>
      </c>
      <c r="I462" s="115">
        <v>0</v>
      </c>
      <c r="J462" s="115">
        <v>0</v>
      </c>
      <c r="K462" s="115">
        <v>69.599397999999994</v>
      </c>
      <c r="L462" s="115">
        <v>13.919879599999987</v>
      </c>
      <c r="M462" s="115">
        <f t="shared" si="533"/>
        <v>106.66585536000001</v>
      </c>
      <c r="N462" s="115">
        <v>0</v>
      </c>
      <c r="O462" s="115">
        <v>0</v>
      </c>
      <c r="P462" s="115">
        <v>88.888212800000005</v>
      </c>
      <c r="Q462" s="115">
        <v>17.77764256</v>
      </c>
      <c r="R462" s="72">
        <f t="shared" si="535"/>
        <v>-23.146577760000028</v>
      </c>
      <c r="S462" s="72">
        <f t="shared" si="536"/>
        <v>23.146577760000028</v>
      </c>
      <c r="T462" s="51">
        <f t="shared" si="537"/>
        <v>0.27714054078456291</v>
      </c>
      <c r="U462" s="50">
        <f t="shared" si="538"/>
        <v>0</v>
      </c>
      <c r="V462" s="51">
        <v>0</v>
      </c>
      <c r="W462" s="50">
        <f t="shared" si="539"/>
        <v>0</v>
      </c>
      <c r="X462" s="51">
        <v>0</v>
      </c>
      <c r="Y462" s="72">
        <f t="shared" si="540"/>
        <v>19.288814800000011</v>
      </c>
      <c r="Z462" s="51">
        <f t="shared" si="541"/>
        <v>0.27714054078456274</v>
      </c>
      <c r="AA462" s="72">
        <f t="shared" si="542"/>
        <v>3.857762960000013</v>
      </c>
      <c r="AB462" s="51">
        <f t="shared" si="543"/>
        <v>0.27714054078456374</v>
      </c>
      <c r="AC462" s="77" t="s">
        <v>535</v>
      </c>
      <c r="AK462" s="23"/>
      <c r="AL462" s="23"/>
    </row>
    <row r="463" spans="1:38" ht="47.25" x14ac:dyDescent="0.25">
      <c r="A463" s="73" t="s">
        <v>983</v>
      </c>
      <c r="B463" s="74" t="s">
        <v>1001</v>
      </c>
      <c r="C463" s="75" t="s">
        <v>1002</v>
      </c>
      <c r="D463" s="115">
        <v>0.22583999999999999</v>
      </c>
      <c r="E463" s="113" t="s">
        <v>34</v>
      </c>
      <c r="F463" s="72">
        <v>0.1176</v>
      </c>
      <c r="G463" s="115">
        <v>0.10823999999999999</v>
      </c>
      <c r="H463" s="115">
        <f t="shared" si="534"/>
        <v>0.10823999999999998</v>
      </c>
      <c r="I463" s="115">
        <v>0</v>
      </c>
      <c r="J463" s="115">
        <v>0</v>
      </c>
      <c r="K463" s="115">
        <v>9.0199999999999989E-2</v>
      </c>
      <c r="L463" s="115">
        <v>1.8039999999999987E-2</v>
      </c>
      <c r="M463" s="115">
        <f t="shared" si="533"/>
        <v>0.14508000000000001</v>
      </c>
      <c r="N463" s="115">
        <v>0</v>
      </c>
      <c r="O463" s="115">
        <v>0</v>
      </c>
      <c r="P463" s="115">
        <v>0</v>
      </c>
      <c r="Q463" s="115">
        <v>0.14508000000000001</v>
      </c>
      <c r="R463" s="72">
        <f t="shared" si="535"/>
        <v>-3.6840000000000026E-2</v>
      </c>
      <c r="S463" s="72">
        <f t="shared" si="536"/>
        <v>3.6840000000000039E-2</v>
      </c>
      <c r="T463" s="51">
        <f t="shared" si="537"/>
        <v>0.3403547671840359</v>
      </c>
      <c r="U463" s="50">
        <f t="shared" si="538"/>
        <v>0</v>
      </c>
      <c r="V463" s="51">
        <v>0</v>
      </c>
      <c r="W463" s="50">
        <f t="shared" si="539"/>
        <v>0</v>
      </c>
      <c r="X463" s="51">
        <v>0</v>
      </c>
      <c r="Y463" s="72">
        <f t="shared" si="540"/>
        <v>-9.0199999999999989E-2</v>
      </c>
      <c r="Z463" s="51">
        <f t="shared" si="541"/>
        <v>-1</v>
      </c>
      <c r="AA463" s="72">
        <f t="shared" si="542"/>
        <v>0.12704000000000004</v>
      </c>
      <c r="AB463" s="51">
        <f t="shared" si="543"/>
        <v>7.0421286031042207</v>
      </c>
      <c r="AC463" s="77" t="s">
        <v>1003</v>
      </c>
      <c r="AK463" s="23"/>
      <c r="AL463" s="23"/>
    </row>
    <row r="464" spans="1:38" ht="47.25" x14ac:dyDescent="0.25">
      <c r="A464" s="73" t="s">
        <v>983</v>
      </c>
      <c r="B464" s="74" t="s">
        <v>1004</v>
      </c>
      <c r="C464" s="75" t="s">
        <v>1005</v>
      </c>
      <c r="D464" s="115">
        <v>0.97219875</v>
      </c>
      <c r="E464" s="113" t="s">
        <v>34</v>
      </c>
      <c r="F464" s="72">
        <v>0.48249959999999997</v>
      </c>
      <c r="G464" s="115">
        <v>0.48969915000000003</v>
      </c>
      <c r="H464" s="115">
        <f t="shared" si="534"/>
        <v>0.48969914999999992</v>
      </c>
      <c r="I464" s="115">
        <v>0</v>
      </c>
      <c r="J464" s="115">
        <v>0</v>
      </c>
      <c r="K464" s="115">
        <v>0.40808262499999998</v>
      </c>
      <c r="L464" s="115">
        <v>8.161652499999994E-2</v>
      </c>
      <c r="M464" s="115">
        <f t="shared" si="533"/>
        <v>0.65652359999999987</v>
      </c>
      <c r="N464" s="115">
        <v>0</v>
      </c>
      <c r="O464" s="115">
        <v>0</v>
      </c>
      <c r="P464" s="115">
        <v>0.54710299999999989</v>
      </c>
      <c r="Q464" s="115">
        <v>0.10942060000000003</v>
      </c>
      <c r="R464" s="72">
        <f t="shared" si="535"/>
        <v>-0.16682444999999985</v>
      </c>
      <c r="S464" s="72">
        <f t="shared" si="536"/>
        <v>0.16682444999999996</v>
      </c>
      <c r="T464" s="51">
        <f t="shared" si="537"/>
        <v>0.34066722394760129</v>
      </c>
      <c r="U464" s="50">
        <f t="shared" si="538"/>
        <v>0</v>
      </c>
      <c r="V464" s="51">
        <v>0</v>
      </c>
      <c r="W464" s="50">
        <f t="shared" si="539"/>
        <v>0</v>
      </c>
      <c r="X464" s="51">
        <v>0</v>
      </c>
      <c r="Y464" s="72">
        <f t="shared" si="540"/>
        <v>0.13902037499999992</v>
      </c>
      <c r="Z464" s="51">
        <f t="shared" si="541"/>
        <v>0.34066722394760113</v>
      </c>
      <c r="AA464" s="72">
        <f t="shared" si="542"/>
        <v>2.7804075000000095E-2</v>
      </c>
      <c r="AB464" s="51">
        <f t="shared" si="543"/>
        <v>0.34066722394760268</v>
      </c>
      <c r="AC464" s="77" t="s">
        <v>1003</v>
      </c>
      <c r="AK464" s="23"/>
      <c r="AL464" s="23"/>
    </row>
    <row r="465" spans="1:38" ht="31.5" x14ac:dyDescent="0.25">
      <c r="A465" s="73" t="s">
        <v>983</v>
      </c>
      <c r="B465" s="74" t="s">
        <v>1006</v>
      </c>
      <c r="C465" s="75" t="s">
        <v>1007</v>
      </c>
      <c r="D465" s="115">
        <v>0.56724599999999992</v>
      </c>
      <c r="E465" s="113" t="s">
        <v>34</v>
      </c>
      <c r="F465" s="72">
        <v>0.28320000000000001</v>
      </c>
      <c r="G465" s="115">
        <v>0.28404599999999991</v>
      </c>
      <c r="H465" s="115">
        <f t="shared" si="534"/>
        <v>0.28404599999999997</v>
      </c>
      <c r="I465" s="115">
        <v>0</v>
      </c>
      <c r="J465" s="115">
        <v>0</v>
      </c>
      <c r="K465" s="115">
        <v>0.23670499999999997</v>
      </c>
      <c r="L465" s="115">
        <v>4.7340999999999994E-2</v>
      </c>
      <c r="M465" s="115">
        <f t="shared" si="533"/>
        <v>0</v>
      </c>
      <c r="N465" s="115">
        <v>0</v>
      </c>
      <c r="O465" s="115">
        <v>0</v>
      </c>
      <c r="P465" s="115">
        <v>0</v>
      </c>
      <c r="Q465" s="115">
        <v>0</v>
      </c>
      <c r="R465" s="72">
        <f t="shared" si="535"/>
        <v>0.28404599999999991</v>
      </c>
      <c r="S465" s="72">
        <f t="shared" si="536"/>
        <v>-0.28404599999999997</v>
      </c>
      <c r="T465" s="51">
        <f t="shared" si="537"/>
        <v>-1</v>
      </c>
      <c r="U465" s="50">
        <f t="shared" si="538"/>
        <v>0</v>
      </c>
      <c r="V465" s="51">
        <v>0</v>
      </c>
      <c r="W465" s="50">
        <f t="shared" si="539"/>
        <v>0</v>
      </c>
      <c r="X465" s="51">
        <v>0</v>
      </c>
      <c r="Y465" s="72">
        <f t="shared" si="540"/>
        <v>-0.23670499999999997</v>
      </c>
      <c r="Z465" s="51">
        <f t="shared" si="541"/>
        <v>-1</v>
      </c>
      <c r="AA465" s="72">
        <f t="shared" si="542"/>
        <v>-4.7340999999999994E-2</v>
      </c>
      <c r="AB465" s="51">
        <f t="shared" si="543"/>
        <v>-1</v>
      </c>
      <c r="AC465" s="77" t="s">
        <v>1008</v>
      </c>
      <c r="AK465" s="23"/>
      <c r="AL465" s="23"/>
    </row>
    <row r="466" spans="1:38" ht="47.25" x14ac:dyDescent="0.25">
      <c r="A466" s="73" t="s">
        <v>983</v>
      </c>
      <c r="B466" s="74" t="s">
        <v>1009</v>
      </c>
      <c r="C466" s="75" t="s">
        <v>1010</v>
      </c>
      <c r="D466" s="115">
        <v>0.15004656</v>
      </c>
      <c r="E466" s="113" t="s">
        <v>34</v>
      </c>
      <c r="F466" s="72">
        <v>0</v>
      </c>
      <c r="G466" s="115">
        <v>0.15004656</v>
      </c>
      <c r="H466" s="115">
        <f t="shared" si="534"/>
        <v>0.15004656</v>
      </c>
      <c r="I466" s="115">
        <v>0</v>
      </c>
      <c r="J466" s="115">
        <v>0</v>
      </c>
      <c r="K466" s="115">
        <v>0.12503880000000003</v>
      </c>
      <c r="L466" s="115">
        <v>2.5007759999999962E-2</v>
      </c>
      <c r="M466" s="115">
        <f t="shared" si="533"/>
        <v>0.20091239999999999</v>
      </c>
      <c r="N466" s="115">
        <v>0</v>
      </c>
      <c r="O466" s="115">
        <v>0</v>
      </c>
      <c r="P466" s="115">
        <v>0.16742699999999999</v>
      </c>
      <c r="Q466" s="115">
        <v>3.3485399999999998E-2</v>
      </c>
      <c r="R466" s="72">
        <f t="shared" si="535"/>
        <v>-5.0865839999999996E-2</v>
      </c>
      <c r="S466" s="72">
        <f t="shared" si="536"/>
        <v>5.0865839999999996E-2</v>
      </c>
      <c r="T466" s="51">
        <f t="shared" si="537"/>
        <v>0.33900037428382229</v>
      </c>
      <c r="U466" s="50">
        <f t="shared" si="538"/>
        <v>0</v>
      </c>
      <c r="V466" s="51">
        <v>0</v>
      </c>
      <c r="W466" s="50">
        <f t="shared" si="539"/>
        <v>0</v>
      </c>
      <c r="X466" s="51">
        <v>0</v>
      </c>
      <c r="Y466" s="72">
        <f t="shared" si="540"/>
        <v>4.2388199999999959E-2</v>
      </c>
      <c r="Z466" s="51">
        <f t="shared" si="541"/>
        <v>0.3390003742838219</v>
      </c>
      <c r="AA466" s="72">
        <f t="shared" si="542"/>
        <v>8.4776400000000363E-3</v>
      </c>
      <c r="AB466" s="51">
        <f t="shared" si="543"/>
        <v>0.33900037428382429</v>
      </c>
      <c r="AC466" s="77" t="s">
        <v>1003</v>
      </c>
      <c r="AK466" s="23"/>
      <c r="AL466" s="23"/>
    </row>
    <row r="467" spans="1:38" ht="31.5" x14ac:dyDescent="0.25">
      <c r="A467" s="73" t="s">
        <v>983</v>
      </c>
      <c r="B467" s="74" t="s">
        <v>1011</v>
      </c>
      <c r="C467" s="75" t="s">
        <v>1012</v>
      </c>
      <c r="D467" s="115">
        <v>0.11802518759999998</v>
      </c>
      <c r="E467" s="113" t="s">
        <v>34</v>
      </c>
      <c r="F467" s="72">
        <v>0</v>
      </c>
      <c r="G467" s="115">
        <v>0.11802518759999998</v>
      </c>
      <c r="H467" s="115">
        <f t="shared" si="534"/>
        <v>0.11802518759999998</v>
      </c>
      <c r="I467" s="115">
        <v>0</v>
      </c>
      <c r="J467" s="115">
        <v>0</v>
      </c>
      <c r="K467" s="115">
        <v>9.8354322999999994E-2</v>
      </c>
      <c r="L467" s="115">
        <v>1.967086459999999E-2</v>
      </c>
      <c r="M467" s="115">
        <f t="shared" si="533"/>
        <v>0</v>
      </c>
      <c r="N467" s="115">
        <v>0</v>
      </c>
      <c r="O467" s="115">
        <v>0</v>
      </c>
      <c r="P467" s="115">
        <v>0</v>
      </c>
      <c r="Q467" s="115">
        <v>0</v>
      </c>
      <c r="R467" s="72">
        <f t="shared" si="535"/>
        <v>0.11802518759999998</v>
      </c>
      <c r="S467" s="72">
        <f t="shared" si="536"/>
        <v>-0.11802518759999998</v>
      </c>
      <c r="T467" s="51">
        <f t="shared" si="537"/>
        <v>-1</v>
      </c>
      <c r="U467" s="50">
        <f t="shared" si="538"/>
        <v>0</v>
      </c>
      <c r="V467" s="51">
        <v>0</v>
      </c>
      <c r="W467" s="50">
        <f t="shared" si="539"/>
        <v>0</v>
      </c>
      <c r="X467" s="51">
        <v>0</v>
      </c>
      <c r="Y467" s="72">
        <f t="shared" si="540"/>
        <v>-9.8354322999999994E-2</v>
      </c>
      <c r="Z467" s="51">
        <f t="shared" si="541"/>
        <v>-1</v>
      </c>
      <c r="AA467" s="72">
        <f t="shared" si="542"/>
        <v>-1.967086459999999E-2</v>
      </c>
      <c r="AB467" s="51">
        <f t="shared" si="543"/>
        <v>-1</v>
      </c>
      <c r="AC467" s="77" t="s">
        <v>1013</v>
      </c>
      <c r="AK467" s="23"/>
      <c r="AL467" s="23"/>
    </row>
    <row r="468" spans="1:38" ht="31.5" x14ac:dyDescent="0.25">
      <c r="A468" s="73" t="s">
        <v>983</v>
      </c>
      <c r="B468" s="74" t="s">
        <v>1014</v>
      </c>
      <c r="C468" s="75" t="s">
        <v>1015</v>
      </c>
      <c r="D468" s="115">
        <v>0.12940980000000002</v>
      </c>
      <c r="E468" s="113" t="s">
        <v>34</v>
      </c>
      <c r="F468" s="72">
        <v>0</v>
      </c>
      <c r="G468" s="115">
        <v>0.12940980000000002</v>
      </c>
      <c r="H468" s="115">
        <f t="shared" si="534"/>
        <v>0.12940980000000002</v>
      </c>
      <c r="I468" s="115">
        <v>0</v>
      </c>
      <c r="J468" s="115">
        <v>0</v>
      </c>
      <c r="K468" s="115">
        <v>0.10784150000000002</v>
      </c>
      <c r="L468" s="115">
        <v>2.1568299999999999E-2</v>
      </c>
      <c r="M468" s="115">
        <f t="shared" si="533"/>
        <v>0.17327999999999999</v>
      </c>
      <c r="N468" s="115">
        <v>0</v>
      </c>
      <c r="O468" s="115">
        <v>0</v>
      </c>
      <c r="P468" s="115">
        <v>0.1444</v>
      </c>
      <c r="Q468" s="115">
        <v>2.8879999999999996E-2</v>
      </c>
      <c r="R468" s="72">
        <f t="shared" si="535"/>
        <v>-4.387019999999997E-2</v>
      </c>
      <c r="S468" s="72">
        <f t="shared" si="536"/>
        <v>4.387019999999997E-2</v>
      </c>
      <c r="T468" s="51">
        <f t="shared" si="537"/>
        <v>0.33900214666895367</v>
      </c>
      <c r="U468" s="50">
        <f t="shared" si="538"/>
        <v>0</v>
      </c>
      <c r="V468" s="51">
        <v>0</v>
      </c>
      <c r="W468" s="50">
        <f t="shared" si="539"/>
        <v>0</v>
      </c>
      <c r="X468" s="51">
        <v>0</v>
      </c>
      <c r="Y468" s="72">
        <f t="shared" si="540"/>
        <v>3.655849999999998E-2</v>
      </c>
      <c r="Z468" s="51">
        <f t="shared" si="541"/>
        <v>0.33900214666895373</v>
      </c>
      <c r="AA468" s="72">
        <f t="shared" si="542"/>
        <v>7.3116999999999974E-3</v>
      </c>
      <c r="AB468" s="51">
        <f t="shared" si="543"/>
        <v>0.3390021466689539</v>
      </c>
      <c r="AC468" s="77" t="s">
        <v>535</v>
      </c>
      <c r="AK468" s="23"/>
      <c r="AL468" s="23"/>
    </row>
    <row r="469" spans="1:38" ht="31.5" x14ac:dyDescent="0.25">
      <c r="A469" s="73" t="s">
        <v>983</v>
      </c>
      <c r="B469" s="74" t="s">
        <v>1016</v>
      </c>
      <c r="C469" s="75" t="s">
        <v>1017</v>
      </c>
      <c r="D469" s="115">
        <v>7.5140399999999996E-2</v>
      </c>
      <c r="E469" s="113" t="s">
        <v>34</v>
      </c>
      <c r="F469" s="72">
        <v>0</v>
      </c>
      <c r="G469" s="115">
        <v>7.5140399999999996E-2</v>
      </c>
      <c r="H469" s="115">
        <f t="shared" si="534"/>
        <v>7.5140399999999996E-2</v>
      </c>
      <c r="I469" s="115">
        <v>0</v>
      </c>
      <c r="J469" s="115">
        <v>0</v>
      </c>
      <c r="K469" s="115">
        <v>6.2617000000000006E-2</v>
      </c>
      <c r="L469" s="115">
        <v>1.252339999999999E-2</v>
      </c>
      <c r="M469" s="115">
        <f t="shared" si="533"/>
        <v>0</v>
      </c>
      <c r="N469" s="115">
        <v>0</v>
      </c>
      <c r="O469" s="115">
        <v>0</v>
      </c>
      <c r="P469" s="115">
        <v>0</v>
      </c>
      <c r="Q469" s="115">
        <v>0</v>
      </c>
      <c r="R469" s="72">
        <f t="shared" si="535"/>
        <v>7.5140399999999996E-2</v>
      </c>
      <c r="S469" s="72">
        <f t="shared" si="536"/>
        <v>-7.5140399999999996E-2</v>
      </c>
      <c r="T469" s="51">
        <f t="shared" si="537"/>
        <v>-1</v>
      </c>
      <c r="U469" s="50">
        <f t="shared" si="538"/>
        <v>0</v>
      </c>
      <c r="V469" s="51">
        <v>0</v>
      </c>
      <c r="W469" s="50">
        <f t="shared" si="539"/>
        <v>0</v>
      </c>
      <c r="X469" s="51">
        <v>0</v>
      </c>
      <c r="Y469" s="72">
        <f t="shared" si="540"/>
        <v>-6.2617000000000006E-2</v>
      </c>
      <c r="Z469" s="51">
        <f t="shared" si="541"/>
        <v>-1</v>
      </c>
      <c r="AA469" s="72">
        <f t="shared" si="542"/>
        <v>-1.252339999999999E-2</v>
      </c>
      <c r="AB469" s="51">
        <f t="shared" si="543"/>
        <v>-1</v>
      </c>
      <c r="AC469" s="77" t="s">
        <v>1013</v>
      </c>
      <c r="AK469" s="23"/>
      <c r="AL469" s="23"/>
    </row>
    <row r="470" spans="1:38" ht="42.75" customHeight="1" x14ac:dyDescent="0.25">
      <c r="A470" s="73" t="s">
        <v>983</v>
      </c>
      <c r="B470" s="74" t="s">
        <v>1018</v>
      </c>
      <c r="C470" s="75" t="s">
        <v>1019</v>
      </c>
      <c r="D470" s="115" t="s">
        <v>34</v>
      </c>
      <c r="E470" s="113" t="s">
        <v>34</v>
      </c>
      <c r="F470" s="72" t="s">
        <v>34</v>
      </c>
      <c r="G470" s="115" t="s">
        <v>34</v>
      </c>
      <c r="H470" s="115" t="s">
        <v>34</v>
      </c>
      <c r="I470" s="115" t="s">
        <v>34</v>
      </c>
      <c r="J470" s="115" t="s">
        <v>34</v>
      </c>
      <c r="K470" s="115" t="s">
        <v>34</v>
      </c>
      <c r="L470" s="115" t="s">
        <v>34</v>
      </c>
      <c r="M470" s="115">
        <f t="shared" si="533"/>
        <v>0</v>
      </c>
      <c r="N470" s="115">
        <v>0</v>
      </c>
      <c r="O470" s="115">
        <v>0</v>
      </c>
      <c r="P470" s="115">
        <v>0</v>
      </c>
      <c r="Q470" s="115">
        <v>0</v>
      </c>
      <c r="R470" s="72" t="s">
        <v>34</v>
      </c>
      <c r="S470" s="72" t="s">
        <v>34</v>
      </c>
      <c r="T470" s="76" t="s">
        <v>34</v>
      </c>
      <c r="U470" s="50" t="s">
        <v>34</v>
      </c>
      <c r="V470" s="76" t="s">
        <v>34</v>
      </c>
      <c r="W470" s="50" t="s">
        <v>34</v>
      </c>
      <c r="X470" s="76" t="s">
        <v>34</v>
      </c>
      <c r="Y470" s="72" t="s">
        <v>34</v>
      </c>
      <c r="Z470" s="76" t="s">
        <v>34</v>
      </c>
      <c r="AA470" s="72" t="s">
        <v>34</v>
      </c>
      <c r="AB470" s="76" t="s">
        <v>34</v>
      </c>
      <c r="AC470" s="77" t="s">
        <v>446</v>
      </c>
      <c r="AK470" s="23"/>
      <c r="AL470" s="23"/>
    </row>
    <row r="471" spans="1:38" ht="46.5" customHeight="1" x14ac:dyDescent="0.25">
      <c r="A471" s="73" t="s">
        <v>983</v>
      </c>
      <c r="B471" s="74" t="s">
        <v>1020</v>
      </c>
      <c r="C471" s="75" t="s">
        <v>1021</v>
      </c>
      <c r="D471" s="115">
        <v>0.59835000000000005</v>
      </c>
      <c r="E471" s="113" t="s">
        <v>34</v>
      </c>
      <c r="F471" s="72">
        <v>0</v>
      </c>
      <c r="G471" s="115">
        <v>0.59835000000000005</v>
      </c>
      <c r="H471" s="115">
        <f t="shared" si="534"/>
        <v>0.59835000000000005</v>
      </c>
      <c r="I471" s="115">
        <v>0</v>
      </c>
      <c r="J471" s="115">
        <v>0</v>
      </c>
      <c r="K471" s="115">
        <v>0.49862500000000004</v>
      </c>
      <c r="L471" s="115">
        <v>9.9725000000000008E-2</v>
      </c>
      <c r="M471" s="115">
        <f t="shared" si="533"/>
        <v>0.62915999999999994</v>
      </c>
      <c r="N471" s="115">
        <v>0</v>
      </c>
      <c r="O471" s="115">
        <v>0</v>
      </c>
      <c r="P471" s="115">
        <v>0.52429999999999999</v>
      </c>
      <c r="Q471" s="115">
        <v>0.10486000000000001</v>
      </c>
      <c r="R471" s="72">
        <f t="shared" si="535"/>
        <v>-3.0809999999999893E-2</v>
      </c>
      <c r="S471" s="72">
        <f t="shared" ref="S471:S477" si="544">M471-H471</f>
        <v>3.0809999999999893E-2</v>
      </c>
      <c r="T471" s="51">
        <f t="shared" ref="T471:T477" si="545">S471/H471</f>
        <v>5.1491601905239229E-2</v>
      </c>
      <c r="U471" s="50">
        <f t="shared" ref="U471:U477" si="546">N471-I471</f>
        <v>0</v>
      </c>
      <c r="V471" s="51">
        <v>0</v>
      </c>
      <c r="W471" s="50">
        <f t="shared" ref="W471:W477" si="547">O471-J471</f>
        <v>0</v>
      </c>
      <c r="X471" s="51">
        <v>0</v>
      </c>
      <c r="Y471" s="72">
        <f t="shared" ref="Y471:Y477" si="548">P471-K471</f>
        <v>2.5674999999999948E-2</v>
      </c>
      <c r="Z471" s="51">
        <f t="shared" ref="Z471:Z477" si="549">Y471/K471</f>
        <v>5.1491601905239298E-2</v>
      </c>
      <c r="AA471" s="72">
        <f t="shared" ref="AA471:AA477" si="550">Q471-L471</f>
        <v>5.1350000000000007E-3</v>
      </c>
      <c r="AB471" s="51">
        <f t="shared" ref="AB471:AB477" si="551">AA471/L471</f>
        <v>5.1491601905239409E-2</v>
      </c>
      <c r="AC471" s="77" t="s">
        <v>34</v>
      </c>
      <c r="AK471" s="23"/>
      <c r="AL471" s="23"/>
    </row>
    <row r="472" spans="1:38" ht="31.5" x14ac:dyDescent="0.25">
      <c r="A472" s="73" t="s">
        <v>983</v>
      </c>
      <c r="B472" s="74" t="s">
        <v>1022</v>
      </c>
      <c r="C472" s="75" t="s">
        <v>1023</v>
      </c>
      <c r="D472" s="115">
        <v>0.16916160000000002</v>
      </c>
      <c r="E472" s="113" t="s">
        <v>34</v>
      </c>
      <c r="F472" s="72">
        <v>0</v>
      </c>
      <c r="G472" s="115">
        <v>0.16916160000000002</v>
      </c>
      <c r="H472" s="115">
        <f t="shared" si="534"/>
        <v>0.16916160000000002</v>
      </c>
      <c r="I472" s="115">
        <v>0</v>
      </c>
      <c r="J472" s="115">
        <v>0</v>
      </c>
      <c r="K472" s="115">
        <v>0.14096800000000004</v>
      </c>
      <c r="L472" s="115">
        <v>2.8193599999999985E-2</v>
      </c>
      <c r="M472" s="115">
        <f t="shared" si="533"/>
        <v>0.22619999999999998</v>
      </c>
      <c r="N472" s="115">
        <v>0</v>
      </c>
      <c r="O472" s="115">
        <v>0</v>
      </c>
      <c r="P472" s="115">
        <v>0.1885</v>
      </c>
      <c r="Q472" s="115">
        <v>3.769999999999999E-2</v>
      </c>
      <c r="R472" s="72">
        <f t="shared" si="535"/>
        <v>-5.7038399999999961E-2</v>
      </c>
      <c r="S472" s="72">
        <f t="shared" si="544"/>
        <v>5.7038399999999961E-2</v>
      </c>
      <c r="T472" s="51">
        <f t="shared" si="545"/>
        <v>0.33718290675898049</v>
      </c>
      <c r="U472" s="50">
        <f t="shared" si="546"/>
        <v>0</v>
      </c>
      <c r="V472" s="51">
        <v>0</v>
      </c>
      <c r="W472" s="50">
        <f t="shared" si="547"/>
        <v>0</v>
      </c>
      <c r="X472" s="51">
        <v>0</v>
      </c>
      <c r="Y472" s="72">
        <f t="shared" si="548"/>
        <v>4.7531999999999963E-2</v>
      </c>
      <c r="Z472" s="51">
        <f t="shared" si="549"/>
        <v>0.33718290675898038</v>
      </c>
      <c r="AA472" s="72">
        <f t="shared" si="550"/>
        <v>9.5064000000000051E-3</v>
      </c>
      <c r="AB472" s="51">
        <f t="shared" si="551"/>
        <v>0.3371829067589811</v>
      </c>
      <c r="AC472" s="77" t="s">
        <v>535</v>
      </c>
      <c r="AK472" s="23"/>
      <c r="AL472" s="23"/>
    </row>
    <row r="473" spans="1:38" ht="41.25" customHeight="1" x14ac:dyDescent="0.25">
      <c r="A473" s="73" t="s">
        <v>983</v>
      </c>
      <c r="B473" s="74" t="s">
        <v>1024</v>
      </c>
      <c r="C473" s="75" t="s">
        <v>1025</v>
      </c>
      <c r="D473" s="115">
        <v>0.25783200000000001</v>
      </c>
      <c r="E473" s="113" t="s">
        <v>34</v>
      </c>
      <c r="F473" s="72">
        <v>0</v>
      </c>
      <c r="G473" s="115">
        <v>0.25783200000000001</v>
      </c>
      <c r="H473" s="115">
        <f t="shared" si="534"/>
        <v>0.25783200000000001</v>
      </c>
      <c r="I473" s="115">
        <v>0</v>
      </c>
      <c r="J473" s="115">
        <v>0</v>
      </c>
      <c r="K473" s="115">
        <v>0.21486000000000002</v>
      </c>
      <c r="L473" s="115">
        <v>4.2971999999999982E-2</v>
      </c>
      <c r="M473" s="115">
        <f t="shared" si="533"/>
        <v>0.19956000000000002</v>
      </c>
      <c r="N473" s="115">
        <v>0</v>
      </c>
      <c r="O473" s="115">
        <v>0</v>
      </c>
      <c r="P473" s="115">
        <v>0.16630000000000003</v>
      </c>
      <c r="Q473" s="115">
        <v>3.3259999999999991E-2</v>
      </c>
      <c r="R473" s="72">
        <f t="shared" si="535"/>
        <v>5.827199999999999E-2</v>
      </c>
      <c r="S473" s="72">
        <f t="shared" si="544"/>
        <v>-5.827199999999999E-2</v>
      </c>
      <c r="T473" s="51">
        <f t="shared" si="545"/>
        <v>-0.22600763287722234</v>
      </c>
      <c r="U473" s="50">
        <f t="shared" si="546"/>
        <v>0</v>
      </c>
      <c r="V473" s="51">
        <v>0</v>
      </c>
      <c r="W473" s="50">
        <f t="shared" si="547"/>
        <v>0</v>
      </c>
      <c r="X473" s="51">
        <v>0</v>
      </c>
      <c r="Y473" s="72">
        <f t="shared" si="548"/>
        <v>-4.8559999999999992E-2</v>
      </c>
      <c r="Z473" s="51">
        <f t="shared" si="549"/>
        <v>-0.22600763287722231</v>
      </c>
      <c r="AA473" s="72">
        <f t="shared" si="550"/>
        <v>-9.7119999999999915E-3</v>
      </c>
      <c r="AB473" s="51">
        <f t="shared" si="551"/>
        <v>-0.22600763287722228</v>
      </c>
      <c r="AC473" s="77" t="s">
        <v>1026</v>
      </c>
      <c r="AK473" s="23"/>
      <c r="AL473" s="23"/>
    </row>
    <row r="474" spans="1:38" ht="39" customHeight="1" x14ac:dyDescent="0.25">
      <c r="A474" s="73" t="s">
        <v>983</v>
      </c>
      <c r="B474" s="74" t="s">
        <v>1027</v>
      </c>
      <c r="C474" s="75" t="s">
        <v>1028</v>
      </c>
      <c r="D474" s="115">
        <v>0.26639640000000003</v>
      </c>
      <c r="E474" s="113" t="s">
        <v>34</v>
      </c>
      <c r="F474" s="72">
        <v>0</v>
      </c>
      <c r="G474" s="115">
        <v>0.26639640000000003</v>
      </c>
      <c r="H474" s="115">
        <f t="shared" si="534"/>
        <v>0.26639640000000003</v>
      </c>
      <c r="I474" s="115">
        <v>0</v>
      </c>
      <c r="J474" s="115">
        <v>0</v>
      </c>
      <c r="K474" s="115">
        <v>0.221997</v>
      </c>
      <c r="L474" s="115">
        <v>4.4399400000000033E-2</v>
      </c>
      <c r="M474" s="115">
        <f t="shared" si="533"/>
        <v>0.34667999999999999</v>
      </c>
      <c r="N474" s="115">
        <v>0</v>
      </c>
      <c r="O474" s="115">
        <v>0</v>
      </c>
      <c r="P474" s="115">
        <v>0.28889999999999993</v>
      </c>
      <c r="Q474" s="115">
        <v>5.7780000000000054E-2</v>
      </c>
      <c r="R474" s="72">
        <f t="shared" si="535"/>
        <v>-8.0283599999999955E-2</v>
      </c>
      <c r="S474" s="72">
        <f t="shared" si="544"/>
        <v>8.0283599999999955E-2</v>
      </c>
      <c r="T474" s="51">
        <f t="shared" si="545"/>
        <v>0.30136893741807302</v>
      </c>
      <c r="U474" s="50">
        <f t="shared" si="546"/>
        <v>0</v>
      </c>
      <c r="V474" s="51">
        <v>0</v>
      </c>
      <c r="W474" s="50">
        <f t="shared" si="547"/>
        <v>0</v>
      </c>
      <c r="X474" s="51">
        <v>0</v>
      </c>
      <c r="Y474" s="72">
        <f t="shared" si="548"/>
        <v>6.6902999999999935E-2</v>
      </c>
      <c r="Z474" s="51">
        <f t="shared" si="549"/>
        <v>0.30136893741807291</v>
      </c>
      <c r="AA474" s="72">
        <f t="shared" si="550"/>
        <v>1.338060000000002E-2</v>
      </c>
      <c r="AB474" s="51">
        <f t="shared" si="551"/>
        <v>0.30136893741807347</v>
      </c>
      <c r="AC474" s="77" t="s">
        <v>535</v>
      </c>
      <c r="AK474" s="23"/>
      <c r="AL474" s="23"/>
    </row>
    <row r="475" spans="1:38" ht="31.5" x14ac:dyDescent="0.25">
      <c r="A475" s="73" t="s">
        <v>983</v>
      </c>
      <c r="B475" s="74" t="s">
        <v>1029</v>
      </c>
      <c r="C475" s="75" t="s">
        <v>1030</v>
      </c>
      <c r="D475" s="115">
        <v>0.15557879999999996</v>
      </c>
      <c r="E475" s="113" t="s">
        <v>34</v>
      </c>
      <c r="F475" s="72">
        <v>0</v>
      </c>
      <c r="G475" s="115">
        <v>0.15557879999999996</v>
      </c>
      <c r="H475" s="115">
        <f t="shared" si="534"/>
        <v>0.15557879999999996</v>
      </c>
      <c r="I475" s="115">
        <v>0</v>
      </c>
      <c r="J475" s="115">
        <v>0</v>
      </c>
      <c r="K475" s="115">
        <v>0.12964899999999999</v>
      </c>
      <c r="L475" s="115">
        <v>2.5929799999999975E-2</v>
      </c>
      <c r="M475" s="115">
        <f t="shared" si="533"/>
        <v>0.20091239999999999</v>
      </c>
      <c r="N475" s="115">
        <v>0</v>
      </c>
      <c r="O475" s="115">
        <v>0</v>
      </c>
      <c r="P475" s="115">
        <v>0.16742699999999999</v>
      </c>
      <c r="Q475" s="115">
        <v>3.3485399999999998E-2</v>
      </c>
      <c r="R475" s="72">
        <f t="shared" si="535"/>
        <v>-4.5333600000000029E-2</v>
      </c>
      <c r="S475" s="72">
        <f t="shared" si="544"/>
        <v>4.5333600000000029E-2</v>
      </c>
      <c r="T475" s="51">
        <f t="shared" si="545"/>
        <v>0.29138674420936556</v>
      </c>
      <c r="U475" s="50">
        <f t="shared" si="546"/>
        <v>0</v>
      </c>
      <c r="V475" s="51">
        <v>0</v>
      </c>
      <c r="W475" s="50">
        <f t="shared" si="547"/>
        <v>0</v>
      </c>
      <c r="X475" s="51">
        <v>0</v>
      </c>
      <c r="Y475" s="72">
        <f t="shared" si="548"/>
        <v>3.7778000000000006E-2</v>
      </c>
      <c r="Z475" s="51">
        <f t="shared" si="549"/>
        <v>0.29138674420936539</v>
      </c>
      <c r="AA475" s="72">
        <f t="shared" si="550"/>
        <v>7.5556000000000234E-3</v>
      </c>
      <c r="AB475" s="51">
        <f t="shared" si="551"/>
        <v>0.29138674420936644</v>
      </c>
      <c r="AC475" s="77" t="s">
        <v>535</v>
      </c>
      <c r="AK475" s="23"/>
      <c r="AL475" s="23"/>
    </row>
    <row r="476" spans="1:38" x14ac:dyDescent="0.25">
      <c r="A476" s="73" t="s">
        <v>983</v>
      </c>
      <c r="B476" s="74" t="s">
        <v>1031</v>
      </c>
      <c r="C476" s="75" t="s">
        <v>1032</v>
      </c>
      <c r="D476" s="115">
        <v>0.19165199999999996</v>
      </c>
      <c r="E476" s="113" t="s">
        <v>34</v>
      </c>
      <c r="F476" s="72">
        <v>0</v>
      </c>
      <c r="G476" s="115">
        <v>0.19165199999999996</v>
      </c>
      <c r="H476" s="115">
        <f t="shared" si="534"/>
        <v>0.19165199999999996</v>
      </c>
      <c r="I476" s="115">
        <v>0</v>
      </c>
      <c r="J476" s="115">
        <v>0</v>
      </c>
      <c r="K476" s="115">
        <v>0.15970999999999999</v>
      </c>
      <c r="L476" s="115">
        <v>3.194199999999997E-2</v>
      </c>
      <c r="M476" s="115">
        <f t="shared" si="533"/>
        <v>0</v>
      </c>
      <c r="N476" s="115">
        <v>0</v>
      </c>
      <c r="O476" s="115">
        <v>0</v>
      </c>
      <c r="P476" s="115">
        <v>0</v>
      </c>
      <c r="Q476" s="115">
        <v>0</v>
      </c>
      <c r="R476" s="72">
        <f t="shared" si="535"/>
        <v>0.19165199999999996</v>
      </c>
      <c r="S476" s="72">
        <f t="shared" si="544"/>
        <v>-0.19165199999999996</v>
      </c>
      <c r="T476" s="51">
        <f t="shared" si="545"/>
        <v>-1</v>
      </c>
      <c r="U476" s="50">
        <f t="shared" si="546"/>
        <v>0</v>
      </c>
      <c r="V476" s="51">
        <v>0</v>
      </c>
      <c r="W476" s="50">
        <f t="shared" si="547"/>
        <v>0</v>
      </c>
      <c r="X476" s="51">
        <v>0</v>
      </c>
      <c r="Y476" s="72">
        <f t="shared" si="548"/>
        <v>-0.15970999999999999</v>
      </c>
      <c r="Z476" s="51">
        <f t="shared" si="549"/>
        <v>-1</v>
      </c>
      <c r="AA476" s="72">
        <f t="shared" si="550"/>
        <v>-3.194199999999997E-2</v>
      </c>
      <c r="AB476" s="51">
        <f t="shared" si="551"/>
        <v>-1</v>
      </c>
      <c r="AC476" s="77" t="s">
        <v>1026</v>
      </c>
      <c r="AK476" s="23"/>
      <c r="AL476" s="23"/>
    </row>
    <row r="477" spans="1:38" ht="46.5" customHeight="1" x14ac:dyDescent="0.25">
      <c r="A477" s="73" t="s">
        <v>983</v>
      </c>
      <c r="B477" s="74" t="s">
        <v>1033</v>
      </c>
      <c r="C477" s="75" t="s">
        <v>1034</v>
      </c>
      <c r="D477" s="115">
        <v>1.7566836000000001</v>
      </c>
      <c r="E477" s="113" t="s">
        <v>34</v>
      </c>
      <c r="F477" s="72">
        <v>0</v>
      </c>
      <c r="G477" s="115">
        <v>1.7566836000000001</v>
      </c>
      <c r="H477" s="115">
        <f t="shared" si="534"/>
        <v>1.7566836000000001</v>
      </c>
      <c r="I477" s="115">
        <v>0</v>
      </c>
      <c r="J477" s="115">
        <v>0</v>
      </c>
      <c r="K477" s="115">
        <v>1.4639030000000002</v>
      </c>
      <c r="L477" s="115">
        <v>0.29278059999999995</v>
      </c>
      <c r="M477" s="115">
        <f t="shared" si="533"/>
        <v>1.641486</v>
      </c>
      <c r="N477" s="115">
        <v>0</v>
      </c>
      <c r="O477" s="115">
        <v>0</v>
      </c>
      <c r="P477" s="115">
        <v>1.3679049999999999</v>
      </c>
      <c r="Q477" s="115">
        <v>0.27358100000000013</v>
      </c>
      <c r="R477" s="72">
        <f t="shared" si="535"/>
        <v>0.11519760000000012</v>
      </c>
      <c r="S477" s="72">
        <f t="shared" si="544"/>
        <v>-0.11519760000000012</v>
      </c>
      <c r="T477" s="51">
        <f t="shared" si="545"/>
        <v>-6.5576749279153121E-2</v>
      </c>
      <c r="U477" s="50">
        <f t="shared" si="546"/>
        <v>0</v>
      </c>
      <c r="V477" s="51">
        <v>0</v>
      </c>
      <c r="W477" s="50">
        <f t="shared" si="547"/>
        <v>0</v>
      </c>
      <c r="X477" s="51">
        <v>0</v>
      </c>
      <c r="Y477" s="72">
        <f t="shared" si="548"/>
        <v>-9.599800000000025E-2</v>
      </c>
      <c r="Z477" s="51">
        <f t="shared" si="549"/>
        <v>-6.5576749279153218E-2</v>
      </c>
      <c r="AA477" s="72">
        <f t="shared" si="550"/>
        <v>-1.9199599999999817E-2</v>
      </c>
      <c r="AB477" s="51">
        <f t="shared" si="551"/>
        <v>-6.5576749279152441E-2</v>
      </c>
      <c r="AC477" s="77" t="s">
        <v>34</v>
      </c>
      <c r="AK477" s="23"/>
      <c r="AL477" s="23"/>
    </row>
    <row r="478" spans="1:38" ht="78.75" x14ac:dyDescent="0.25">
      <c r="A478" s="73" t="s">
        <v>983</v>
      </c>
      <c r="B478" s="74" t="s">
        <v>1035</v>
      </c>
      <c r="C478" s="75" t="s">
        <v>1036</v>
      </c>
      <c r="D478" s="115" t="s">
        <v>34</v>
      </c>
      <c r="E478" s="113" t="s">
        <v>34</v>
      </c>
      <c r="F478" s="72" t="s">
        <v>34</v>
      </c>
      <c r="G478" s="115" t="s">
        <v>34</v>
      </c>
      <c r="H478" s="115" t="s">
        <v>34</v>
      </c>
      <c r="I478" s="115" t="s">
        <v>34</v>
      </c>
      <c r="J478" s="115" t="s">
        <v>34</v>
      </c>
      <c r="K478" s="115" t="s">
        <v>34</v>
      </c>
      <c r="L478" s="115" t="s">
        <v>34</v>
      </c>
      <c r="M478" s="115">
        <f t="shared" si="533"/>
        <v>1.1461151999999999</v>
      </c>
      <c r="N478" s="115">
        <v>0</v>
      </c>
      <c r="O478" s="115">
        <v>0</v>
      </c>
      <c r="P478" s="115">
        <v>0.95509599999999995</v>
      </c>
      <c r="Q478" s="115">
        <v>0.19101919999999994</v>
      </c>
      <c r="R478" s="72" t="s">
        <v>34</v>
      </c>
      <c r="S478" s="72" t="s">
        <v>34</v>
      </c>
      <c r="T478" s="76" t="s">
        <v>34</v>
      </c>
      <c r="U478" s="50" t="s">
        <v>34</v>
      </c>
      <c r="V478" s="76" t="s">
        <v>34</v>
      </c>
      <c r="W478" s="50" t="s">
        <v>34</v>
      </c>
      <c r="X478" s="76" t="s">
        <v>34</v>
      </c>
      <c r="Y478" s="72" t="s">
        <v>34</v>
      </c>
      <c r="Z478" s="76" t="s">
        <v>34</v>
      </c>
      <c r="AA478" s="72" t="s">
        <v>34</v>
      </c>
      <c r="AB478" s="76" t="s">
        <v>34</v>
      </c>
      <c r="AC478" s="77" t="s">
        <v>961</v>
      </c>
      <c r="AK478" s="23"/>
      <c r="AL478" s="23"/>
    </row>
    <row r="479" spans="1:38" ht="78.75" x14ac:dyDescent="0.25">
      <c r="A479" s="73" t="s">
        <v>983</v>
      </c>
      <c r="B479" s="74" t="s">
        <v>1037</v>
      </c>
      <c r="C479" s="75" t="s">
        <v>1038</v>
      </c>
      <c r="D479" s="115" t="s">
        <v>34</v>
      </c>
      <c r="E479" s="113" t="s">
        <v>34</v>
      </c>
      <c r="F479" s="72" t="s">
        <v>34</v>
      </c>
      <c r="G479" s="115" t="s">
        <v>34</v>
      </c>
      <c r="H479" s="115" t="s">
        <v>34</v>
      </c>
      <c r="I479" s="115" t="s">
        <v>34</v>
      </c>
      <c r="J479" s="115" t="s">
        <v>34</v>
      </c>
      <c r="K479" s="115" t="s">
        <v>34</v>
      </c>
      <c r="L479" s="115" t="s">
        <v>34</v>
      </c>
      <c r="M479" s="115">
        <f t="shared" si="533"/>
        <v>1.9395709299999999</v>
      </c>
      <c r="N479" s="115">
        <v>0</v>
      </c>
      <c r="O479" s="115">
        <v>0</v>
      </c>
      <c r="P479" s="115">
        <v>1.61630911</v>
      </c>
      <c r="Q479" s="115">
        <v>0.32326181999999992</v>
      </c>
      <c r="R479" s="72" t="s">
        <v>34</v>
      </c>
      <c r="S479" s="72" t="s">
        <v>34</v>
      </c>
      <c r="T479" s="76" t="s">
        <v>34</v>
      </c>
      <c r="U479" s="50" t="s">
        <v>34</v>
      </c>
      <c r="V479" s="76" t="s">
        <v>34</v>
      </c>
      <c r="W479" s="50" t="s">
        <v>34</v>
      </c>
      <c r="X479" s="76" t="s">
        <v>34</v>
      </c>
      <c r="Y479" s="72" t="s">
        <v>34</v>
      </c>
      <c r="Z479" s="76" t="s">
        <v>34</v>
      </c>
      <c r="AA479" s="72" t="s">
        <v>34</v>
      </c>
      <c r="AB479" s="76" t="s">
        <v>34</v>
      </c>
      <c r="AC479" s="77" t="s">
        <v>961</v>
      </c>
      <c r="AK479" s="23"/>
      <c r="AL479" s="23"/>
    </row>
    <row r="480" spans="1:38" ht="78.75" x14ac:dyDescent="0.25">
      <c r="A480" s="73" t="s">
        <v>983</v>
      </c>
      <c r="B480" s="74" t="s">
        <v>1039</v>
      </c>
      <c r="C480" s="75" t="s">
        <v>1040</v>
      </c>
      <c r="D480" s="115" t="s">
        <v>34</v>
      </c>
      <c r="E480" s="113" t="s">
        <v>34</v>
      </c>
      <c r="F480" s="72" t="s">
        <v>34</v>
      </c>
      <c r="G480" s="115" t="s">
        <v>34</v>
      </c>
      <c r="H480" s="115" t="s">
        <v>34</v>
      </c>
      <c r="I480" s="115" t="s">
        <v>34</v>
      </c>
      <c r="J480" s="115" t="s">
        <v>34</v>
      </c>
      <c r="K480" s="115" t="s">
        <v>34</v>
      </c>
      <c r="L480" s="115" t="s">
        <v>34</v>
      </c>
      <c r="M480" s="115">
        <f t="shared" si="533"/>
        <v>0.41638199999999997</v>
      </c>
      <c r="N480" s="115">
        <v>0</v>
      </c>
      <c r="O480" s="115">
        <v>0</v>
      </c>
      <c r="P480" s="115">
        <v>0.34698499999999999</v>
      </c>
      <c r="Q480" s="115">
        <v>6.9396999999999986E-2</v>
      </c>
      <c r="R480" s="72" t="s">
        <v>34</v>
      </c>
      <c r="S480" s="72" t="s">
        <v>34</v>
      </c>
      <c r="T480" s="76" t="s">
        <v>34</v>
      </c>
      <c r="U480" s="50" t="s">
        <v>34</v>
      </c>
      <c r="V480" s="76" t="s">
        <v>34</v>
      </c>
      <c r="W480" s="50" t="s">
        <v>34</v>
      </c>
      <c r="X480" s="76" t="s">
        <v>34</v>
      </c>
      <c r="Y480" s="72" t="s">
        <v>34</v>
      </c>
      <c r="Z480" s="76" t="s">
        <v>34</v>
      </c>
      <c r="AA480" s="72" t="s">
        <v>34</v>
      </c>
      <c r="AB480" s="76" t="s">
        <v>34</v>
      </c>
      <c r="AC480" s="77" t="s">
        <v>961</v>
      </c>
      <c r="AK480" s="23"/>
      <c r="AL480" s="23"/>
    </row>
    <row r="481" spans="1:38" ht="78.75" x14ac:dyDescent="0.25">
      <c r="A481" s="73" t="s">
        <v>983</v>
      </c>
      <c r="B481" s="74" t="s">
        <v>1041</v>
      </c>
      <c r="C481" s="75" t="s">
        <v>1042</v>
      </c>
      <c r="D481" s="115" t="s">
        <v>34</v>
      </c>
      <c r="E481" s="113" t="s">
        <v>34</v>
      </c>
      <c r="F481" s="72" t="s">
        <v>34</v>
      </c>
      <c r="G481" s="115" t="s">
        <v>34</v>
      </c>
      <c r="H481" s="115" t="s">
        <v>34</v>
      </c>
      <c r="I481" s="115" t="s">
        <v>34</v>
      </c>
      <c r="J481" s="115" t="s">
        <v>34</v>
      </c>
      <c r="K481" s="115" t="s">
        <v>34</v>
      </c>
      <c r="L481" s="115" t="s">
        <v>34</v>
      </c>
      <c r="M481" s="115">
        <f t="shared" si="533"/>
        <v>0.336725</v>
      </c>
      <c r="N481" s="115">
        <v>0</v>
      </c>
      <c r="O481" s="115">
        <v>0</v>
      </c>
      <c r="P481" s="115">
        <v>0.28060416999999999</v>
      </c>
      <c r="Q481" s="115">
        <v>5.612083000000001E-2</v>
      </c>
      <c r="R481" s="72" t="s">
        <v>34</v>
      </c>
      <c r="S481" s="72" t="s">
        <v>34</v>
      </c>
      <c r="T481" s="76" t="s">
        <v>34</v>
      </c>
      <c r="U481" s="50" t="s">
        <v>34</v>
      </c>
      <c r="V481" s="76" t="s">
        <v>34</v>
      </c>
      <c r="W481" s="50" t="s">
        <v>34</v>
      </c>
      <c r="X481" s="76" t="s">
        <v>34</v>
      </c>
      <c r="Y481" s="72" t="s">
        <v>34</v>
      </c>
      <c r="Z481" s="76" t="s">
        <v>34</v>
      </c>
      <c r="AA481" s="72" t="s">
        <v>34</v>
      </c>
      <c r="AB481" s="76" t="s">
        <v>34</v>
      </c>
      <c r="AC481" s="77" t="s">
        <v>961</v>
      </c>
      <c r="AK481" s="23"/>
      <c r="AL481" s="23"/>
    </row>
    <row r="482" spans="1:38" ht="78.75" x14ac:dyDescent="0.25">
      <c r="A482" s="73" t="s">
        <v>983</v>
      </c>
      <c r="B482" s="74" t="s">
        <v>1043</v>
      </c>
      <c r="C482" s="75" t="s">
        <v>1044</v>
      </c>
      <c r="D482" s="115" t="s">
        <v>34</v>
      </c>
      <c r="E482" s="113" t="s">
        <v>34</v>
      </c>
      <c r="F482" s="72" t="s">
        <v>34</v>
      </c>
      <c r="G482" s="115" t="s">
        <v>34</v>
      </c>
      <c r="H482" s="115" t="s">
        <v>34</v>
      </c>
      <c r="I482" s="115" t="s">
        <v>34</v>
      </c>
      <c r="J482" s="115" t="s">
        <v>34</v>
      </c>
      <c r="K482" s="115" t="s">
        <v>34</v>
      </c>
      <c r="L482" s="115" t="s">
        <v>34</v>
      </c>
      <c r="M482" s="115">
        <f t="shared" si="533"/>
        <v>0.138012</v>
      </c>
      <c r="N482" s="115">
        <v>0</v>
      </c>
      <c r="O482" s="115">
        <v>0</v>
      </c>
      <c r="P482" s="115">
        <v>0.11501</v>
      </c>
      <c r="Q482" s="115">
        <v>2.3001999999999995E-2</v>
      </c>
      <c r="R482" s="72" t="s">
        <v>34</v>
      </c>
      <c r="S482" s="72" t="s">
        <v>34</v>
      </c>
      <c r="T482" s="76" t="s">
        <v>34</v>
      </c>
      <c r="U482" s="50" t="s">
        <v>34</v>
      </c>
      <c r="V482" s="76" t="s">
        <v>34</v>
      </c>
      <c r="W482" s="50" t="s">
        <v>34</v>
      </c>
      <c r="X482" s="76" t="s">
        <v>34</v>
      </c>
      <c r="Y482" s="72" t="s">
        <v>34</v>
      </c>
      <c r="Z482" s="76" t="s">
        <v>34</v>
      </c>
      <c r="AA482" s="72" t="s">
        <v>34</v>
      </c>
      <c r="AB482" s="76" t="s">
        <v>34</v>
      </c>
      <c r="AC482" s="77" t="s">
        <v>961</v>
      </c>
      <c r="AK482" s="23"/>
      <c r="AL482" s="23"/>
    </row>
    <row r="483" spans="1:38" ht="47.25" x14ac:dyDescent="0.25">
      <c r="A483" s="73" t="s">
        <v>983</v>
      </c>
      <c r="B483" s="74" t="s">
        <v>1045</v>
      </c>
      <c r="C483" s="75" t="s">
        <v>1046</v>
      </c>
      <c r="D483" s="115">
        <v>0.71000039999999998</v>
      </c>
      <c r="E483" s="113" t="s">
        <v>34</v>
      </c>
      <c r="F483" s="72">
        <v>0.35300970999999998</v>
      </c>
      <c r="G483" s="115">
        <v>0.35699069</v>
      </c>
      <c r="H483" s="115">
        <f t="shared" ref="H483:H485" si="552">I483+J483+K483+L483</f>
        <v>0.35699068999999994</v>
      </c>
      <c r="I483" s="115">
        <v>0</v>
      </c>
      <c r="J483" s="115">
        <v>0</v>
      </c>
      <c r="K483" s="115">
        <v>0.2974922416666666</v>
      </c>
      <c r="L483" s="115">
        <v>5.9498448333333342E-2</v>
      </c>
      <c r="M483" s="115">
        <f t="shared" si="533"/>
        <v>0.64212000000000002</v>
      </c>
      <c r="N483" s="115">
        <v>0</v>
      </c>
      <c r="O483" s="115">
        <v>0</v>
      </c>
      <c r="P483" s="115">
        <v>0.53510000000000002</v>
      </c>
      <c r="Q483" s="115">
        <v>0.10702</v>
      </c>
      <c r="R483" s="72">
        <f t="shared" si="535"/>
        <v>-0.28512931000000002</v>
      </c>
      <c r="S483" s="72">
        <f t="shared" ref="S483:S485" si="553">M483-H483</f>
        <v>0.28512931000000008</v>
      </c>
      <c r="T483" s="51">
        <f t="shared" ref="T483:T485" si="554">S483/H483</f>
        <v>0.79870236952117746</v>
      </c>
      <c r="U483" s="50">
        <f t="shared" ref="U483:U485" si="555">N483-I483</f>
        <v>0</v>
      </c>
      <c r="V483" s="51">
        <v>0</v>
      </c>
      <c r="W483" s="50">
        <f t="shared" ref="W483:W485" si="556">O483-J483</f>
        <v>0</v>
      </c>
      <c r="X483" s="51">
        <v>0</v>
      </c>
      <c r="Y483" s="72">
        <f t="shared" ref="Y483:Y485" si="557">P483-K483</f>
        <v>0.23760775833333342</v>
      </c>
      <c r="Z483" s="51">
        <f t="shared" ref="Z483:Z485" si="558">Y483/K483</f>
        <v>0.79870236952117757</v>
      </c>
      <c r="AA483" s="72">
        <f t="shared" ref="AA483:AA485" si="559">Q483-L483</f>
        <v>4.7521551666666662E-2</v>
      </c>
      <c r="AB483" s="51">
        <f t="shared" ref="AB483:AB485" si="560">AA483/L483</f>
        <v>0.7987023695211769</v>
      </c>
      <c r="AC483" s="77" t="s">
        <v>1047</v>
      </c>
      <c r="AK483" s="23"/>
      <c r="AL483" s="23"/>
    </row>
    <row r="484" spans="1:38" ht="78.75" x14ac:dyDescent="0.25">
      <c r="A484" s="73" t="s">
        <v>983</v>
      </c>
      <c r="B484" s="74" t="s">
        <v>1048</v>
      </c>
      <c r="C484" s="75" t="s">
        <v>1049</v>
      </c>
      <c r="D484" s="115">
        <v>4.0940822159999994</v>
      </c>
      <c r="E484" s="113" t="s">
        <v>34</v>
      </c>
      <c r="F484" s="72">
        <v>0</v>
      </c>
      <c r="G484" s="115">
        <v>4.0940822159999994</v>
      </c>
      <c r="H484" s="115">
        <f t="shared" si="552"/>
        <v>4.0940822159999986</v>
      </c>
      <c r="I484" s="115">
        <v>0</v>
      </c>
      <c r="J484" s="115">
        <v>0</v>
      </c>
      <c r="K484" s="115">
        <v>3.4117351799999995</v>
      </c>
      <c r="L484" s="115">
        <v>0.68234703599999946</v>
      </c>
      <c r="M484" s="115">
        <f t="shared" si="533"/>
        <v>0</v>
      </c>
      <c r="N484" s="115">
        <v>0</v>
      </c>
      <c r="O484" s="115">
        <v>0</v>
      </c>
      <c r="P484" s="115">
        <v>0</v>
      </c>
      <c r="Q484" s="115">
        <v>0</v>
      </c>
      <c r="R484" s="72">
        <f t="shared" si="535"/>
        <v>4.0940822159999994</v>
      </c>
      <c r="S484" s="72">
        <f t="shared" si="553"/>
        <v>-4.0940822159999986</v>
      </c>
      <c r="T484" s="51">
        <f t="shared" si="554"/>
        <v>-1</v>
      </c>
      <c r="U484" s="50">
        <f t="shared" si="555"/>
        <v>0</v>
      </c>
      <c r="V484" s="51">
        <v>0</v>
      </c>
      <c r="W484" s="50">
        <f t="shared" si="556"/>
        <v>0</v>
      </c>
      <c r="X484" s="51">
        <v>0</v>
      </c>
      <c r="Y484" s="72">
        <f t="shared" si="557"/>
        <v>-3.4117351799999995</v>
      </c>
      <c r="Z484" s="51">
        <f t="shared" si="558"/>
        <v>-1</v>
      </c>
      <c r="AA484" s="72">
        <f t="shared" si="559"/>
        <v>-0.68234703599999946</v>
      </c>
      <c r="AB484" s="51">
        <f t="shared" si="560"/>
        <v>-1</v>
      </c>
      <c r="AC484" s="77" t="s">
        <v>1050</v>
      </c>
      <c r="AK484" s="23"/>
      <c r="AL484" s="23"/>
    </row>
    <row r="485" spans="1:38" ht="63" x14ac:dyDescent="0.25">
      <c r="A485" s="73" t="s">
        <v>983</v>
      </c>
      <c r="B485" s="74" t="s">
        <v>1051</v>
      </c>
      <c r="C485" s="75" t="s">
        <v>1052</v>
      </c>
      <c r="D485" s="115">
        <v>22.569175643999998</v>
      </c>
      <c r="E485" s="113" t="s">
        <v>34</v>
      </c>
      <c r="F485" s="72">
        <v>0</v>
      </c>
      <c r="G485" s="115">
        <v>22.569175643999998</v>
      </c>
      <c r="H485" s="115">
        <f t="shared" si="552"/>
        <v>10.654904291999999</v>
      </c>
      <c r="I485" s="115">
        <v>0</v>
      </c>
      <c r="J485" s="115">
        <v>0</v>
      </c>
      <c r="K485" s="115">
        <v>8.8790869099999998</v>
      </c>
      <c r="L485" s="115">
        <v>1.7758173819999996</v>
      </c>
      <c r="M485" s="115">
        <f t="shared" si="533"/>
        <v>0</v>
      </c>
      <c r="N485" s="115">
        <v>0</v>
      </c>
      <c r="O485" s="115">
        <v>0</v>
      </c>
      <c r="P485" s="115">
        <v>0</v>
      </c>
      <c r="Q485" s="115">
        <v>0</v>
      </c>
      <c r="R485" s="72">
        <f t="shared" si="535"/>
        <v>22.569175643999998</v>
      </c>
      <c r="S485" s="72">
        <f t="shared" si="553"/>
        <v>-10.654904291999999</v>
      </c>
      <c r="T485" s="51">
        <f t="shared" si="554"/>
        <v>-1</v>
      </c>
      <c r="U485" s="50">
        <f t="shared" si="555"/>
        <v>0</v>
      </c>
      <c r="V485" s="51">
        <v>0</v>
      </c>
      <c r="W485" s="50">
        <f t="shared" si="556"/>
        <v>0</v>
      </c>
      <c r="X485" s="51">
        <v>0</v>
      </c>
      <c r="Y485" s="72">
        <f t="shared" si="557"/>
        <v>-8.8790869099999998</v>
      </c>
      <c r="Z485" s="51">
        <f t="shared" si="558"/>
        <v>-1</v>
      </c>
      <c r="AA485" s="72">
        <f t="shared" si="559"/>
        <v>-1.7758173819999996</v>
      </c>
      <c r="AB485" s="51">
        <f t="shared" si="560"/>
        <v>-1</v>
      </c>
      <c r="AC485" s="77" t="s">
        <v>495</v>
      </c>
      <c r="AK485" s="23"/>
      <c r="AL485" s="23"/>
    </row>
    <row r="486" spans="1:38" ht="47.25" x14ac:dyDescent="0.25">
      <c r="A486" s="73" t="s">
        <v>983</v>
      </c>
      <c r="B486" s="74" t="s">
        <v>1053</v>
      </c>
      <c r="C486" s="75" t="s">
        <v>1054</v>
      </c>
      <c r="D486" s="115" t="s">
        <v>34</v>
      </c>
      <c r="E486" s="113" t="s">
        <v>34</v>
      </c>
      <c r="F486" s="72" t="s">
        <v>34</v>
      </c>
      <c r="G486" s="115" t="s">
        <v>34</v>
      </c>
      <c r="H486" s="115" t="s">
        <v>34</v>
      </c>
      <c r="I486" s="115" t="s">
        <v>34</v>
      </c>
      <c r="J486" s="115" t="s">
        <v>34</v>
      </c>
      <c r="K486" s="115" t="s">
        <v>34</v>
      </c>
      <c r="L486" s="115" t="s">
        <v>34</v>
      </c>
      <c r="M486" s="115">
        <f t="shared" si="533"/>
        <v>3.5492400000000002</v>
      </c>
      <c r="N486" s="115">
        <v>0</v>
      </c>
      <c r="O486" s="115">
        <v>0</v>
      </c>
      <c r="P486" s="115">
        <v>2.9577</v>
      </c>
      <c r="Q486" s="115">
        <v>0.59153999999999995</v>
      </c>
      <c r="R486" s="72" t="s">
        <v>34</v>
      </c>
      <c r="S486" s="72" t="s">
        <v>34</v>
      </c>
      <c r="T486" s="76" t="s">
        <v>34</v>
      </c>
      <c r="U486" s="50" t="s">
        <v>34</v>
      </c>
      <c r="V486" s="76" t="s">
        <v>34</v>
      </c>
      <c r="W486" s="50" t="s">
        <v>34</v>
      </c>
      <c r="X486" s="76" t="s">
        <v>34</v>
      </c>
      <c r="Y486" s="72" t="s">
        <v>34</v>
      </c>
      <c r="Z486" s="76" t="s">
        <v>34</v>
      </c>
      <c r="AA486" s="72" t="s">
        <v>34</v>
      </c>
      <c r="AB486" s="76" t="s">
        <v>34</v>
      </c>
      <c r="AC486" s="77" t="s">
        <v>1055</v>
      </c>
      <c r="AK486" s="23"/>
      <c r="AL486" s="23"/>
    </row>
    <row r="487" spans="1:38" ht="47.25" x14ac:dyDescent="0.25">
      <c r="A487" s="73" t="s">
        <v>983</v>
      </c>
      <c r="B487" s="74" t="s">
        <v>1056</v>
      </c>
      <c r="C487" s="75" t="s">
        <v>1057</v>
      </c>
      <c r="D487" s="115" t="s">
        <v>34</v>
      </c>
      <c r="E487" s="113" t="s">
        <v>34</v>
      </c>
      <c r="F487" s="72" t="s">
        <v>34</v>
      </c>
      <c r="G487" s="115" t="s">
        <v>34</v>
      </c>
      <c r="H487" s="115" t="s">
        <v>34</v>
      </c>
      <c r="I487" s="115" t="s">
        <v>34</v>
      </c>
      <c r="J487" s="115" t="s">
        <v>34</v>
      </c>
      <c r="K487" s="115" t="s">
        <v>34</v>
      </c>
      <c r="L487" s="115" t="s">
        <v>34</v>
      </c>
      <c r="M487" s="115">
        <f t="shared" si="533"/>
        <v>11.247653999999999</v>
      </c>
      <c r="N487" s="115">
        <v>0</v>
      </c>
      <c r="O487" s="115">
        <v>0</v>
      </c>
      <c r="P487" s="115">
        <v>9.3730449999999994</v>
      </c>
      <c r="Q487" s="115">
        <v>1.874609</v>
      </c>
      <c r="R487" s="72" t="s">
        <v>34</v>
      </c>
      <c r="S487" s="72" t="s">
        <v>34</v>
      </c>
      <c r="T487" s="76" t="s">
        <v>34</v>
      </c>
      <c r="U487" s="50" t="s">
        <v>34</v>
      </c>
      <c r="V487" s="76" t="s">
        <v>34</v>
      </c>
      <c r="W487" s="50" t="s">
        <v>34</v>
      </c>
      <c r="X487" s="76" t="s">
        <v>34</v>
      </c>
      <c r="Y487" s="72" t="s">
        <v>34</v>
      </c>
      <c r="Z487" s="76" t="s">
        <v>34</v>
      </c>
      <c r="AA487" s="72" t="s">
        <v>34</v>
      </c>
      <c r="AB487" s="76" t="s">
        <v>34</v>
      </c>
      <c r="AC487" s="77" t="s">
        <v>1055</v>
      </c>
      <c r="AK487" s="23"/>
      <c r="AL487" s="23"/>
    </row>
    <row r="488" spans="1:38" ht="31.5" x14ac:dyDescent="0.25">
      <c r="A488" s="73" t="s">
        <v>983</v>
      </c>
      <c r="B488" s="74" t="s">
        <v>1058</v>
      </c>
      <c r="C488" s="75" t="s">
        <v>1059</v>
      </c>
      <c r="D488" s="115">
        <v>2.2206301919999998</v>
      </c>
      <c r="E488" s="113" t="s">
        <v>34</v>
      </c>
      <c r="F488" s="72">
        <v>0</v>
      </c>
      <c r="G488" s="115">
        <v>2.2206301919999998</v>
      </c>
      <c r="H488" s="115">
        <f t="shared" ref="H488:H524" si="561">I488+J488+K488+L488</f>
        <v>2.2206301919999998</v>
      </c>
      <c r="I488" s="115">
        <v>0</v>
      </c>
      <c r="J488" s="115">
        <v>0</v>
      </c>
      <c r="K488" s="115">
        <v>1.8505251599999999</v>
      </c>
      <c r="L488" s="115">
        <v>0.37010503199999989</v>
      </c>
      <c r="M488" s="115">
        <f t="shared" si="533"/>
        <v>0</v>
      </c>
      <c r="N488" s="115">
        <v>0</v>
      </c>
      <c r="O488" s="115">
        <v>0</v>
      </c>
      <c r="P488" s="115">
        <v>0</v>
      </c>
      <c r="Q488" s="115">
        <v>0</v>
      </c>
      <c r="R488" s="72">
        <f t="shared" si="535"/>
        <v>2.2206301919999998</v>
      </c>
      <c r="S488" s="72">
        <f t="shared" ref="S488:S494" si="562">M488-H488</f>
        <v>-2.2206301919999998</v>
      </c>
      <c r="T488" s="51">
        <f t="shared" ref="T488:T494" si="563">S488/H488</f>
        <v>-1</v>
      </c>
      <c r="U488" s="50">
        <f t="shared" ref="U488:U494" si="564">N488-I488</f>
        <v>0</v>
      </c>
      <c r="V488" s="51">
        <v>0</v>
      </c>
      <c r="W488" s="50">
        <f t="shared" ref="W488:W494" si="565">O488-J488</f>
        <v>0</v>
      </c>
      <c r="X488" s="51">
        <v>0</v>
      </c>
      <c r="Y488" s="72">
        <f t="shared" ref="Y488:Y494" si="566">P488-K488</f>
        <v>-1.8505251599999999</v>
      </c>
      <c r="Z488" s="51">
        <f t="shared" ref="Z488:Z494" si="567">Y488/K488</f>
        <v>-1</v>
      </c>
      <c r="AA488" s="72">
        <f t="shared" ref="AA488:AA494" si="568">Q488-L488</f>
        <v>-0.37010503199999989</v>
      </c>
      <c r="AB488" s="51">
        <f t="shared" ref="AB488:AB494" si="569">AA488/L488</f>
        <v>-1</v>
      </c>
      <c r="AC488" s="77" t="s">
        <v>495</v>
      </c>
      <c r="AK488" s="23"/>
      <c r="AL488" s="23"/>
    </row>
    <row r="489" spans="1:38" ht="31.5" x14ac:dyDescent="0.25">
      <c r="A489" s="73" t="s">
        <v>983</v>
      </c>
      <c r="B489" s="74" t="s">
        <v>1060</v>
      </c>
      <c r="C489" s="75" t="s">
        <v>1061</v>
      </c>
      <c r="D489" s="115">
        <v>1.4188919280000001</v>
      </c>
      <c r="E489" s="113" t="s">
        <v>34</v>
      </c>
      <c r="F489" s="72">
        <v>0</v>
      </c>
      <c r="G489" s="115">
        <v>1.4188919280000001</v>
      </c>
      <c r="H489" s="115">
        <f t="shared" si="561"/>
        <v>1.4188919280000001</v>
      </c>
      <c r="I489" s="115">
        <v>0</v>
      </c>
      <c r="J489" s="115">
        <v>0</v>
      </c>
      <c r="K489" s="115">
        <v>1.1824099400000001</v>
      </c>
      <c r="L489" s="115">
        <v>0.23648198799999998</v>
      </c>
      <c r="M489" s="115">
        <f t="shared" si="533"/>
        <v>0</v>
      </c>
      <c r="N489" s="115">
        <v>0</v>
      </c>
      <c r="O489" s="115">
        <v>0</v>
      </c>
      <c r="P489" s="115">
        <v>0</v>
      </c>
      <c r="Q489" s="115">
        <v>0</v>
      </c>
      <c r="R489" s="72">
        <f t="shared" si="535"/>
        <v>1.4188919280000001</v>
      </c>
      <c r="S489" s="72">
        <f t="shared" si="562"/>
        <v>-1.4188919280000001</v>
      </c>
      <c r="T489" s="51">
        <f t="shared" si="563"/>
        <v>-1</v>
      </c>
      <c r="U489" s="50">
        <f t="shared" si="564"/>
        <v>0</v>
      </c>
      <c r="V489" s="51">
        <v>0</v>
      </c>
      <c r="W489" s="50">
        <f t="shared" si="565"/>
        <v>0</v>
      </c>
      <c r="X489" s="51">
        <v>0</v>
      </c>
      <c r="Y489" s="72">
        <f t="shared" si="566"/>
        <v>-1.1824099400000001</v>
      </c>
      <c r="Z489" s="51">
        <f t="shared" si="567"/>
        <v>-1</v>
      </c>
      <c r="AA489" s="72">
        <f t="shared" si="568"/>
        <v>-0.23648198799999998</v>
      </c>
      <c r="AB489" s="51">
        <f t="shared" si="569"/>
        <v>-1</v>
      </c>
      <c r="AC489" s="77" t="s">
        <v>495</v>
      </c>
      <c r="AK489" s="23"/>
      <c r="AL489" s="23"/>
    </row>
    <row r="490" spans="1:38" ht="47.25" x14ac:dyDescent="0.25">
      <c r="A490" s="73" t="s">
        <v>983</v>
      </c>
      <c r="B490" s="74" t="s">
        <v>1062</v>
      </c>
      <c r="C490" s="75" t="s">
        <v>1063</v>
      </c>
      <c r="D490" s="115">
        <v>8.0255858880000002</v>
      </c>
      <c r="E490" s="113" t="s">
        <v>34</v>
      </c>
      <c r="F490" s="72">
        <v>0</v>
      </c>
      <c r="G490" s="115">
        <v>8.0255858880000002</v>
      </c>
      <c r="H490" s="115">
        <f t="shared" si="561"/>
        <v>3.8459074799999997</v>
      </c>
      <c r="I490" s="115">
        <v>0</v>
      </c>
      <c r="J490" s="115">
        <v>0</v>
      </c>
      <c r="K490" s="115">
        <v>3.2049228999999997</v>
      </c>
      <c r="L490" s="115">
        <v>0.64098458000000003</v>
      </c>
      <c r="M490" s="115">
        <f t="shared" si="533"/>
        <v>0</v>
      </c>
      <c r="N490" s="115">
        <v>0</v>
      </c>
      <c r="O490" s="115">
        <v>0</v>
      </c>
      <c r="P490" s="115">
        <v>0</v>
      </c>
      <c r="Q490" s="115">
        <v>0</v>
      </c>
      <c r="R490" s="72">
        <f t="shared" si="535"/>
        <v>8.0255858880000002</v>
      </c>
      <c r="S490" s="72">
        <f t="shared" si="562"/>
        <v>-3.8459074799999997</v>
      </c>
      <c r="T490" s="51">
        <f t="shared" si="563"/>
        <v>-1</v>
      </c>
      <c r="U490" s="50">
        <f t="shared" si="564"/>
        <v>0</v>
      </c>
      <c r="V490" s="51">
        <v>0</v>
      </c>
      <c r="W490" s="50">
        <f t="shared" si="565"/>
        <v>0</v>
      </c>
      <c r="X490" s="51">
        <v>0</v>
      </c>
      <c r="Y490" s="72">
        <f t="shared" si="566"/>
        <v>-3.2049228999999997</v>
      </c>
      <c r="Z490" s="51">
        <f t="shared" si="567"/>
        <v>-1</v>
      </c>
      <c r="AA490" s="72">
        <f t="shared" si="568"/>
        <v>-0.64098458000000003</v>
      </c>
      <c r="AB490" s="51">
        <f t="shared" si="569"/>
        <v>-1</v>
      </c>
      <c r="AC490" s="77" t="s">
        <v>495</v>
      </c>
      <c r="AK490" s="23"/>
      <c r="AL490" s="23"/>
    </row>
    <row r="491" spans="1:38" ht="78.75" x14ac:dyDescent="0.25">
      <c r="A491" s="73" t="s">
        <v>983</v>
      </c>
      <c r="B491" s="74" t="s">
        <v>1064</v>
      </c>
      <c r="C491" s="75" t="s">
        <v>1065</v>
      </c>
      <c r="D491" s="115">
        <v>0.52963106760000001</v>
      </c>
      <c r="E491" s="113" t="s">
        <v>34</v>
      </c>
      <c r="F491" s="72">
        <v>0.14399999999999999</v>
      </c>
      <c r="G491" s="115">
        <v>0.38563106759999999</v>
      </c>
      <c r="H491" s="115">
        <f t="shared" si="561"/>
        <v>0.38563106759999999</v>
      </c>
      <c r="I491" s="115">
        <v>0</v>
      </c>
      <c r="J491" s="115">
        <v>0</v>
      </c>
      <c r="K491" s="115">
        <v>0.32135922300000003</v>
      </c>
      <c r="L491" s="115">
        <v>6.4271844599999961E-2</v>
      </c>
      <c r="M491" s="115">
        <f t="shared" si="533"/>
        <v>0</v>
      </c>
      <c r="N491" s="115">
        <v>0</v>
      </c>
      <c r="O491" s="115">
        <v>0</v>
      </c>
      <c r="P491" s="115">
        <v>0</v>
      </c>
      <c r="Q491" s="115">
        <v>0</v>
      </c>
      <c r="R491" s="72">
        <f t="shared" si="535"/>
        <v>0.38563106759999999</v>
      </c>
      <c r="S491" s="72">
        <f t="shared" si="562"/>
        <v>-0.38563106759999999</v>
      </c>
      <c r="T491" s="51">
        <f t="shared" si="563"/>
        <v>-1</v>
      </c>
      <c r="U491" s="50">
        <f t="shared" si="564"/>
        <v>0</v>
      </c>
      <c r="V491" s="51">
        <v>0</v>
      </c>
      <c r="W491" s="50">
        <f t="shared" si="565"/>
        <v>0</v>
      </c>
      <c r="X491" s="51">
        <v>0</v>
      </c>
      <c r="Y491" s="72">
        <f t="shared" si="566"/>
        <v>-0.32135922300000003</v>
      </c>
      <c r="Z491" s="51">
        <f t="shared" si="567"/>
        <v>-1</v>
      </c>
      <c r="AA491" s="72">
        <f t="shared" si="568"/>
        <v>-6.4271844599999961E-2</v>
      </c>
      <c r="AB491" s="51">
        <f t="shared" si="569"/>
        <v>-1</v>
      </c>
      <c r="AC491" s="77" t="s">
        <v>1050</v>
      </c>
      <c r="AK491" s="23"/>
      <c r="AL491" s="23"/>
    </row>
    <row r="492" spans="1:38" ht="41.25" customHeight="1" x14ac:dyDescent="0.25">
      <c r="A492" s="73" t="s">
        <v>983</v>
      </c>
      <c r="B492" s="74" t="s">
        <v>1066</v>
      </c>
      <c r="C492" s="75" t="s">
        <v>1067</v>
      </c>
      <c r="D492" s="115">
        <v>0.35486306000000001</v>
      </c>
      <c r="E492" s="113" t="s">
        <v>34</v>
      </c>
      <c r="F492" s="72">
        <v>0.22883702</v>
      </c>
      <c r="G492" s="115">
        <v>0.12602604000000001</v>
      </c>
      <c r="H492" s="115">
        <f t="shared" si="561"/>
        <v>0.12602604000000001</v>
      </c>
      <c r="I492" s="115">
        <v>0</v>
      </c>
      <c r="J492" s="115">
        <v>0</v>
      </c>
      <c r="K492" s="115">
        <v>0.10502170000000001</v>
      </c>
      <c r="L492" s="115">
        <v>2.1004339999999996E-2</v>
      </c>
      <c r="M492" s="115">
        <f t="shared" si="533"/>
        <v>0.14088000000000001</v>
      </c>
      <c r="N492" s="115">
        <v>0</v>
      </c>
      <c r="O492" s="115">
        <v>0</v>
      </c>
      <c r="P492" s="115">
        <v>0.1174</v>
      </c>
      <c r="Q492" s="115">
        <v>2.3480000000000001E-2</v>
      </c>
      <c r="R492" s="72">
        <f t="shared" si="535"/>
        <v>-1.4853959999999999E-2</v>
      </c>
      <c r="S492" s="72">
        <f t="shared" si="562"/>
        <v>1.4853959999999999E-2</v>
      </c>
      <c r="T492" s="51">
        <f t="shared" si="563"/>
        <v>0.11786421282458767</v>
      </c>
      <c r="U492" s="50">
        <f t="shared" si="564"/>
        <v>0</v>
      </c>
      <c r="V492" s="51">
        <v>0</v>
      </c>
      <c r="W492" s="50">
        <f t="shared" si="565"/>
        <v>0</v>
      </c>
      <c r="X492" s="51">
        <v>0</v>
      </c>
      <c r="Y492" s="72">
        <f t="shared" si="566"/>
        <v>1.2378299999999995E-2</v>
      </c>
      <c r="Z492" s="51">
        <f t="shared" si="567"/>
        <v>0.11786421282458762</v>
      </c>
      <c r="AA492" s="72">
        <f t="shared" si="568"/>
        <v>2.4756600000000045E-3</v>
      </c>
      <c r="AB492" s="51">
        <f t="shared" si="569"/>
        <v>0.11786421282458792</v>
      </c>
      <c r="AC492" s="77" t="s">
        <v>535</v>
      </c>
      <c r="AK492" s="23"/>
      <c r="AL492" s="23"/>
    </row>
    <row r="493" spans="1:38" ht="41.25" customHeight="1" x14ac:dyDescent="0.25">
      <c r="A493" s="43" t="s">
        <v>983</v>
      </c>
      <c r="B493" s="57" t="s">
        <v>1068</v>
      </c>
      <c r="C493" s="81" t="s">
        <v>1069</v>
      </c>
      <c r="D493" s="49">
        <v>0.11318708399999999</v>
      </c>
      <c r="E493" s="47" t="s">
        <v>34</v>
      </c>
      <c r="F493" s="48">
        <v>0</v>
      </c>
      <c r="G493" s="49">
        <v>0.11318708399999999</v>
      </c>
      <c r="H493" s="72">
        <f t="shared" si="561"/>
        <v>0.11318708399999999</v>
      </c>
      <c r="I493" s="48">
        <v>0</v>
      </c>
      <c r="J493" s="48">
        <v>0</v>
      </c>
      <c r="K493" s="48">
        <v>9.4322569999999994E-2</v>
      </c>
      <c r="L493" s="48">
        <v>1.8864513999999999E-2</v>
      </c>
      <c r="M493" s="72">
        <f t="shared" si="533"/>
        <v>0.18503999999999998</v>
      </c>
      <c r="N493" s="81">
        <v>0</v>
      </c>
      <c r="O493" s="81">
        <v>0</v>
      </c>
      <c r="P493" s="48">
        <v>0.15419999999999998</v>
      </c>
      <c r="Q493" s="81">
        <v>3.0840000000000003E-2</v>
      </c>
      <c r="R493" s="72">
        <f t="shared" si="535"/>
        <v>-7.1852915999999989E-2</v>
      </c>
      <c r="S493" s="72">
        <f t="shared" si="562"/>
        <v>7.1852915999999989E-2</v>
      </c>
      <c r="T493" s="51">
        <f t="shared" si="563"/>
        <v>0.63481550598123004</v>
      </c>
      <c r="U493" s="50">
        <f t="shared" si="564"/>
        <v>0</v>
      </c>
      <c r="V493" s="51">
        <v>0</v>
      </c>
      <c r="W493" s="50">
        <f t="shared" si="565"/>
        <v>0</v>
      </c>
      <c r="X493" s="51">
        <v>0</v>
      </c>
      <c r="Y493" s="72">
        <f t="shared" si="566"/>
        <v>5.9877429999999982E-2</v>
      </c>
      <c r="Z493" s="51">
        <f t="shared" si="567"/>
        <v>0.63481550598123004</v>
      </c>
      <c r="AA493" s="72">
        <f t="shared" si="568"/>
        <v>1.1975486000000004E-2</v>
      </c>
      <c r="AB493" s="51">
        <f t="shared" si="569"/>
        <v>0.63481550598123038</v>
      </c>
      <c r="AC493" s="15" t="s">
        <v>535</v>
      </c>
      <c r="AK493" s="23"/>
      <c r="AL493" s="23"/>
    </row>
    <row r="494" spans="1:38" ht="47.25" x14ac:dyDescent="0.25">
      <c r="A494" s="43" t="s">
        <v>983</v>
      </c>
      <c r="B494" s="57" t="s">
        <v>1070</v>
      </c>
      <c r="C494" s="91" t="s">
        <v>1071</v>
      </c>
      <c r="D494" s="49">
        <v>7.2034751999999994E-2</v>
      </c>
      <c r="E494" s="47" t="s">
        <v>34</v>
      </c>
      <c r="F494" s="48">
        <v>0</v>
      </c>
      <c r="G494" s="49">
        <v>7.2034751999999994E-2</v>
      </c>
      <c r="H494" s="72">
        <f t="shared" si="561"/>
        <v>7.2034751999999994E-2</v>
      </c>
      <c r="I494" s="48">
        <v>0</v>
      </c>
      <c r="J494" s="48">
        <v>0</v>
      </c>
      <c r="K494" s="48">
        <v>6.0028959999999999E-2</v>
      </c>
      <c r="L494" s="48">
        <v>1.2005791999999994E-2</v>
      </c>
      <c r="M494" s="72">
        <f t="shared" si="533"/>
        <v>0</v>
      </c>
      <c r="N494" s="81">
        <v>0</v>
      </c>
      <c r="O494" s="81">
        <v>0</v>
      </c>
      <c r="P494" s="48">
        <v>0</v>
      </c>
      <c r="Q494" s="81">
        <v>0</v>
      </c>
      <c r="R494" s="72">
        <f t="shared" si="535"/>
        <v>7.2034751999999994E-2</v>
      </c>
      <c r="S494" s="72">
        <f t="shared" si="562"/>
        <v>-7.2034751999999994E-2</v>
      </c>
      <c r="T494" s="51">
        <f t="shared" si="563"/>
        <v>-1</v>
      </c>
      <c r="U494" s="50">
        <f t="shared" si="564"/>
        <v>0</v>
      </c>
      <c r="V494" s="51">
        <v>0</v>
      </c>
      <c r="W494" s="50">
        <f t="shared" si="565"/>
        <v>0</v>
      </c>
      <c r="X494" s="51">
        <v>0</v>
      </c>
      <c r="Y494" s="72">
        <f t="shared" si="566"/>
        <v>-6.0028959999999999E-2</v>
      </c>
      <c r="Z494" s="51">
        <f t="shared" si="567"/>
        <v>-1</v>
      </c>
      <c r="AA494" s="72">
        <f t="shared" si="568"/>
        <v>-1.2005791999999994E-2</v>
      </c>
      <c r="AB494" s="51">
        <f t="shared" si="569"/>
        <v>-1</v>
      </c>
      <c r="AC494" s="15" t="s">
        <v>1072</v>
      </c>
      <c r="AK494" s="23"/>
      <c r="AL494" s="23"/>
    </row>
    <row r="495" spans="1:38" ht="31.5" x14ac:dyDescent="0.25">
      <c r="A495" s="43" t="s">
        <v>983</v>
      </c>
      <c r="B495" s="57" t="s">
        <v>1073</v>
      </c>
      <c r="C495" s="48" t="s">
        <v>1074</v>
      </c>
      <c r="D495" s="49" t="s">
        <v>34</v>
      </c>
      <c r="E495" s="47" t="s">
        <v>34</v>
      </c>
      <c r="F495" s="48" t="s">
        <v>34</v>
      </c>
      <c r="G495" s="49" t="s">
        <v>34</v>
      </c>
      <c r="H495" s="72" t="s">
        <v>34</v>
      </c>
      <c r="I495" s="48" t="s">
        <v>34</v>
      </c>
      <c r="J495" s="48" t="s">
        <v>34</v>
      </c>
      <c r="K495" s="48" t="s">
        <v>34</v>
      </c>
      <c r="L495" s="48" t="s">
        <v>34</v>
      </c>
      <c r="M495" s="72">
        <f t="shared" si="533"/>
        <v>0</v>
      </c>
      <c r="N495" s="81">
        <v>0</v>
      </c>
      <c r="O495" s="81">
        <v>0</v>
      </c>
      <c r="P495" s="48">
        <v>0</v>
      </c>
      <c r="Q495" s="81">
        <v>0</v>
      </c>
      <c r="R495" s="72" t="s">
        <v>34</v>
      </c>
      <c r="S495" s="72" t="s">
        <v>34</v>
      </c>
      <c r="T495" s="51" t="s">
        <v>34</v>
      </c>
      <c r="U495" s="50" t="s">
        <v>34</v>
      </c>
      <c r="V495" s="51" t="s">
        <v>34</v>
      </c>
      <c r="W495" s="50" t="s">
        <v>34</v>
      </c>
      <c r="X495" s="51" t="s">
        <v>34</v>
      </c>
      <c r="Y495" s="72" t="s">
        <v>34</v>
      </c>
      <c r="Z495" s="51" t="s">
        <v>34</v>
      </c>
      <c r="AA495" s="72" t="s">
        <v>34</v>
      </c>
      <c r="AB495" s="51" t="s">
        <v>34</v>
      </c>
      <c r="AC495" s="15" t="s">
        <v>446</v>
      </c>
      <c r="AK495" s="23"/>
      <c r="AL495" s="23"/>
    </row>
    <row r="496" spans="1:38" ht="31.5" x14ac:dyDescent="0.25">
      <c r="A496" s="43" t="s">
        <v>983</v>
      </c>
      <c r="B496" s="57" t="s">
        <v>1075</v>
      </c>
      <c r="C496" s="48" t="s">
        <v>1076</v>
      </c>
      <c r="D496" s="49">
        <v>0.14114323199999998</v>
      </c>
      <c r="E496" s="47" t="s">
        <v>34</v>
      </c>
      <c r="F496" s="48">
        <v>0</v>
      </c>
      <c r="G496" s="49">
        <v>0.14114323199999998</v>
      </c>
      <c r="H496" s="72">
        <f t="shared" si="561"/>
        <v>0.14114323199999998</v>
      </c>
      <c r="I496" s="48">
        <v>0</v>
      </c>
      <c r="J496" s="48">
        <v>0</v>
      </c>
      <c r="K496" s="48">
        <v>0.11761935999999999</v>
      </c>
      <c r="L496" s="48">
        <v>2.3523871999999987E-2</v>
      </c>
      <c r="M496" s="72">
        <f t="shared" si="533"/>
        <v>0.14412</v>
      </c>
      <c r="N496" s="81">
        <v>0</v>
      </c>
      <c r="O496" s="81">
        <v>0</v>
      </c>
      <c r="P496" s="48">
        <v>0.1201</v>
      </c>
      <c r="Q496" s="81">
        <v>2.402E-2</v>
      </c>
      <c r="R496" s="72">
        <f t="shared" si="535"/>
        <v>-2.9767680000000185E-3</v>
      </c>
      <c r="S496" s="72">
        <f t="shared" ref="S496:S521" si="570">M496-H496</f>
        <v>2.9767680000000185E-3</v>
      </c>
      <c r="T496" s="51">
        <f t="shared" ref="T496:T521" si="571">S496/H496</f>
        <v>2.1090405525076957E-2</v>
      </c>
      <c r="U496" s="50">
        <f t="shared" ref="U496:U521" si="572">N496-I496</f>
        <v>0</v>
      </c>
      <c r="V496" s="51">
        <v>0</v>
      </c>
      <c r="W496" s="50">
        <f t="shared" ref="W496:W521" si="573">O496-J496</f>
        <v>0</v>
      </c>
      <c r="X496" s="51">
        <v>0</v>
      </c>
      <c r="Y496" s="72">
        <f t="shared" ref="Y496:Y521" si="574">P496-K496</f>
        <v>2.4806400000000062E-3</v>
      </c>
      <c r="Z496" s="51">
        <f t="shared" ref="Z496:Z521" si="575">Y496/K496</f>
        <v>2.1090405525076877E-2</v>
      </c>
      <c r="AA496" s="72">
        <f t="shared" ref="AA496:AA521" si="576">Q496-L496</f>
        <v>4.9612800000001234E-4</v>
      </c>
      <c r="AB496" s="51">
        <f t="shared" ref="AB496:AB521" si="577">AA496/L496</f>
        <v>2.109040552507736E-2</v>
      </c>
      <c r="AC496" s="15" t="s">
        <v>34</v>
      </c>
      <c r="AK496" s="23"/>
      <c r="AL496" s="23"/>
    </row>
    <row r="497" spans="1:38" ht="47.25" x14ac:dyDescent="0.25">
      <c r="A497" s="43" t="s">
        <v>983</v>
      </c>
      <c r="B497" s="57" t="s">
        <v>1077</v>
      </c>
      <c r="C497" s="48" t="s">
        <v>1078</v>
      </c>
      <c r="D497" s="49">
        <v>5.8214663999999999E-2</v>
      </c>
      <c r="E497" s="47" t="s">
        <v>34</v>
      </c>
      <c r="F497" s="48">
        <v>0</v>
      </c>
      <c r="G497" s="49">
        <v>5.8214663999999999E-2</v>
      </c>
      <c r="H497" s="72">
        <f t="shared" si="561"/>
        <v>5.8214664000000006E-2</v>
      </c>
      <c r="I497" s="48">
        <v>0</v>
      </c>
      <c r="J497" s="48">
        <v>0</v>
      </c>
      <c r="K497" s="48">
        <v>4.8512220000000009E-2</v>
      </c>
      <c r="L497" s="48">
        <v>9.7024439999999976E-3</v>
      </c>
      <c r="M497" s="72">
        <f t="shared" si="533"/>
        <v>0</v>
      </c>
      <c r="N497" s="48">
        <v>0</v>
      </c>
      <c r="O497" s="48">
        <v>0</v>
      </c>
      <c r="P497" s="48">
        <v>0</v>
      </c>
      <c r="Q497" s="48">
        <v>0</v>
      </c>
      <c r="R497" s="72">
        <f t="shared" si="535"/>
        <v>5.8214663999999999E-2</v>
      </c>
      <c r="S497" s="72">
        <f t="shared" si="570"/>
        <v>-5.8214664000000006E-2</v>
      </c>
      <c r="T497" s="51">
        <f t="shared" si="571"/>
        <v>-1</v>
      </c>
      <c r="U497" s="50">
        <f t="shared" si="572"/>
        <v>0</v>
      </c>
      <c r="V497" s="51">
        <v>0</v>
      </c>
      <c r="W497" s="50">
        <f t="shared" si="573"/>
        <v>0</v>
      </c>
      <c r="X497" s="51">
        <v>0</v>
      </c>
      <c r="Y497" s="72">
        <f t="shared" si="574"/>
        <v>-4.8512220000000009E-2</v>
      </c>
      <c r="Z497" s="51">
        <f t="shared" si="575"/>
        <v>-1</v>
      </c>
      <c r="AA497" s="72">
        <f t="shared" si="576"/>
        <v>-9.7024439999999976E-3</v>
      </c>
      <c r="AB497" s="51">
        <f t="shared" si="577"/>
        <v>-1</v>
      </c>
      <c r="AC497" s="15" t="s">
        <v>1072</v>
      </c>
      <c r="AK497" s="23"/>
      <c r="AL497" s="23"/>
    </row>
    <row r="498" spans="1:38" ht="78.75" x14ac:dyDescent="0.25">
      <c r="A498" s="43" t="s">
        <v>983</v>
      </c>
      <c r="B498" s="57" t="s">
        <v>1079</v>
      </c>
      <c r="C498" s="48" t="s">
        <v>1080</v>
      </c>
      <c r="D498" s="49">
        <v>0.18849751199999998</v>
      </c>
      <c r="E498" s="47" t="s">
        <v>34</v>
      </c>
      <c r="F498" s="48">
        <v>0</v>
      </c>
      <c r="G498" s="49">
        <v>0.18849751199999998</v>
      </c>
      <c r="H498" s="72">
        <f t="shared" si="561"/>
        <v>0.18849751199999998</v>
      </c>
      <c r="I498" s="48">
        <v>0</v>
      </c>
      <c r="J498" s="48">
        <v>0</v>
      </c>
      <c r="K498" s="48">
        <v>0.15708126</v>
      </c>
      <c r="L498" s="48">
        <v>3.1416251999999978E-2</v>
      </c>
      <c r="M498" s="72">
        <f t="shared" si="533"/>
        <v>0</v>
      </c>
      <c r="N498" s="48">
        <v>0</v>
      </c>
      <c r="O498" s="48">
        <v>0</v>
      </c>
      <c r="P498" s="48">
        <v>0</v>
      </c>
      <c r="Q498" s="48">
        <v>0</v>
      </c>
      <c r="R498" s="72">
        <f t="shared" si="535"/>
        <v>0.18849751199999998</v>
      </c>
      <c r="S498" s="72">
        <f t="shared" si="570"/>
        <v>-0.18849751199999998</v>
      </c>
      <c r="T498" s="51">
        <f t="shared" si="571"/>
        <v>-1</v>
      </c>
      <c r="U498" s="50">
        <f t="shared" si="572"/>
        <v>0</v>
      </c>
      <c r="V498" s="51">
        <v>0</v>
      </c>
      <c r="W498" s="50">
        <f t="shared" si="573"/>
        <v>0</v>
      </c>
      <c r="X498" s="51">
        <v>0</v>
      </c>
      <c r="Y498" s="72">
        <f t="shared" si="574"/>
        <v>-0.15708126</v>
      </c>
      <c r="Z498" s="51">
        <f t="shared" si="575"/>
        <v>-1</v>
      </c>
      <c r="AA498" s="72">
        <f t="shared" si="576"/>
        <v>-3.1416251999999978E-2</v>
      </c>
      <c r="AB498" s="51">
        <f t="shared" si="577"/>
        <v>-1</v>
      </c>
      <c r="AC498" s="45" t="s">
        <v>1081</v>
      </c>
      <c r="AK498" s="23"/>
      <c r="AL498" s="23"/>
    </row>
    <row r="499" spans="1:38" ht="31.5" x14ac:dyDescent="0.25">
      <c r="A499" s="43" t="s">
        <v>983</v>
      </c>
      <c r="B499" s="57" t="s">
        <v>1082</v>
      </c>
      <c r="C499" s="48" t="s">
        <v>1083</v>
      </c>
      <c r="D499" s="49">
        <v>0.234358392</v>
      </c>
      <c r="E499" s="47" t="s">
        <v>34</v>
      </c>
      <c r="F499" s="48">
        <v>0</v>
      </c>
      <c r="G499" s="49">
        <v>0.234358392</v>
      </c>
      <c r="H499" s="72">
        <f t="shared" si="561"/>
        <v>0.234358392</v>
      </c>
      <c r="I499" s="48">
        <v>0</v>
      </c>
      <c r="J499" s="48">
        <v>0</v>
      </c>
      <c r="K499" s="48">
        <v>0.19529866000000001</v>
      </c>
      <c r="L499" s="48">
        <v>3.9059731999999986E-2</v>
      </c>
      <c r="M499" s="72">
        <f t="shared" si="533"/>
        <v>0.20291999999999999</v>
      </c>
      <c r="N499" s="48">
        <v>0</v>
      </c>
      <c r="O499" s="48">
        <v>0</v>
      </c>
      <c r="P499" s="48">
        <v>0.1691</v>
      </c>
      <c r="Q499" s="48">
        <v>3.3820000000000003E-2</v>
      </c>
      <c r="R499" s="72">
        <f t="shared" si="535"/>
        <v>3.1438392000000009E-2</v>
      </c>
      <c r="S499" s="72">
        <f t="shared" si="570"/>
        <v>-3.1438392000000009E-2</v>
      </c>
      <c r="T499" s="51">
        <f t="shared" si="571"/>
        <v>-0.1341466449385777</v>
      </c>
      <c r="U499" s="50">
        <f t="shared" si="572"/>
        <v>0</v>
      </c>
      <c r="V499" s="51">
        <v>0</v>
      </c>
      <c r="W499" s="50">
        <f t="shared" si="573"/>
        <v>0</v>
      </c>
      <c r="X499" s="51">
        <v>0</v>
      </c>
      <c r="Y499" s="72">
        <f t="shared" si="574"/>
        <v>-2.6198660000000012E-2</v>
      </c>
      <c r="Z499" s="51">
        <f t="shared" si="575"/>
        <v>-0.13414664493857772</v>
      </c>
      <c r="AA499" s="72">
        <f t="shared" si="576"/>
        <v>-5.2397319999999831E-3</v>
      </c>
      <c r="AB499" s="51">
        <f t="shared" si="577"/>
        <v>-0.13414664493857728</v>
      </c>
      <c r="AC499" s="45" t="s">
        <v>412</v>
      </c>
      <c r="AK499" s="23"/>
      <c r="AL499" s="23"/>
    </row>
    <row r="500" spans="1:38" ht="78.75" x14ac:dyDescent="0.25">
      <c r="A500" s="52" t="s">
        <v>983</v>
      </c>
      <c r="B500" s="60" t="s">
        <v>1084</v>
      </c>
      <c r="C500" s="92" t="s">
        <v>1085</v>
      </c>
      <c r="D500" s="49">
        <v>0.18394511999999999</v>
      </c>
      <c r="E500" s="47" t="s">
        <v>34</v>
      </c>
      <c r="F500" s="48">
        <v>0</v>
      </c>
      <c r="G500" s="48">
        <v>0.18394511999999999</v>
      </c>
      <c r="H500" s="72">
        <f t="shared" si="561"/>
        <v>0.18394511999999999</v>
      </c>
      <c r="I500" s="48">
        <v>0</v>
      </c>
      <c r="J500" s="48">
        <v>0</v>
      </c>
      <c r="K500" s="48">
        <v>0.1532876</v>
      </c>
      <c r="L500" s="48">
        <v>3.0657519999999994E-2</v>
      </c>
      <c r="M500" s="72">
        <f t="shared" si="533"/>
        <v>0</v>
      </c>
      <c r="N500" s="48">
        <v>0</v>
      </c>
      <c r="O500" s="48">
        <v>0</v>
      </c>
      <c r="P500" s="48">
        <v>0</v>
      </c>
      <c r="Q500" s="48">
        <v>0</v>
      </c>
      <c r="R500" s="72">
        <f t="shared" si="535"/>
        <v>0.18394511999999999</v>
      </c>
      <c r="S500" s="72">
        <f t="shared" si="570"/>
        <v>-0.18394511999999999</v>
      </c>
      <c r="T500" s="51">
        <f t="shared" si="571"/>
        <v>-1</v>
      </c>
      <c r="U500" s="50">
        <f t="shared" si="572"/>
        <v>0</v>
      </c>
      <c r="V500" s="51">
        <v>0</v>
      </c>
      <c r="W500" s="50">
        <f t="shared" si="573"/>
        <v>0</v>
      </c>
      <c r="X500" s="51">
        <v>0</v>
      </c>
      <c r="Y500" s="72">
        <f t="shared" si="574"/>
        <v>-0.1532876</v>
      </c>
      <c r="Z500" s="51">
        <f t="shared" si="575"/>
        <v>-1</v>
      </c>
      <c r="AA500" s="72">
        <f t="shared" si="576"/>
        <v>-3.0657519999999994E-2</v>
      </c>
      <c r="AB500" s="51">
        <f t="shared" si="577"/>
        <v>-1</v>
      </c>
      <c r="AC500" s="45" t="s">
        <v>1050</v>
      </c>
      <c r="AK500" s="23"/>
      <c r="AL500" s="23"/>
    </row>
    <row r="501" spans="1:38" ht="47.25" x14ac:dyDescent="0.25">
      <c r="A501" s="43" t="s">
        <v>983</v>
      </c>
      <c r="B501" s="57" t="s">
        <v>1086</v>
      </c>
      <c r="C501" s="48" t="s">
        <v>1087</v>
      </c>
      <c r="D501" s="49">
        <v>1.185598632</v>
      </c>
      <c r="E501" s="47" t="s">
        <v>34</v>
      </c>
      <c r="F501" s="48">
        <v>0</v>
      </c>
      <c r="G501" s="49">
        <v>1.185598632</v>
      </c>
      <c r="H501" s="72">
        <f t="shared" si="561"/>
        <v>1.185598632</v>
      </c>
      <c r="I501" s="48">
        <v>0</v>
      </c>
      <c r="J501" s="48">
        <v>0</v>
      </c>
      <c r="K501" s="48">
        <v>0.98799885999999992</v>
      </c>
      <c r="L501" s="48">
        <v>0.19759977200000012</v>
      </c>
      <c r="M501" s="72">
        <f t="shared" si="533"/>
        <v>1.71522</v>
      </c>
      <c r="N501" s="48">
        <v>0</v>
      </c>
      <c r="O501" s="48">
        <v>0</v>
      </c>
      <c r="P501" s="48">
        <v>1.4293499999999999</v>
      </c>
      <c r="Q501" s="48">
        <v>0.28587000000000012</v>
      </c>
      <c r="R501" s="72">
        <f t="shared" si="535"/>
        <v>-0.52962136799999993</v>
      </c>
      <c r="S501" s="72">
        <f t="shared" si="570"/>
        <v>0.52962136799999993</v>
      </c>
      <c r="T501" s="51">
        <f t="shared" si="571"/>
        <v>0.44671219559909203</v>
      </c>
      <c r="U501" s="50">
        <f t="shared" si="572"/>
        <v>0</v>
      </c>
      <c r="V501" s="51">
        <v>0</v>
      </c>
      <c r="W501" s="50">
        <f t="shared" si="573"/>
        <v>0</v>
      </c>
      <c r="X501" s="51">
        <v>0</v>
      </c>
      <c r="Y501" s="72">
        <f t="shared" si="574"/>
        <v>0.44135113999999998</v>
      </c>
      <c r="Z501" s="51">
        <f t="shared" si="575"/>
        <v>0.44671219559909209</v>
      </c>
      <c r="AA501" s="72">
        <f t="shared" si="576"/>
        <v>8.8270228000000006E-2</v>
      </c>
      <c r="AB501" s="51">
        <f t="shared" si="577"/>
        <v>0.44671219559909187</v>
      </c>
      <c r="AC501" s="15" t="s">
        <v>535</v>
      </c>
      <c r="AK501" s="23"/>
      <c r="AL501" s="23"/>
    </row>
    <row r="502" spans="1:38" ht="47.25" x14ac:dyDescent="0.25">
      <c r="A502" s="43" t="s">
        <v>983</v>
      </c>
      <c r="B502" s="57" t="s">
        <v>1088</v>
      </c>
      <c r="C502" s="48" t="s">
        <v>1089</v>
      </c>
      <c r="D502" s="49">
        <v>7.7971199999999991E-2</v>
      </c>
      <c r="E502" s="47" t="s">
        <v>34</v>
      </c>
      <c r="F502" s="48">
        <v>0</v>
      </c>
      <c r="G502" s="49">
        <v>7.7971199999999991E-2</v>
      </c>
      <c r="H502" s="72">
        <f t="shared" si="561"/>
        <v>7.7971199999999991E-2</v>
      </c>
      <c r="I502" s="48">
        <v>0</v>
      </c>
      <c r="J502" s="48">
        <v>0</v>
      </c>
      <c r="K502" s="48">
        <v>6.4975999999999992E-2</v>
      </c>
      <c r="L502" s="48">
        <v>1.2995199999999998E-2</v>
      </c>
      <c r="M502" s="72">
        <f t="shared" si="533"/>
        <v>0</v>
      </c>
      <c r="N502" s="48">
        <v>0</v>
      </c>
      <c r="O502" s="48">
        <v>0</v>
      </c>
      <c r="P502" s="48">
        <v>0</v>
      </c>
      <c r="Q502" s="48">
        <v>0</v>
      </c>
      <c r="R502" s="72">
        <f t="shared" si="535"/>
        <v>7.7971199999999991E-2</v>
      </c>
      <c r="S502" s="72">
        <f t="shared" si="570"/>
        <v>-7.7971199999999991E-2</v>
      </c>
      <c r="T502" s="51">
        <f t="shared" si="571"/>
        <v>-1</v>
      </c>
      <c r="U502" s="50">
        <f t="shared" si="572"/>
        <v>0</v>
      </c>
      <c r="V502" s="51">
        <v>0</v>
      </c>
      <c r="W502" s="50">
        <f t="shared" si="573"/>
        <v>0</v>
      </c>
      <c r="X502" s="51">
        <v>0</v>
      </c>
      <c r="Y502" s="72">
        <f t="shared" si="574"/>
        <v>-6.4975999999999992E-2</v>
      </c>
      <c r="Z502" s="51">
        <f t="shared" si="575"/>
        <v>-1</v>
      </c>
      <c r="AA502" s="72">
        <f t="shared" si="576"/>
        <v>-1.2995199999999998E-2</v>
      </c>
      <c r="AB502" s="51">
        <f t="shared" si="577"/>
        <v>-1</v>
      </c>
      <c r="AC502" s="15" t="s">
        <v>1072</v>
      </c>
      <c r="AK502" s="23"/>
      <c r="AL502" s="23"/>
    </row>
    <row r="503" spans="1:38" ht="78.75" x14ac:dyDescent="0.25">
      <c r="A503" s="43" t="s">
        <v>983</v>
      </c>
      <c r="B503" s="57" t="s">
        <v>1090</v>
      </c>
      <c r="C503" s="48" t="s">
        <v>1091</v>
      </c>
      <c r="D503" s="49">
        <v>0.99923362799999982</v>
      </c>
      <c r="E503" s="47" t="s">
        <v>34</v>
      </c>
      <c r="F503" s="48">
        <v>0</v>
      </c>
      <c r="G503" s="49">
        <v>0.99923362799999982</v>
      </c>
      <c r="H503" s="72">
        <f t="shared" si="561"/>
        <v>0.99923362799999982</v>
      </c>
      <c r="I503" s="48">
        <v>0</v>
      </c>
      <c r="J503" s="48">
        <v>0</v>
      </c>
      <c r="K503" s="48">
        <v>0.83269468999999985</v>
      </c>
      <c r="L503" s="48">
        <v>0.16653893799999997</v>
      </c>
      <c r="M503" s="72">
        <f t="shared" si="533"/>
        <v>0</v>
      </c>
      <c r="N503" s="48">
        <v>0</v>
      </c>
      <c r="O503" s="48">
        <v>0</v>
      </c>
      <c r="P503" s="48">
        <v>0</v>
      </c>
      <c r="Q503" s="48">
        <v>0</v>
      </c>
      <c r="R503" s="72">
        <f t="shared" si="535"/>
        <v>0.99923362799999982</v>
      </c>
      <c r="S503" s="72">
        <f t="shared" si="570"/>
        <v>-0.99923362799999982</v>
      </c>
      <c r="T503" s="51">
        <f t="shared" si="571"/>
        <v>-1</v>
      </c>
      <c r="U503" s="50">
        <f t="shared" si="572"/>
        <v>0</v>
      </c>
      <c r="V503" s="51">
        <v>0</v>
      </c>
      <c r="W503" s="50">
        <f t="shared" si="573"/>
        <v>0</v>
      </c>
      <c r="X503" s="51">
        <v>0</v>
      </c>
      <c r="Y503" s="72">
        <f t="shared" si="574"/>
        <v>-0.83269468999999985</v>
      </c>
      <c r="Z503" s="51">
        <f t="shared" si="575"/>
        <v>-1</v>
      </c>
      <c r="AA503" s="72">
        <f t="shared" si="576"/>
        <v>-0.16653893799999997</v>
      </c>
      <c r="AB503" s="51">
        <f t="shared" si="577"/>
        <v>-1</v>
      </c>
      <c r="AC503" s="15" t="s">
        <v>1050</v>
      </c>
      <c r="AK503" s="23"/>
      <c r="AL503" s="23"/>
    </row>
    <row r="504" spans="1:38" ht="78.75" x14ac:dyDescent="0.25">
      <c r="A504" s="43" t="s">
        <v>983</v>
      </c>
      <c r="B504" s="57" t="s">
        <v>1092</v>
      </c>
      <c r="C504" s="48" t="s">
        <v>1093</v>
      </c>
      <c r="D504" s="46">
        <v>1.4063288039999999</v>
      </c>
      <c r="E504" s="47" t="s">
        <v>34</v>
      </c>
      <c r="F504" s="48">
        <v>0</v>
      </c>
      <c r="G504" s="49">
        <v>1.4063288039999999</v>
      </c>
      <c r="H504" s="72">
        <f t="shared" si="561"/>
        <v>1.4063288039999999</v>
      </c>
      <c r="I504" s="48">
        <v>0</v>
      </c>
      <c r="J504" s="48">
        <v>0</v>
      </c>
      <c r="K504" s="48">
        <v>1.1719406699999999</v>
      </c>
      <c r="L504" s="48">
        <v>0.23438813400000003</v>
      </c>
      <c r="M504" s="72">
        <f t="shared" si="533"/>
        <v>0</v>
      </c>
      <c r="N504" s="81">
        <v>0</v>
      </c>
      <c r="O504" s="81">
        <v>0</v>
      </c>
      <c r="P504" s="48">
        <v>0</v>
      </c>
      <c r="Q504" s="81">
        <v>0</v>
      </c>
      <c r="R504" s="72">
        <f t="shared" si="535"/>
        <v>1.4063288039999999</v>
      </c>
      <c r="S504" s="72">
        <f t="shared" si="570"/>
        <v>-1.4063288039999999</v>
      </c>
      <c r="T504" s="51">
        <f t="shared" si="571"/>
        <v>-1</v>
      </c>
      <c r="U504" s="50">
        <f t="shared" si="572"/>
        <v>0</v>
      </c>
      <c r="V504" s="51">
        <v>0</v>
      </c>
      <c r="W504" s="50">
        <f t="shared" si="573"/>
        <v>0</v>
      </c>
      <c r="X504" s="51">
        <v>0</v>
      </c>
      <c r="Y504" s="72">
        <f t="shared" si="574"/>
        <v>-1.1719406699999999</v>
      </c>
      <c r="Z504" s="51">
        <f t="shared" si="575"/>
        <v>-1</v>
      </c>
      <c r="AA504" s="72">
        <f t="shared" si="576"/>
        <v>-0.23438813400000003</v>
      </c>
      <c r="AB504" s="51">
        <f t="shared" si="577"/>
        <v>-1</v>
      </c>
      <c r="AC504" s="15" t="s">
        <v>1050</v>
      </c>
      <c r="AK504" s="23"/>
      <c r="AL504" s="23"/>
    </row>
    <row r="505" spans="1:38" ht="78.75" x14ac:dyDescent="0.25">
      <c r="A505" s="43" t="s">
        <v>983</v>
      </c>
      <c r="B505" s="57" t="s">
        <v>1094</v>
      </c>
      <c r="C505" s="48" t="s">
        <v>1095</v>
      </c>
      <c r="D505" s="49">
        <v>1.7843457599999999</v>
      </c>
      <c r="E505" s="47" t="s">
        <v>34</v>
      </c>
      <c r="F505" s="48">
        <v>0</v>
      </c>
      <c r="G505" s="49">
        <v>1.7843457599999999</v>
      </c>
      <c r="H505" s="72">
        <f t="shared" si="561"/>
        <v>1.7843457599999999</v>
      </c>
      <c r="I505" s="48">
        <v>0</v>
      </c>
      <c r="J505" s="48">
        <v>0</v>
      </c>
      <c r="K505" s="48">
        <v>1.4869547999999999</v>
      </c>
      <c r="L505" s="48">
        <v>0.29739095999999998</v>
      </c>
      <c r="M505" s="72">
        <f t="shared" si="533"/>
        <v>0</v>
      </c>
      <c r="N505" s="48">
        <v>0</v>
      </c>
      <c r="O505" s="48">
        <v>0</v>
      </c>
      <c r="P505" s="48">
        <v>0</v>
      </c>
      <c r="Q505" s="48">
        <v>0</v>
      </c>
      <c r="R505" s="72">
        <f t="shared" si="535"/>
        <v>1.7843457599999999</v>
      </c>
      <c r="S505" s="72">
        <f t="shared" si="570"/>
        <v>-1.7843457599999999</v>
      </c>
      <c r="T505" s="51">
        <f t="shared" si="571"/>
        <v>-1</v>
      </c>
      <c r="U505" s="50">
        <f t="shared" si="572"/>
        <v>0</v>
      </c>
      <c r="V505" s="51">
        <v>0</v>
      </c>
      <c r="W505" s="50">
        <f t="shared" si="573"/>
        <v>0</v>
      </c>
      <c r="X505" s="51">
        <v>0</v>
      </c>
      <c r="Y505" s="72">
        <f t="shared" si="574"/>
        <v>-1.4869547999999999</v>
      </c>
      <c r="Z505" s="51">
        <f t="shared" si="575"/>
        <v>-1</v>
      </c>
      <c r="AA505" s="72">
        <f t="shared" si="576"/>
        <v>-0.29739095999999998</v>
      </c>
      <c r="AB505" s="51">
        <f t="shared" si="577"/>
        <v>-1</v>
      </c>
      <c r="AC505" s="15" t="s">
        <v>1050</v>
      </c>
      <c r="AK505" s="23"/>
      <c r="AL505" s="23"/>
    </row>
    <row r="506" spans="1:38" ht="78.75" x14ac:dyDescent="0.25">
      <c r="A506" s="43" t="s">
        <v>983</v>
      </c>
      <c r="B506" s="57" t="s">
        <v>1096</v>
      </c>
      <c r="C506" s="48" t="s">
        <v>1097</v>
      </c>
      <c r="D506" s="49">
        <v>1.3878244799999999</v>
      </c>
      <c r="E506" s="47" t="s">
        <v>34</v>
      </c>
      <c r="F506" s="48">
        <v>0</v>
      </c>
      <c r="G506" s="49">
        <v>1.3878244799999999</v>
      </c>
      <c r="H506" s="72">
        <f t="shared" si="561"/>
        <v>1.3878244799999999</v>
      </c>
      <c r="I506" s="48">
        <v>0</v>
      </c>
      <c r="J506" s="48">
        <v>0</v>
      </c>
      <c r="K506" s="48">
        <v>1.1565204</v>
      </c>
      <c r="L506" s="48">
        <v>0.23130407999999991</v>
      </c>
      <c r="M506" s="72">
        <f t="shared" si="533"/>
        <v>0</v>
      </c>
      <c r="N506" s="48">
        <v>0</v>
      </c>
      <c r="O506" s="48">
        <v>0</v>
      </c>
      <c r="P506" s="48">
        <v>0</v>
      </c>
      <c r="Q506" s="48">
        <v>0</v>
      </c>
      <c r="R506" s="72">
        <f t="shared" si="535"/>
        <v>1.3878244799999999</v>
      </c>
      <c r="S506" s="72">
        <f t="shared" si="570"/>
        <v>-1.3878244799999999</v>
      </c>
      <c r="T506" s="51">
        <f t="shared" si="571"/>
        <v>-1</v>
      </c>
      <c r="U506" s="50">
        <f t="shared" si="572"/>
        <v>0</v>
      </c>
      <c r="V506" s="51">
        <v>0</v>
      </c>
      <c r="W506" s="50">
        <f t="shared" si="573"/>
        <v>0</v>
      </c>
      <c r="X506" s="51">
        <v>0</v>
      </c>
      <c r="Y506" s="72">
        <f t="shared" si="574"/>
        <v>-1.1565204</v>
      </c>
      <c r="Z506" s="51">
        <f t="shared" si="575"/>
        <v>-1</v>
      </c>
      <c r="AA506" s="72">
        <f t="shared" si="576"/>
        <v>-0.23130407999999991</v>
      </c>
      <c r="AB506" s="51">
        <f t="shared" si="577"/>
        <v>-1</v>
      </c>
      <c r="AC506" s="15" t="s">
        <v>1050</v>
      </c>
      <c r="AK506" s="23"/>
      <c r="AL506" s="23"/>
    </row>
    <row r="507" spans="1:38" ht="45" customHeight="1" x14ac:dyDescent="0.25">
      <c r="A507" s="43" t="s">
        <v>983</v>
      </c>
      <c r="B507" s="57" t="s">
        <v>1098</v>
      </c>
      <c r="C507" s="48" t="s">
        <v>1099</v>
      </c>
      <c r="D507" s="49">
        <v>1.1528000039999999</v>
      </c>
      <c r="E507" s="47" t="s">
        <v>34</v>
      </c>
      <c r="F507" s="48">
        <v>0</v>
      </c>
      <c r="G507" s="49">
        <v>1.1528000039999999</v>
      </c>
      <c r="H507" s="72">
        <f t="shared" si="561"/>
        <v>1.1528000039999999</v>
      </c>
      <c r="I507" s="48">
        <v>0</v>
      </c>
      <c r="J507" s="48">
        <v>0</v>
      </c>
      <c r="K507" s="48">
        <v>0.96066666999999994</v>
      </c>
      <c r="L507" s="48">
        <v>0.19213333399999999</v>
      </c>
      <c r="M507" s="72">
        <f t="shared" si="533"/>
        <v>1.7515824</v>
      </c>
      <c r="N507" s="48">
        <v>0</v>
      </c>
      <c r="O507" s="48">
        <v>0</v>
      </c>
      <c r="P507" s="48">
        <v>1.4596519999999999</v>
      </c>
      <c r="Q507" s="48">
        <v>0.29193039999999998</v>
      </c>
      <c r="R507" s="72">
        <f t="shared" si="535"/>
        <v>-0.59878239600000005</v>
      </c>
      <c r="S507" s="72">
        <f t="shared" si="570"/>
        <v>0.59878239600000005</v>
      </c>
      <c r="T507" s="51">
        <f t="shared" si="571"/>
        <v>0.51941567828100055</v>
      </c>
      <c r="U507" s="50">
        <f t="shared" si="572"/>
        <v>0</v>
      </c>
      <c r="V507" s="51">
        <v>0</v>
      </c>
      <c r="W507" s="50">
        <f t="shared" si="573"/>
        <v>0</v>
      </c>
      <c r="X507" s="51">
        <v>0</v>
      </c>
      <c r="Y507" s="72">
        <f t="shared" si="574"/>
        <v>0.49898533</v>
      </c>
      <c r="Z507" s="51">
        <f t="shared" si="575"/>
        <v>0.51941567828100044</v>
      </c>
      <c r="AA507" s="72">
        <f t="shared" si="576"/>
        <v>9.979706599999999E-2</v>
      </c>
      <c r="AB507" s="51">
        <f t="shared" si="577"/>
        <v>0.51941567828100044</v>
      </c>
      <c r="AC507" s="15" t="s">
        <v>535</v>
      </c>
      <c r="AK507" s="23"/>
      <c r="AL507" s="23"/>
    </row>
    <row r="508" spans="1:38" ht="41.25" customHeight="1" x14ac:dyDescent="0.25">
      <c r="A508" s="43" t="s">
        <v>983</v>
      </c>
      <c r="B508" s="57" t="s">
        <v>1100</v>
      </c>
      <c r="C508" s="48" t="s">
        <v>1101</v>
      </c>
      <c r="D508" s="49">
        <v>0.38550680399999998</v>
      </c>
      <c r="E508" s="47" t="s">
        <v>34</v>
      </c>
      <c r="F508" s="48">
        <v>0</v>
      </c>
      <c r="G508" s="49">
        <v>0.38550680399999998</v>
      </c>
      <c r="H508" s="72">
        <f t="shared" si="561"/>
        <v>0.38550680399999998</v>
      </c>
      <c r="I508" s="48">
        <v>0</v>
      </c>
      <c r="J508" s="48">
        <v>0</v>
      </c>
      <c r="K508" s="48">
        <v>0.32125566999999999</v>
      </c>
      <c r="L508" s="48">
        <v>6.4251133999999988E-2</v>
      </c>
      <c r="M508" s="72">
        <f t="shared" si="533"/>
        <v>0.43091999999999997</v>
      </c>
      <c r="N508" s="48">
        <v>0</v>
      </c>
      <c r="O508" s="48">
        <v>0</v>
      </c>
      <c r="P508" s="48">
        <v>0.35909999999999997</v>
      </c>
      <c r="Q508" s="48">
        <v>7.1819999999999995E-2</v>
      </c>
      <c r="R508" s="72">
        <f t="shared" si="535"/>
        <v>-4.5413195999999989E-2</v>
      </c>
      <c r="S508" s="72">
        <f t="shared" si="570"/>
        <v>4.5413195999999989E-2</v>
      </c>
      <c r="T508" s="51">
        <f t="shared" si="571"/>
        <v>0.11780128269798318</v>
      </c>
      <c r="U508" s="50">
        <f t="shared" si="572"/>
        <v>0</v>
      </c>
      <c r="V508" s="51">
        <v>0</v>
      </c>
      <c r="W508" s="50">
        <f t="shared" si="573"/>
        <v>0</v>
      </c>
      <c r="X508" s="51">
        <v>0</v>
      </c>
      <c r="Y508" s="72">
        <f t="shared" si="574"/>
        <v>3.7844329999999982E-2</v>
      </c>
      <c r="Z508" s="51">
        <f t="shared" si="575"/>
        <v>0.11780128269798314</v>
      </c>
      <c r="AA508" s="72">
        <f t="shared" si="576"/>
        <v>7.5688660000000074E-3</v>
      </c>
      <c r="AB508" s="51">
        <f t="shared" si="577"/>
        <v>0.11780128269798333</v>
      </c>
      <c r="AC508" s="15" t="s">
        <v>1102</v>
      </c>
      <c r="AK508" s="23"/>
      <c r="AL508" s="23"/>
    </row>
    <row r="509" spans="1:38" ht="31.5" x14ac:dyDescent="0.25">
      <c r="A509" s="43" t="s">
        <v>983</v>
      </c>
      <c r="B509" s="57" t="s">
        <v>1103</v>
      </c>
      <c r="C509" s="48" t="s">
        <v>1104</v>
      </c>
      <c r="D509" s="49">
        <v>1.4869547999999997</v>
      </c>
      <c r="E509" s="47" t="s">
        <v>34</v>
      </c>
      <c r="F509" s="48">
        <v>0</v>
      </c>
      <c r="G509" s="49">
        <v>1.4869547999999997</v>
      </c>
      <c r="H509" s="72">
        <f t="shared" si="561"/>
        <v>1.4869547999999997</v>
      </c>
      <c r="I509" s="48">
        <v>0</v>
      </c>
      <c r="J509" s="48">
        <v>0</v>
      </c>
      <c r="K509" s="48">
        <v>1.2391289999999997</v>
      </c>
      <c r="L509" s="48">
        <v>0.24782579999999998</v>
      </c>
      <c r="M509" s="72">
        <f t="shared" si="533"/>
        <v>1.17</v>
      </c>
      <c r="N509" s="48">
        <v>0</v>
      </c>
      <c r="O509" s="48">
        <v>0</v>
      </c>
      <c r="P509" s="48">
        <v>0.97499999999999987</v>
      </c>
      <c r="Q509" s="48">
        <v>0.19500000000000001</v>
      </c>
      <c r="R509" s="72">
        <f t="shared" si="535"/>
        <v>0.31695479999999976</v>
      </c>
      <c r="S509" s="72">
        <f t="shared" si="570"/>
        <v>-0.31695479999999976</v>
      </c>
      <c r="T509" s="51">
        <f t="shared" si="571"/>
        <v>-0.21315698365545463</v>
      </c>
      <c r="U509" s="50">
        <f t="shared" si="572"/>
        <v>0</v>
      </c>
      <c r="V509" s="51">
        <v>0</v>
      </c>
      <c r="W509" s="50">
        <f t="shared" si="573"/>
        <v>0</v>
      </c>
      <c r="X509" s="51">
        <v>0</v>
      </c>
      <c r="Y509" s="72">
        <f t="shared" si="574"/>
        <v>-0.26412899999999984</v>
      </c>
      <c r="Z509" s="51">
        <f t="shared" si="575"/>
        <v>-0.21315698365545468</v>
      </c>
      <c r="AA509" s="72">
        <f t="shared" si="576"/>
        <v>-5.2825799999999978E-2</v>
      </c>
      <c r="AB509" s="51">
        <f t="shared" si="577"/>
        <v>-0.21315698365545468</v>
      </c>
      <c r="AC509" s="65" t="s">
        <v>412</v>
      </c>
      <c r="AK509" s="23"/>
      <c r="AL509" s="23"/>
    </row>
    <row r="510" spans="1:38" ht="47.25" x14ac:dyDescent="0.25">
      <c r="A510" s="43" t="s">
        <v>983</v>
      </c>
      <c r="B510" s="57" t="s">
        <v>1105</v>
      </c>
      <c r="C510" s="48" t="s">
        <v>1106</v>
      </c>
      <c r="D510" s="49">
        <v>5.2499999999999998E-2</v>
      </c>
      <c r="E510" s="47" t="s">
        <v>34</v>
      </c>
      <c r="F510" s="48">
        <v>0</v>
      </c>
      <c r="G510" s="49">
        <v>5.2499999999999998E-2</v>
      </c>
      <c r="H510" s="72">
        <f t="shared" si="561"/>
        <v>5.2499999999999998E-2</v>
      </c>
      <c r="I510" s="48">
        <v>0</v>
      </c>
      <c r="J510" s="48">
        <v>0</v>
      </c>
      <c r="K510" s="48">
        <v>4.3749999999999997E-2</v>
      </c>
      <c r="L510" s="48">
        <v>8.7500000000000008E-3</v>
      </c>
      <c r="M510" s="72">
        <f t="shared" si="533"/>
        <v>0</v>
      </c>
      <c r="N510" s="48">
        <v>0</v>
      </c>
      <c r="O510" s="48">
        <v>0</v>
      </c>
      <c r="P510" s="48">
        <v>0</v>
      </c>
      <c r="Q510" s="48">
        <v>0</v>
      </c>
      <c r="R510" s="72">
        <f t="shared" si="535"/>
        <v>5.2499999999999998E-2</v>
      </c>
      <c r="S510" s="72">
        <f t="shared" si="570"/>
        <v>-5.2499999999999998E-2</v>
      </c>
      <c r="T510" s="51">
        <f t="shared" si="571"/>
        <v>-1</v>
      </c>
      <c r="U510" s="50">
        <f t="shared" si="572"/>
        <v>0</v>
      </c>
      <c r="V510" s="51">
        <v>0</v>
      </c>
      <c r="W510" s="50">
        <f t="shared" si="573"/>
        <v>0</v>
      </c>
      <c r="X510" s="51">
        <v>0</v>
      </c>
      <c r="Y510" s="72">
        <f t="shared" si="574"/>
        <v>-4.3749999999999997E-2</v>
      </c>
      <c r="Z510" s="51">
        <f t="shared" si="575"/>
        <v>-1</v>
      </c>
      <c r="AA510" s="72">
        <f t="shared" si="576"/>
        <v>-8.7500000000000008E-3</v>
      </c>
      <c r="AB510" s="51">
        <f t="shared" si="577"/>
        <v>-1</v>
      </c>
      <c r="AC510" s="15" t="s">
        <v>1072</v>
      </c>
      <c r="AK510" s="23"/>
      <c r="AL510" s="23"/>
    </row>
    <row r="511" spans="1:38" ht="47.25" x14ac:dyDescent="0.25">
      <c r="A511" s="43" t="s">
        <v>983</v>
      </c>
      <c r="B511" s="57" t="s">
        <v>1107</v>
      </c>
      <c r="C511" s="48" t="s">
        <v>1108</v>
      </c>
      <c r="D511" s="93">
        <v>6.9391223999999987E-2</v>
      </c>
      <c r="E511" s="47" t="s">
        <v>34</v>
      </c>
      <c r="F511" s="48">
        <v>0</v>
      </c>
      <c r="G511" s="49">
        <v>6.9391223999999987E-2</v>
      </c>
      <c r="H511" s="72">
        <f t="shared" si="561"/>
        <v>6.9391223999999987E-2</v>
      </c>
      <c r="I511" s="48">
        <v>0</v>
      </c>
      <c r="J511" s="48">
        <v>0</v>
      </c>
      <c r="K511" s="48">
        <v>5.7826019999999992E-2</v>
      </c>
      <c r="L511" s="48">
        <v>1.1565203999999996E-2</v>
      </c>
      <c r="M511" s="72">
        <f t="shared" si="533"/>
        <v>0</v>
      </c>
      <c r="N511" s="48">
        <v>0</v>
      </c>
      <c r="O511" s="48">
        <v>0</v>
      </c>
      <c r="P511" s="48">
        <v>0</v>
      </c>
      <c r="Q511" s="48">
        <v>0</v>
      </c>
      <c r="R511" s="72">
        <f t="shared" si="535"/>
        <v>6.9391223999999987E-2</v>
      </c>
      <c r="S511" s="72">
        <f t="shared" si="570"/>
        <v>-6.9391223999999987E-2</v>
      </c>
      <c r="T511" s="51">
        <f t="shared" si="571"/>
        <v>-1</v>
      </c>
      <c r="U511" s="50">
        <f t="shared" si="572"/>
        <v>0</v>
      </c>
      <c r="V511" s="51">
        <v>0</v>
      </c>
      <c r="W511" s="50">
        <f t="shared" si="573"/>
        <v>0</v>
      </c>
      <c r="X511" s="51">
        <v>0</v>
      </c>
      <c r="Y511" s="72">
        <f t="shared" si="574"/>
        <v>-5.7826019999999992E-2</v>
      </c>
      <c r="Z511" s="51">
        <f t="shared" si="575"/>
        <v>-1</v>
      </c>
      <c r="AA511" s="72">
        <f t="shared" si="576"/>
        <v>-1.1565203999999996E-2</v>
      </c>
      <c r="AB511" s="51">
        <f t="shared" si="577"/>
        <v>-1</v>
      </c>
      <c r="AC511" s="15" t="s">
        <v>1072</v>
      </c>
      <c r="AK511" s="23"/>
      <c r="AL511" s="23"/>
    </row>
    <row r="512" spans="1:38" ht="78.75" x14ac:dyDescent="0.25">
      <c r="A512" s="43" t="s">
        <v>983</v>
      </c>
      <c r="B512" s="57" t="s">
        <v>1109</v>
      </c>
      <c r="C512" s="48" t="s">
        <v>1110</v>
      </c>
      <c r="D512" s="49">
        <v>0.77101359599999997</v>
      </c>
      <c r="E512" s="47" t="s">
        <v>34</v>
      </c>
      <c r="F512" s="48">
        <v>0</v>
      </c>
      <c r="G512" s="49">
        <v>0.77101359599999997</v>
      </c>
      <c r="H512" s="72">
        <f t="shared" si="561"/>
        <v>0.77101359599999997</v>
      </c>
      <c r="I512" s="48">
        <v>0</v>
      </c>
      <c r="J512" s="48">
        <v>0</v>
      </c>
      <c r="K512" s="48">
        <v>0.64251133000000005</v>
      </c>
      <c r="L512" s="48">
        <v>0.12850226599999992</v>
      </c>
      <c r="M512" s="72">
        <f t="shared" si="533"/>
        <v>0</v>
      </c>
      <c r="N512" s="48">
        <v>0</v>
      </c>
      <c r="O512" s="48">
        <v>0</v>
      </c>
      <c r="P512" s="48">
        <v>0</v>
      </c>
      <c r="Q512" s="48">
        <v>0</v>
      </c>
      <c r="R512" s="72">
        <f t="shared" si="535"/>
        <v>0.77101359599999997</v>
      </c>
      <c r="S512" s="72">
        <f t="shared" si="570"/>
        <v>-0.77101359599999997</v>
      </c>
      <c r="T512" s="51">
        <f t="shared" si="571"/>
        <v>-1</v>
      </c>
      <c r="U512" s="50">
        <f t="shared" si="572"/>
        <v>0</v>
      </c>
      <c r="V512" s="51">
        <v>0</v>
      </c>
      <c r="W512" s="50">
        <f t="shared" si="573"/>
        <v>0</v>
      </c>
      <c r="X512" s="51">
        <v>0</v>
      </c>
      <c r="Y512" s="72">
        <f t="shared" si="574"/>
        <v>-0.64251133000000005</v>
      </c>
      <c r="Z512" s="51">
        <f t="shared" si="575"/>
        <v>-1</v>
      </c>
      <c r="AA512" s="72">
        <f t="shared" si="576"/>
        <v>-0.12850226599999992</v>
      </c>
      <c r="AB512" s="51">
        <f t="shared" si="577"/>
        <v>-1</v>
      </c>
      <c r="AC512" s="15" t="s">
        <v>1050</v>
      </c>
      <c r="AK512" s="23"/>
      <c r="AL512" s="23"/>
    </row>
    <row r="513" spans="1:38" ht="47.25" x14ac:dyDescent="0.25">
      <c r="A513" s="43" t="s">
        <v>983</v>
      </c>
      <c r="B513" s="57" t="s">
        <v>1111</v>
      </c>
      <c r="C513" s="48" t="s">
        <v>1112</v>
      </c>
      <c r="D513" s="49">
        <v>5.7826019999999999E-2</v>
      </c>
      <c r="E513" s="47" t="s">
        <v>34</v>
      </c>
      <c r="F513" s="48">
        <v>0</v>
      </c>
      <c r="G513" s="49">
        <v>5.7826019999999999E-2</v>
      </c>
      <c r="H513" s="72">
        <f t="shared" si="561"/>
        <v>5.7826019999999999E-2</v>
      </c>
      <c r="I513" s="48">
        <v>0</v>
      </c>
      <c r="J513" s="48">
        <v>0</v>
      </c>
      <c r="K513" s="48">
        <v>4.8188349999999998E-2</v>
      </c>
      <c r="L513" s="48">
        <v>9.637670000000001E-3</v>
      </c>
      <c r="M513" s="72">
        <f t="shared" si="533"/>
        <v>0</v>
      </c>
      <c r="N513" s="48">
        <v>0</v>
      </c>
      <c r="O513" s="48">
        <v>0</v>
      </c>
      <c r="P513" s="48">
        <v>0</v>
      </c>
      <c r="Q513" s="48">
        <v>0</v>
      </c>
      <c r="R513" s="72">
        <f t="shared" si="535"/>
        <v>5.7826019999999999E-2</v>
      </c>
      <c r="S513" s="72">
        <f t="shared" si="570"/>
        <v>-5.7826019999999999E-2</v>
      </c>
      <c r="T513" s="51">
        <f t="shared" si="571"/>
        <v>-1</v>
      </c>
      <c r="U513" s="50">
        <f t="shared" si="572"/>
        <v>0</v>
      </c>
      <c r="V513" s="51">
        <v>0</v>
      </c>
      <c r="W513" s="50">
        <f t="shared" si="573"/>
        <v>0</v>
      </c>
      <c r="X513" s="51">
        <v>0</v>
      </c>
      <c r="Y513" s="72">
        <f t="shared" si="574"/>
        <v>-4.8188349999999998E-2</v>
      </c>
      <c r="Z513" s="51">
        <f t="shared" si="575"/>
        <v>-1</v>
      </c>
      <c r="AA513" s="72">
        <f t="shared" si="576"/>
        <v>-9.637670000000001E-3</v>
      </c>
      <c r="AB513" s="51">
        <f t="shared" si="577"/>
        <v>-1</v>
      </c>
      <c r="AC513" s="15" t="s">
        <v>1072</v>
      </c>
      <c r="AK513" s="23"/>
      <c r="AL513" s="23"/>
    </row>
    <row r="514" spans="1:38" ht="47.25" x14ac:dyDescent="0.25">
      <c r="A514" s="43" t="s">
        <v>983</v>
      </c>
      <c r="B514" s="57" t="s">
        <v>1113</v>
      </c>
      <c r="C514" s="48" t="s">
        <v>1114</v>
      </c>
      <c r="D514" s="49">
        <v>9.5429460000000008E-2</v>
      </c>
      <c r="E514" s="47" t="s">
        <v>34</v>
      </c>
      <c r="F514" s="48">
        <v>0</v>
      </c>
      <c r="G514" s="49">
        <v>9.5429460000000008E-2</v>
      </c>
      <c r="H514" s="72">
        <f t="shared" si="561"/>
        <v>9.5429460000000008E-2</v>
      </c>
      <c r="I514" s="48">
        <v>0</v>
      </c>
      <c r="J514" s="48">
        <v>0</v>
      </c>
      <c r="K514" s="48">
        <v>7.9524550000000013E-2</v>
      </c>
      <c r="L514" s="48">
        <v>1.5904909999999994E-2</v>
      </c>
      <c r="M514" s="72">
        <f t="shared" si="533"/>
        <v>0</v>
      </c>
      <c r="N514" s="48">
        <v>0</v>
      </c>
      <c r="O514" s="48">
        <v>0</v>
      </c>
      <c r="P514" s="48">
        <v>0</v>
      </c>
      <c r="Q514" s="48">
        <v>0</v>
      </c>
      <c r="R514" s="72">
        <f t="shared" si="535"/>
        <v>9.5429460000000008E-2</v>
      </c>
      <c r="S514" s="72">
        <f t="shared" si="570"/>
        <v>-9.5429460000000008E-2</v>
      </c>
      <c r="T514" s="51">
        <f t="shared" si="571"/>
        <v>-1</v>
      </c>
      <c r="U514" s="50">
        <f t="shared" si="572"/>
        <v>0</v>
      </c>
      <c r="V514" s="51">
        <v>0</v>
      </c>
      <c r="W514" s="50">
        <f t="shared" si="573"/>
        <v>0</v>
      </c>
      <c r="X514" s="51">
        <v>0</v>
      </c>
      <c r="Y514" s="72">
        <f t="shared" si="574"/>
        <v>-7.9524550000000013E-2</v>
      </c>
      <c r="Z514" s="51">
        <f t="shared" si="575"/>
        <v>-1</v>
      </c>
      <c r="AA514" s="72">
        <f t="shared" si="576"/>
        <v>-1.5904909999999994E-2</v>
      </c>
      <c r="AB514" s="51">
        <f t="shared" si="577"/>
        <v>-1</v>
      </c>
      <c r="AC514" s="15" t="s">
        <v>1072</v>
      </c>
      <c r="AK514" s="23"/>
      <c r="AL514" s="23"/>
    </row>
    <row r="515" spans="1:38" ht="47.25" x14ac:dyDescent="0.25">
      <c r="A515" s="43" t="s">
        <v>983</v>
      </c>
      <c r="B515" s="57" t="s">
        <v>1115</v>
      </c>
      <c r="C515" s="48" t="s">
        <v>1116</v>
      </c>
      <c r="D515" s="49">
        <v>7.2695567999999988E-2</v>
      </c>
      <c r="E515" s="47" t="s">
        <v>34</v>
      </c>
      <c r="F515" s="48">
        <v>0</v>
      </c>
      <c r="G515" s="49">
        <v>7.2695567999999988E-2</v>
      </c>
      <c r="H515" s="72">
        <f t="shared" si="561"/>
        <v>7.2695567999999988E-2</v>
      </c>
      <c r="I515" s="48">
        <v>0</v>
      </c>
      <c r="J515" s="48">
        <v>0</v>
      </c>
      <c r="K515" s="48">
        <v>6.057963999999999E-2</v>
      </c>
      <c r="L515" s="48">
        <v>1.2115927999999998E-2</v>
      </c>
      <c r="M515" s="72">
        <f t="shared" si="533"/>
        <v>0</v>
      </c>
      <c r="N515" s="48">
        <v>0</v>
      </c>
      <c r="O515" s="48">
        <v>0</v>
      </c>
      <c r="P515" s="48">
        <v>0</v>
      </c>
      <c r="Q515" s="48">
        <v>0</v>
      </c>
      <c r="R515" s="72">
        <f t="shared" si="535"/>
        <v>7.2695567999999988E-2</v>
      </c>
      <c r="S515" s="72">
        <f t="shared" si="570"/>
        <v>-7.2695567999999988E-2</v>
      </c>
      <c r="T515" s="51">
        <f t="shared" si="571"/>
        <v>-1</v>
      </c>
      <c r="U515" s="50">
        <f t="shared" si="572"/>
        <v>0</v>
      </c>
      <c r="V515" s="51">
        <v>0</v>
      </c>
      <c r="W515" s="50">
        <f t="shared" si="573"/>
        <v>0</v>
      </c>
      <c r="X515" s="51">
        <v>0</v>
      </c>
      <c r="Y515" s="72">
        <f t="shared" si="574"/>
        <v>-6.057963999999999E-2</v>
      </c>
      <c r="Z515" s="51">
        <f t="shared" si="575"/>
        <v>-1</v>
      </c>
      <c r="AA515" s="72">
        <f t="shared" si="576"/>
        <v>-1.2115927999999998E-2</v>
      </c>
      <c r="AB515" s="51">
        <f t="shared" si="577"/>
        <v>-1</v>
      </c>
      <c r="AC515" s="15" t="s">
        <v>1072</v>
      </c>
      <c r="AK515" s="23"/>
      <c r="AL515" s="23"/>
    </row>
    <row r="516" spans="1:38" ht="47.25" x14ac:dyDescent="0.25">
      <c r="A516" s="43" t="s">
        <v>983</v>
      </c>
      <c r="B516" s="57" t="s">
        <v>1117</v>
      </c>
      <c r="C516" s="48" t="s">
        <v>1118</v>
      </c>
      <c r="D516" s="46">
        <v>0.39304522799999997</v>
      </c>
      <c r="E516" s="47" t="s">
        <v>34</v>
      </c>
      <c r="F516" s="48">
        <v>0</v>
      </c>
      <c r="G516" s="49">
        <v>0.39304522799999997</v>
      </c>
      <c r="H516" s="72">
        <f t="shared" si="561"/>
        <v>9.2106215999999991E-2</v>
      </c>
      <c r="I516" s="48">
        <v>0</v>
      </c>
      <c r="J516" s="48">
        <v>0</v>
      </c>
      <c r="K516" s="48">
        <v>7.6755179999999992E-2</v>
      </c>
      <c r="L516" s="48">
        <v>1.5351035999999998E-2</v>
      </c>
      <c r="M516" s="72">
        <f t="shared" si="533"/>
        <v>0</v>
      </c>
      <c r="N516" s="48">
        <v>0</v>
      </c>
      <c r="O516" s="48">
        <v>0</v>
      </c>
      <c r="P516" s="48">
        <v>0</v>
      </c>
      <c r="Q516" s="48">
        <v>0</v>
      </c>
      <c r="R516" s="72">
        <f t="shared" si="535"/>
        <v>0.39304522799999997</v>
      </c>
      <c r="S516" s="72">
        <f t="shared" si="570"/>
        <v>-9.2106215999999991E-2</v>
      </c>
      <c r="T516" s="51">
        <f t="shared" si="571"/>
        <v>-1</v>
      </c>
      <c r="U516" s="50">
        <f t="shared" si="572"/>
        <v>0</v>
      </c>
      <c r="V516" s="51">
        <v>0</v>
      </c>
      <c r="W516" s="50">
        <f t="shared" si="573"/>
        <v>0</v>
      </c>
      <c r="X516" s="51">
        <v>0</v>
      </c>
      <c r="Y516" s="72">
        <f t="shared" si="574"/>
        <v>-7.6755179999999992E-2</v>
      </c>
      <c r="Z516" s="51">
        <f t="shared" si="575"/>
        <v>-1</v>
      </c>
      <c r="AA516" s="72">
        <f t="shared" si="576"/>
        <v>-1.5351035999999998E-2</v>
      </c>
      <c r="AB516" s="51">
        <f t="shared" si="577"/>
        <v>-1</v>
      </c>
      <c r="AC516" s="15" t="s">
        <v>1072</v>
      </c>
      <c r="AK516" s="23"/>
      <c r="AL516" s="23"/>
    </row>
    <row r="517" spans="1:38" ht="47.25" x14ac:dyDescent="0.25">
      <c r="A517" s="43" t="s">
        <v>983</v>
      </c>
      <c r="B517" s="57" t="s">
        <v>1119</v>
      </c>
      <c r="C517" s="48" t="s">
        <v>1120</v>
      </c>
      <c r="D517" s="46">
        <v>9.2521631999999993E-2</v>
      </c>
      <c r="E517" s="47" t="s">
        <v>34</v>
      </c>
      <c r="F517" s="48">
        <v>0</v>
      </c>
      <c r="G517" s="49">
        <v>9.2521631999999993E-2</v>
      </c>
      <c r="H517" s="72">
        <f t="shared" si="561"/>
        <v>9.2521631999999993E-2</v>
      </c>
      <c r="I517" s="48">
        <v>0</v>
      </c>
      <c r="J517" s="48">
        <v>0</v>
      </c>
      <c r="K517" s="48">
        <v>7.7101359999999994E-2</v>
      </c>
      <c r="L517" s="48">
        <v>1.5420271999999999E-2</v>
      </c>
      <c r="M517" s="72">
        <f t="shared" si="533"/>
        <v>0</v>
      </c>
      <c r="N517" s="48">
        <v>0</v>
      </c>
      <c r="O517" s="48">
        <v>0</v>
      </c>
      <c r="P517" s="48">
        <v>0</v>
      </c>
      <c r="Q517" s="48">
        <v>0</v>
      </c>
      <c r="R517" s="72">
        <f t="shared" si="535"/>
        <v>9.2521631999999993E-2</v>
      </c>
      <c r="S517" s="72">
        <f t="shared" si="570"/>
        <v>-9.2521631999999993E-2</v>
      </c>
      <c r="T517" s="51">
        <f t="shared" si="571"/>
        <v>-1</v>
      </c>
      <c r="U517" s="50">
        <f t="shared" si="572"/>
        <v>0</v>
      </c>
      <c r="V517" s="51">
        <v>0</v>
      </c>
      <c r="W517" s="50">
        <f t="shared" si="573"/>
        <v>0</v>
      </c>
      <c r="X517" s="51">
        <v>0</v>
      </c>
      <c r="Y517" s="72">
        <f t="shared" si="574"/>
        <v>-7.7101359999999994E-2</v>
      </c>
      <c r="Z517" s="51">
        <f t="shared" si="575"/>
        <v>-1</v>
      </c>
      <c r="AA517" s="72">
        <f t="shared" si="576"/>
        <v>-1.5420271999999999E-2</v>
      </c>
      <c r="AB517" s="51">
        <f t="shared" si="577"/>
        <v>-1</v>
      </c>
      <c r="AC517" s="15" t="s">
        <v>1072</v>
      </c>
      <c r="AK517" s="23"/>
      <c r="AL517" s="23"/>
    </row>
    <row r="518" spans="1:38" ht="47.25" x14ac:dyDescent="0.25">
      <c r="A518" s="43" t="s">
        <v>983</v>
      </c>
      <c r="B518" s="57" t="s">
        <v>1121</v>
      </c>
      <c r="C518" s="48" t="s">
        <v>1122</v>
      </c>
      <c r="D518" s="49">
        <v>4.6908468000000002E-2</v>
      </c>
      <c r="E518" s="47" t="s">
        <v>34</v>
      </c>
      <c r="F518" s="48">
        <v>0</v>
      </c>
      <c r="G518" s="49">
        <v>4.6908468000000002E-2</v>
      </c>
      <c r="H518" s="72">
        <f>I518+J518+K518+L518</f>
        <v>4.6908468000000002E-2</v>
      </c>
      <c r="I518" s="48">
        <v>0</v>
      </c>
      <c r="J518" s="48">
        <v>0</v>
      </c>
      <c r="K518" s="48">
        <v>3.9090390000000003E-2</v>
      </c>
      <c r="L518" s="48">
        <v>7.8180779999999991E-3</v>
      </c>
      <c r="M518" s="72">
        <f t="shared" si="533"/>
        <v>0</v>
      </c>
      <c r="N518" s="48">
        <v>0</v>
      </c>
      <c r="O518" s="48">
        <v>0</v>
      </c>
      <c r="P518" s="48">
        <v>0</v>
      </c>
      <c r="Q518" s="48">
        <v>0</v>
      </c>
      <c r="R518" s="72">
        <f t="shared" si="535"/>
        <v>4.6908468000000002E-2</v>
      </c>
      <c r="S518" s="72">
        <f t="shared" si="570"/>
        <v>-4.6908468000000002E-2</v>
      </c>
      <c r="T518" s="51">
        <f t="shared" si="571"/>
        <v>-1</v>
      </c>
      <c r="U518" s="50">
        <f t="shared" si="572"/>
        <v>0</v>
      </c>
      <c r="V518" s="51">
        <v>0</v>
      </c>
      <c r="W518" s="50">
        <f t="shared" si="573"/>
        <v>0</v>
      </c>
      <c r="X518" s="51">
        <v>0</v>
      </c>
      <c r="Y518" s="72">
        <f t="shared" si="574"/>
        <v>-3.9090390000000003E-2</v>
      </c>
      <c r="Z518" s="51">
        <f t="shared" si="575"/>
        <v>-1</v>
      </c>
      <c r="AA518" s="72">
        <f t="shared" si="576"/>
        <v>-7.8180779999999991E-3</v>
      </c>
      <c r="AB518" s="51">
        <f t="shared" si="577"/>
        <v>-1</v>
      </c>
      <c r="AC518" s="15" t="s">
        <v>1072</v>
      </c>
      <c r="AK518" s="23"/>
      <c r="AL518" s="23"/>
    </row>
    <row r="519" spans="1:38" ht="47.25" x14ac:dyDescent="0.25">
      <c r="A519" s="43" t="s">
        <v>983</v>
      </c>
      <c r="B519" s="57" t="s">
        <v>1123</v>
      </c>
      <c r="C519" s="48" t="s">
        <v>1124</v>
      </c>
      <c r="D519" s="49">
        <v>0.18030943199999999</v>
      </c>
      <c r="E519" s="47" t="s">
        <v>34</v>
      </c>
      <c r="F519" s="48">
        <v>0</v>
      </c>
      <c r="G519" s="49">
        <v>0.18030943199999999</v>
      </c>
      <c r="H519" s="72">
        <f t="shared" si="561"/>
        <v>5.8277124E-2</v>
      </c>
      <c r="I519" s="48">
        <v>0</v>
      </c>
      <c r="J519" s="48">
        <v>0</v>
      </c>
      <c r="K519" s="48">
        <v>4.856427E-2</v>
      </c>
      <c r="L519" s="48">
        <v>9.7128539999999999E-3</v>
      </c>
      <c r="M519" s="72">
        <f t="shared" si="533"/>
        <v>0</v>
      </c>
      <c r="N519" s="48">
        <v>0</v>
      </c>
      <c r="O519" s="48">
        <v>0</v>
      </c>
      <c r="P519" s="48">
        <v>0</v>
      </c>
      <c r="Q519" s="48">
        <v>0</v>
      </c>
      <c r="R519" s="72">
        <f t="shared" si="535"/>
        <v>0.18030943199999999</v>
      </c>
      <c r="S519" s="72">
        <f t="shared" si="570"/>
        <v>-5.8277124E-2</v>
      </c>
      <c r="T519" s="51">
        <f t="shared" si="571"/>
        <v>-1</v>
      </c>
      <c r="U519" s="50">
        <f t="shared" si="572"/>
        <v>0</v>
      </c>
      <c r="V519" s="51">
        <v>0</v>
      </c>
      <c r="W519" s="50">
        <f t="shared" si="573"/>
        <v>0</v>
      </c>
      <c r="X519" s="51">
        <v>0</v>
      </c>
      <c r="Y519" s="72">
        <f t="shared" si="574"/>
        <v>-4.856427E-2</v>
      </c>
      <c r="Z519" s="51">
        <f t="shared" si="575"/>
        <v>-1</v>
      </c>
      <c r="AA519" s="72">
        <f t="shared" si="576"/>
        <v>-9.7128539999999999E-3</v>
      </c>
      <c r="AB519" s="51">
        <f t="shared" si="577"/>
        <v>-1</v>
      </c>
      <c r="AC519" s="65" t="s">
        <v>1072</v>
      </c>
      <c r="AK519" s="23"/>
      <c r="AL519" s="23"/>
    </row>
    <row r="520" spans="1:38" ht="31.5" x14ac:dyDescent="0.25">
      <c r="A520" s="43" t="s">
        <v>983</v>
      </c>
      <c r="B520" s="57" t="s">
        <v>1125</v>
      </c>
      <c r="C520" s="48" t="s">
        <v>1126</v>
      </c>
      <c r="D520" s="94">
        <v>0.101705508</v>
      </c>
      <c r="E520" s="47" t="s">
        <v>34</v>
      </c>
      <c r="F520" s="48">
        <v>0</v>
      </c>
      <c r="G520" s="49">
        <v>0.101705508</v>
      </c>
      <c r="H520" s="72">
        <f t="shared" si="561"/>
        <v>0.101705508</v>
      </c>
      <c r="I520" s="48">
        <v>0</v>
      </c>
      <c r="J520" s="48">
        <v>0</v>
      </c>
      <c r="K520" s="48">
        <v>8.4754590000000005E-2</v>
      </c>
      <c r="L520" s="48">
        <v>1.6950917999999995E-2</v>
      </c>
      <c r="M520" s="72">
        <f t="shared" ref="M520:M526" si="578">N520+O520+P520+Q520</f>
        <v>0.17052</v>
      </c>
      <c r="N520" s="48">
        <v>0</v>
      </c>
      <c r="O520" s="48">
        <v>0</v>
      </c>
      <c r="P520" s="48">
        <v>0.1421</v>
      </c>
      <c r="Q520" s="48">
        <v>2.8420000000000001E-2</v>
      </c>
      <c r="R520" s="72">
        <f t="shared" si="535"/>
        <v>-6.8814492000000005E-2</v>
      </c>
      <c r="S520" s="72">
        <f t="shared" si="570"/>
        <v>6.8814492000000005E-2</v>
      </c>
      <c r="T520" s="51">
        <f t="shared" si="571"/>
        <v>0.67660536143234251</v>
      </c>
      <c r="U520" s="50">
        <f t="shared" si="572"/>
        <v>0</v>
      </c>
      <c r="V520" s="51">
        <v>0</v>
      </c>
      <c r="W520" s="50">
        <f t="shared" si="573"/>
        <v>0</v>
      </c>
      <c r="X520" s="51">
        <v>0</v>
      </c>
      <c r="Y520" s="72">
        <f t="shared" si="574"/>
        <v>5.7345409999999999E-2</v>
      </c>
      <c r="Z520" s="51">
        <f t="shared" si="575"/>
        <v>0.6766053614323424</v>
      </c>
      <c r="AA520" s="72">
        <f t="shared" si="576"/>
        <v>1.1469082000000005E-2</v>
      </c>
      <c r="AB520" s="51">
        <f t="shared" si="577"/>
        <v>0.67660536143234296</v>
      </c>
      <c r="AC520" s="65" t="s">
        <v>535</v>
      </c>
      <c r="AK520" s="23"/>
      <c r="AL520" s="23"/>
    </row>
    <row r="521" spans="1:38" ht="31.5" x14ac:dyDescent="0.25">
      <c r="A521" s="43" t="s">
        <v>983</v>
      </c>
      <c r="B521" s="57" t="s">
        <v>1127</v>
      </c>
      <c r="C521" s="48" t="s">
        <v>1128</v>
      </c>
      <c r="D521" s="49">
        <v>0.139223028</v>
      </c>
      <c r="E521" s="47" t="s">
        <v>34</v>
      </c>
      <c r="F521" s="48">
        <v>0</v>
      </c>
      <c r="G521" s="49">
        <v>0.139223028</v>
      </c>
      <c r="H521" s="72">
        <f t="shared" si="561"/>
        <v>0.139223028</v>
      </c>
      <c r="I521" s="48">
        <v>0</v>
      </c>
      <c r="J521" s="48">
        <v>0</v>
      </c>
      <c r="K521" s="48">
        <v>0.11601919000000001</v>
      </c>
      <c r="L521" s="48">
        <v>2.3203837999999991E-2</v>
      </c>
      <c r="M521" s="72">
        <f t="shared" si="578"/>
        <v>0.22211999999999998</v>
      </c>
      <c r="N521" s="48">
        <v>0</v>
      </c>
      <c r="O521" s="48">
        <v>0</v>
      </c>
      <c r="P521" s="48">
        <v>0.18509999999999999</v>
      </c>
      <c r="Q521" s="48">
        <v>3.7020000000000011E-2</v>
      </c>
      <c r="R521" s="72">
        <f t="shared" si="535"/>
        <v>-8.2896971999999985E-2</v>
      </c>
      <c r="S521" s="72">
        <f t="shared" si="570"/>
        <v>8.2896971999999985E-2</v>
      </c>
      <c r="T521" s="51">
        <f t="shared" si="571"/>
        <v>0.59542572224474233</v>
      </c>
      <c r="U521" s="50">
        <f t="shared" si="572"/>
        <v>0</v>
      </c>
      <c r="V521" s="51">
        <v>0</v>
      </c>
      <c r="W521" s="50">
        <f t="shared" si="573"/>
        <v>0</v>
      </c>
      <c r="X521" s="51">
        <v>0</v>
      </c>
      <c r="Y521" s="72">
        <f t="shared" si="574"/>
        <v>6.9080809999999979E-2</v>
      </c>
      <c r="Z521" s="51">
        <f t="shared" si="575"/>
        <v>0.59542572224474222</v>
      </c>
      <c r="AA521" s="72">
        <f t="shared" si="576"/>
        <v>1.3816162000000021E-2</v>
      </c>
      <c r="AB521" s="51">
        <f t="shared" si="577"/>
        <v>0.59542572224474355</v>
      </c>
      <c r="AC521" s="65" t="s">
        <v>535</v>
      </c>
      <c r="AK521" s="23"/>
      <c r="AL521" s="23"/>
    </row>
    <row r="522" spans="1:38" ht="126" x14ac:dyDescent="0.25">
      <c r="A522" s="43" t="s">
        <v>983</v>
      </c>
      <c r="B522" s="57" t="s">
        <v>1129</v>
      </c>
      <c r="C522" s="48" t="s">
        <v>1130</v>
      </c>
      <c r="D522" s="49" t="s">
        <v>34</v>
      </c>
      <c r="E522" s="47" t="s">
        <v>34</v>
      </c>
      <c r="F522" s="48" t="s">
        <v>34</v>
      </c>
      <c r="G522" s="49" t="s">
        <v>34</v>
      </c>
      <c r="H522" s="72" t="s">
        <v>34</v>
      </c>
      <c r="I522" s="48" t="s">
        <v>34</v>
      </c>
      <c r="J522" s="48" t="s">
        <v>34</v>
      </c>
      <c r="K522" s="48" t="s">
        <v>34</v>
      </c>
      <c r="L522" s="48" t="s">
        <v>34</v>
      </c>
      <c r="M522" s="72">
        <f t="shared" si="578"/>
        <v>3.87</v>
      </c>
      <c r="N522" s="95">
        <v>0</v>
      </c>
      <c r="O522" s="95">
        <v>0</v>
      </c>
      <c r="P522" s="95">
        <v>3.2250000000000001</v>
      </c>
      <c r="Q522" s="95">
        <v>0.64500000000000002</v>
      </c>
      <c r="R522" s="72" t="s">
        <v>34</v>
      </c>
      <c r="S522" s="72" t="s">
        <v>34</v>
      </c>
      <c r="T522" s="51" t="s">
        <v>34</v>
      </c>
      <c r="U522" s="50" t="s">
        <v>34</v>
      </c>
      <c r="V522" s="51" t="s">
        <v>34</v>
      </c>
      <c r="W522" s="50" t="s">
        <v>34</v>
      </c>
      <c r="X522" s="51" t="s">
        <v>34</v>
      </c>
      <c r="Y522" s="72" t="s">
        <v>34</v>
      </c>
      <c r="Z522" s="51" t="s">
        <v>34</v>
      </c>
      <c r="AA522" s="72" t="s">
        <v>34</v>
      </c>
      <c r="AB522" s="51" t="s">
        <v>34</v>
      </c>
      <c r="AC522" s="15" t="s">
        <v>1131</v>
      </c>
      <c r="AK522" s="23"/>
      <c r="AL522" s="23"/>
    </row>
    <row r="523" spans="1:38" ht="78.75" x14ac:dyDescent="0.25">
      <c r="A523" s="43" t="s">
        <v>983</v>
      </c>
      <c r="B523" s="57" t="s">
        <v>1132</v>
      </c>
      <c r="C523" s="48" t="s">
        <v>1133</v>
      </c>
      <c r="D523" s="49" t="s">
        <v>34</v>
      </c>
      <c r="E523" s="47" t="s">
        <v>34</v>
      </c>
      <c r="F523" s="48" t="s">
        <v>34</v>
      </c>
      <c r="G523" s="49" t="s">
        <v>34</v>
      </c>
      <c r="H523" s="72" t="s">
        <v>34</v>
      </c>
      <c r="I523" s="48" t="s">
        <v>34</v>
      </c>
      <c r="J523" s="48" t="s">
        <v>34</v>
      </c>
      <c r="K523" s="48" t="s">
        <v>34</v>
      </c>
      <c r="L523" s="48" t="s">
        <v>34</v>
      </c>
      <c r="M523" s="72">
        <f t="shared" si="578"/>
        <v>2.1244000000000001</v>
      </c>
      <c r="N523" s="95">
        <v>0</v>
      </c>
      <c r="O523" s="95">
        <v>0</v>
      </c>
      <c r="P523" s="95">
        <v>0</v>
      </c>
      <c r="Q523" s="95">
        <v>2.1244000000000001</v>
      </c>
      <c r="R523" s="72" t="s">
        <v>34</v>
      </c>
      <c r="S523" s="72" t="s">
        <v>34</v>
      </c>
      <c r="T523" s="51" t="s">
        <v>34</v>
      </c>
      <c r="U523" s="50" t="s">
        <v>34</v>
      </c>
      <c r="V523" s="51" t="s">
        <v>34</v>
      </c>
      <c r="W523" s="50" t="s">
        <v>34</v>
      </c>
      <c r="X523" s="51" t="s">
        <v>34</v>
      </c>
      <c r="Y523" s="72" t="s">
        <v>34</v>
      </c>
      <c r="Z523" s="51" t="s">
        <v>34</v>
      </c>
      <c r="AA523" s="72" t="s">
        <v>34</v>
      </c>
      <c r="AB523" s="51" t="s">
        <v>34</v>
      </c>
      <c r="AC523" s="15" t="s">
        <v>1134</v>
      </c>
      <c r="AK523" s="23"/>
      <c r="AL523" s="23"/>
    </row>
    <row r="524" spans="1:38" ht="63" x14ac:dyDescent="0.25">
      <c r="A524" s="43" t="s">
        <v>983</v>
      </c>
      <c r="B524" s="57" t="s">
        <v>1135</v>
      </c>
      <c r="C524" s="48" t="s">
        <v>1136</v>
      </c>
      <c r="D524" s="49">
        <v>108</v>
      </c>
      <c r="E524" s="47" t="s">
        <v>34</v>
      </c>
      <c r="F524" s="48">
        <v>0</v>
      </c>
      <c r="G524" s="49">
        <v>108</v>
      </c>
      <c r="H524" s="72">
        <f t="shared" si="561"/>
        <v>51.6</v>
      </c>
      <c r="I524" s="48">
        <v>0</v>
      </c>
      <c r="J524" s="48">
        <v>0</v>
      </c>
      <c r="K524" s="48">
        <v>43</v>
      </c>
      <c r="L524" s="48">
        <v>8.6000000000000014</v>
      </c>
      <c r="M524" s="72">
        <f t="shared" si="578"/>
        <v>15.93</v>
      </c>
      <c r="N524" s="48">
        <v>0</v>
      </c>
      <c r="O524" s="48">
        <v>0</v>
      </c>
      <c r="P524" s="48">
        <v>13.275</v>
      </c>
      <c r="Q524" s="48">
        <v>2.6549999999999998</v>
      </c>
      <c r="R524" s="72">
        <f t="shared" ref="R524" si="579">G524-M524</f>
        <v>92.07</v>
      </c>
      <c r="S524" s="72">
        <f>M524-H524</f>
        <v>-35.67</v>
      </c>
      <c r="T524" s="51">
        <f>S524/H524</f>
        <v>-0.69127906976744191</v>
      </c>
      <c r="U524" s="50">
        <f t="shared" ref="U524" si="580">N524-I524</f>
        <v>0</v>
      </c>
      <c r="V524" s="51">
        <v>0</v>
      </c>
      <c r="W524" s="50">
        <f t="shared" ref="W524" si="581">O524-J524</f>
        <v>0</v>
      </c>
      <c r="X524" s="51">
        <v>0</v>
      </c>
      <c r="Y524" s="72">
        <f>P524-K524</f>
        <v>-29.725000000000001</v>
      </c>
      <c r="Z524" s="51">
        <f t="shared" ref="Z524" si="582">Y524/K524</f>
        <v>-0.69127906976744191</v>
      </c>
      <c r="AA524" s="72">
        <f t="shared" ref="AA524" si="583">Q524-L524</f>
        <v>-5.9450000000000021</v>
      </c>
      <c r="AB524" s="51">
        <f t="shared" ref="AB524" si="584">AA524/L524</f>
        <v>-0.69127906976744202</v>
      </c>
      <c r="AC524" s="15" t="s">
        <v>886</v>
      </c>
      <c r="AK524" s="23"/>
      <c r="AL524" s="23"/>
    </row>
    <row r="525" spans="1:38" ht="78.75" x14ac:dyDescent="0.25">
      <c r="A525" s="43" t="s">
        <v>983</v>
      </c>
      <c r="B525" s="57" t="s">
        <v>1137</v>
      </c>
      <c r="C525" s="48" t="s">
        <v>1138</v>
      </c>
      <c r="D525" s="49" t="s">
        <v>34</v>
      </c>
      <c r="E525" s="47" t="s">
        <v>34</v>
      </c>
      <c r="F525" s="48" t="s">
        <v>34</v>
      </c>
      <c r="G525" s="49" t="s">
        <v>34</v>
      </c>
      <c r="H525" s="72" t="s">
        <v>34</v>
      </c>
      <c r="I525" s="48" t="s">
        <v>34</v>
      </c>
      <c r="J525" s="48" t="s">
        <v>34</v>
      </c>
      <c r="K525" s="48" t="s">
        <v>34</v>
      </c>
      <c r="L525" s="48" t="s">
        <v>34</v>
      </c>
      <c r="M525" s="72">
        <f t="shared" si="578"/>
        <v>10295.847100000001</v>
      </c>
      <c r="N525" s="48">
        <v>0</v>
      </c>
      <c r="O525" s="48">
        <v>0</v>
      </c>
      <c r="P525" s="48">
        <v>0</v>
      </c>
      <c r="Q525" s="48">
        <v>10295.847100000001</v>
      </c>
      <c r="R525" s="72" t="s">
        <v>34</v>
      </c>
      <c r="S525" s="72" t="s">
        <v>34</v>
      </c>
      <c r="T525" s="51" t="s">
        <v>34</v>
      </c>
      <c r="U525" s="50" t="s">
        <v>34</v>
      </c>
      <c r="V525" s="51" t="s">
        <v>34</v>
      </c>
      <c r="W525" s="50" t="s">
        <v>34</v>
      </c>
      <c r="X525" s="51" t="s">
        <v>34</v>
      </c>
      <c r="Y525" s="72" t="s">
        <v>34</v>
      </c>
      <c r="Z525" s="51" t="s">
        <v>34</v>
      </c>
      <c r="AA525" s="72" t="s">
        <v>34</v>
      </c>
      <c r="AB525" s="51" t="s">
        <v>34</v>
      </c>
      <c r="AC525" s="65" t="s">
        <v>961</v>
      </c>
      <c r="AK525" s="23"/>
      <c r="AL525" s="23"/>
    </row>
    <row r="526" spans="1:38" ht="31.5" x14ac:dyDescent="0.25">
      <c r="A526" s="43" t="s">
        <v>983</v>
      </c>
      <c r="B526" s="57" t="s">
        <v>1139</v>
      </c>
      <c r="C526" s="48" t="s">
        <v>1140</v>
      </c>
      <c r="D526" s="49" t="s">
        <v>34</v>
      </c>
      <c r="E526" s="47" t="s">
        <v>34</v>
      </c>
      <c r="F526" s="48" t="s">
        <v>34</v>
      </c>
      <c r="G526" s="49" t="s">
        <v>34</v>
      </c>
      <c r="H526" s="72" t="s">
        <v>34</v>
      </c>
      <c r="I526" s="48" t="s">
        <v>34</v>
      </c>
      <c r="J526" s="48" t="s">
        <v>34</v>
      </c>
      <c r="K526" s="48" t="s">
        <v>34</v>
      </c>
      <c r="L526" s="48" t="s">
        <v>34</v>
      </c>
      <c r="M526" s="72">
        <f t="shared" si="578"/>
        <v>9.9000000000000005E-2</v>
      </c>
      <c r="N526" s="48">
        <v>0</v>
      </c>
      <c r="O526" s="48">
        <v>0</v>
      </c>
      <c r="P526" s="48">
        <v>0</v>
      </c>
      <c r="Q526" s="48">
        <v>9.9000000000000005E-2</v>
      </c>
      <c r="R526" s="72" t="s">
        <v>34</v>
      </c>
      <c r="S526" s="72" t="s">
        <v>34</v>
      </c>
      <c r="T526" s="51" t="s">
        <v>34</v>
      </c>
      <c r="U526" s="50" t="s">
        <v>34</v>
      </c>
      <c r="V526" s="51" t="s">
        <v>34</v>
      </c>
      <c r="W526" s="50" t="s">
        <v>34</v>
      </c>
      <c r="X526" s="51" t="s">
        <v>34</v>
      </c>
      <c r="Y526" s="72" t="s">
        <v>34</v>
      </c>
      <c r="Z526" s="51" t="s">
        <v>34</v>
      </c>
      <c r="AA526" s="72" t="s">
        <v>34</v>
      </c>
      <c r="AB526" s="51" t="s">
        <v>34</v>
      </c>
      <c r="AC526" s="15" t="s">
        <v>1141</v>
      </c>
      <c r="AK526" s="23"/>
      <c r="AL526" s="23"/>
    </row>
    <row r="527" spans="1:38" x14ac:dyDescent="0.25">
      <c r="A527" s="30" t="s">
        <v>1142</v>
      </c>
      <c r="B527" s="37" t="s">
        <v>1143</v>
      </c>
      <c r="C527" s="32" t="s">
        <v>33</v>
      </c>
      <c r="D527" s="107">
        <f>SUM(D528,D543,D553,D584,D591,D597,D598)</f>
        <v>5291.9777405322002</v>
      </c>
      <c r="E527" s="108" t="s">
        <v>34</v>
      </c>
      <c r="F527" s="84">
        <f t="shared" ref="F527:S527" si="585">SUM(F528,F543,F553,F584,F591,F597,F598)</f>
        <v>733.30471026999987</v>
      </c>
      <c r="G527" s="107">
        <f t="shared" si="585"/>
        <v>4558.6730302622</v>
      </c>
      <c r="H527" s="84">
        <f t="shared" si="585"/>
        <v>1359.8144547439999</v>
      </c>
      <c r="I527" s="84">
        <f t="shared" si="585"/>
        <v>0</v>
      </c>
      <c r="J527" s="84">
        <f t="shared" si="585"/>
        <v>0</v>
      </c>
      <c r="K527" s="84">
        <f t="shared" si="585"/>
        <v>345.34526253833332</v>
      </c>
      <c r="L527" s="84">
        <f t="shared" si="585"/>
        <v>1014.4691922056666</v>
      </c>
      <c r="M527" s="84">
        <f t="shared" si="585"/>
        <v>2262.2878797100002</v>
      </c>
      <c r="N527" s="84">
        <f t="shared" si="585"/>
        <v>0</v>
      </c>
      <c r="O527" s="84">
        <f t="shared" si="585"/>
        <v>0</v>
      </c>
      <c r="P527" s="84">
        <f t="shared" si="585"/>
        <v>627.29405718999988</v>
      </c>
      <c r="Q527" s="84">
        <f t="shared" si="585"/>
        <v>1634.9938225199999</v>
      </c>
      <c r="R527" s="84">
        <f t="shared" si="585"/>
        <v>2655.6669588922009</v>
      </c>
      <c r="S527" s="84">
        <f t="shared" si="585"/>
        <v>543.19161662599981</v>
      </c>
      <c r="T527" s="35">
        <f t="shared" ref="T527:T528" si="586">S527/H527</f>
        <v>0.39946009893552842</v>
      </c>
      <c r="U527" s="34">
        <f>SUM(U528,U543,U553,U584,U591,U597,U598)</f>
        <v>0</v>
      </c>
      <c r="V527" s="35">
        <v>0</v>
      </c>
      <c r="W527" s="34">
        <f>SUM(W528,W543,W553,W584,W591,W597,W598)</f>
        <v>0</v>
      </c>
      <c r="X527" s="35">
        <v>0</v>
      </c>
      <c r="Y527" s="84">
        <f>SUM(Y528,Y543,Y553,Y584,Y591,Y597,Y598)</f>
        <v>241.42386282166663</v>
      </c>
      <c r="Z527" s="35">
        <f t="shared" ref="Z527" si="587">Y527/K527</f>
        <v>0.69907970083958682</v>
      </c>
      <c r="AA527" s="84">
        <f>SUM(AA528,AA543,AA553,AA584,AA591,AA597,AA598)</f>
        <v>301.76775380433321</v>
      </c>
      <c r="AB527" s="35">
        <f t="shared" ref="AB527:AB528" si="588">AA527/L527</f>
        <v>0.2974636944353406</v>
      </c>
      <c r="AC527" s="36" t="s">
        <v>34</v>
      </c>
      <c r="AK527" s="23"/>
      <c r="AL527" s="23"/>
    </row>
    <row r="528" spans="1:38" ht="31.5" x14ac:dyDescent="0.25">
      <c r="A528" s="30" t="s">
        <v>1144</v>
      </c>
      <c r="B528" s="37" t="s">
        <v>52</v>
      </c>
      <c r="C528" s="32" t="s">
        <v>33</v>
      </c>
      <c r="D528" s="114">
        <f>D529+D533+D536+D542</f>
        <v>145.12079999999997</v>
      </c>
      <c r="E528" s="108" t="s">
        <v>34</v>
      </c>
      <c r="F528" s="84">
        <f t="shared" ref="F528:S528" si="589">F529+F533+F536+F542</f>
        <v>0.14346700000000001</v>
      </c>
      <c r="G528" s="107">
        <f t="shared" si="589"/>
        <v>144.97733299999999</v>
      </c>
      <c r="H528" s="84">
        <f t="shared" si="589"/>
        <v>144.97733299999999</v>
      </c>
      <c r="I528" s="84">
        <f t="shared" si="589"/>
        <v>0</v>
      </c>
      <c r="J528" s="84">
        <f t="shared" si="589"/>
        <v>0</v>
      </c>
      <c r="K528" s="84">
        <f t="shared" si="589"/>
        <v>0</v>
      </c>
      <c r="L528" s="84">
        <f t="shared" si="589"/>
        <v>144.97733299999999</v>
      </c>
      <c r="M528" s="84">
        <f t="shared" si="589"/>
        <v>0</v>
      </c>
      <c r="N528" s="84">
        <f t="shared" si="589"/>
        <v>0</v>
      </c>
      <c r="O528" s="84">
        <f t="shared" si="589"/>
        <v>0</v>
      </c>
      <c r="P528" s="84">
        <f t="shared" si="589"/>
        <v>0</v>
      </c>
      <c r="Q528" s="84">
        <f t="shared" si="589"/>
        <v>0</v>
      </c>
      <c r="R528" s="84">
        <f t="shared" si="589"/>
        <v>144.97733299999999</v>
      </c>
      <c r="S528" s="84">
        <f t="shared" si="589"/>
        <v>-144.97733299999999</v>
      </c>
      <c r="T528" s="35">
        <f t="shared" si="586"/>
        <v>-1</v>
      </c>
      <c r="U528" s="34">
        <f>U529+U533+U536+U542</f>
        <v>0</v>
      </c>
      <c r="V528" s="35">
        <v>0</v>
      </c>
      <c r="W528" s="34">
        <f>W529+W533+W536+W542</f>
        <v>0</v>
      </c>
      <c r="X528" s="35">
        <v>0</v>
      </c>
      <c r="Y528" s="84">
        <f>Y529+Y533+Y536+Y542</f>
        <v>0</v>
      </c>
      <c r="Z528" s="35">
        <v>0</v>
      </c>
      <c r="AA528" s="84">
        <f>AA529+AA533+AA536+AA542</f>
        <v>-144.97733299999999</v>
      </c>
      <c r="AB528" s="35">
        <f t="shared" si="588"/>
        <v>-1</v>
      </c>
      <c r="AC528" s="36" t="s">
        <v>34</v>
      </c>
      <c r="AK528" s="23"/>
      <c r="AL528" s="23"/>
    </row>
    <row r="529" spans="1:38" ht="78.75" x14ac:dyDescent="0.25">
      <c r="A529" s="30" t="s">
        <v>1145</v>
      </c>
      <c r="B529" s="31" t="s">
        <v>54</v>
      </c>
      <c r="C529" s="96" t="s">
        <v>33</v>
      </c>
      <c r="D529" s="114">
        <f>D530+D531</f>
        <v>145.12079999999997</v>
      </c>
      <c r="E529" s="108" t="s">
        <v>34</v>
      </c>
      <c r="F529" s="84">
        <f t="shared" ref="F529" si="590">F530+F531</f>
        <v>0.14346700000000001</v>
      </c>
      <c r="G529" s="107">
        <f>G530+G531</f>
        <v>144.97733299999999</v>
      </c>
      <c r="H529" s="84">
        <f t="shared" ref="H529:AA529" si="591">H530+H531</f>
        <v>144.97733299999999</v>
      </c>
      <c r="I529" s="84">
        <f t="shared" si="591"/>
        <v>0</v>
      </c>
      <c r="J529" s="84">
        <f t="shared" si="591"/>
        <v>0</v>
      </c>
      <c r="K529" s="84">
        <f t="shared" si="591"/>
        <v>0</v>
      </c>
      <c r="L529" s="84">
        <f t="shared" si="591"/>
        <v>144.97733299999999</v>
      </c>
      <c r="M529" s="84">
        <f t="shared" si="591"/>
        <v>0</v>
      </c>
      <c r="N529" s="84">
        <f t="shared" si="591"/>
        <v>0</v>
      </c>
      <c r="O529" s="84">
        <f t="shared" si="591"/>
        <v>0</v>
      </c>
      <c r="P529" s="84">
        <f t="shared" si="591"/>
        <v>0</v>
      </c>
      <c r="Q529" s="84">
        <f t="shared" si="591"/>
        <v>0</v>
      </c>
      <c r="R529" s="84">
        <f t="shared" si="591"/>
        <v>144.97733299999999</v>
      </c>
      <c r="S529" s="84">
        <f t="shared" si="591"/>
        <v>-144.97733299999999</v>
      </c>
      <c r="T529" s="35">
        <v>0</v>
      </c>
      <c r="U529" s="34">
        <f t="shared" si="591"/>
        <v>0</v>
      </c>
      <c r="V529" s="35">
        <v>0</v>
      </c>
      <c r="W529" s="34">
        <f t="shared" si="591"/>
        <v>0</v>
      </c>
      <c r="X529" s="35">
        <v>0</v>
      </c>
      <c r="Y529" s="84">
        <f t="shared" si="591"/>
        <v>0</v>
      </c>
      <c r="Z529" s="35">
        <v>0</v>
      </c>
      <c r="AA529" s="84">
        <f t="shared" si="591"/>
        <v>-144.97733299999999</v>
      </c>
      <c r="AB529" s="35">
        <v>0</v>
      </c>
      <c r="AC529" s="36" t="s">
        <v>34</v>
      </c>
      <c r="AK529" s="23"/>
      <c r="AL529" s="23"/>
    </row>
    <row r="530" spans="1:38" x14ac:dyDescent="0.25">
      <c r="A530" s="37" t="s">
        <v>1146</v>
      </c>
      <c r="B530" s="37" t="s">
        <v>1147</v>
      </c>
      <c r="C530" s="96" t="s">
        <v>33</v>
      </c>
      <c r="D530" s="107">
        <v>0</v>
      </c>
      <c r="E530" s="108" t="s">
        <v>34</v>
      </c>
      <c r="F530" s="84">
        <v>0</v>
      </c>
      <c r="G530" s="107">
        <v>0</v>
      </c>
      <c r="H530" s="84">
        <v>0</v>
      </c>
      <c r="I530" s="84">
        <v>0</v>
      </c>
      <c r="J530" s="84">
        <v>0</v>
      </c>
      <c r="K530" s="84">
        <v>0</v>
      </c>
      <c r="L530" s="84">
        <v>0</v>
      </c>
      <c r="M530" s="84">
        <v>0</v>
      </c>
      <c r="N530" s="84">
        <v>0</v>
      </c>
      <c r="O530" s="84">
        <v>0</v>
      </c>
      <c r="P530" s="84">
        <v>0</v>
      </c>
      <c r="Q530" s="84">
        <v>0</v>
      </c>
      <c r="R530" s="84">
        <v>0</v>
      </c>
      <c r="S530" s="84">
        <v>0</v>
      </c>
      <c r="T530" s="35">
        <v>0</v>
      </c>
      <c r="U530" s="34">
        <v>0</v>
      </c>
      <c r="V530" s="35">
        <v>0</v>
      </c>
      <c r="W530" s="34">
        <v>0</v>
      </c>
      <c r="X530" s="35">
        <v>0</v>
      </c>
      <c r="Y530" s="84">
        <v>0</v>
      </c>
      <c r="Z530" s="35">
        <v>0</v>
      </c>
      <c r="AA530" s="84">
        <v>0</v>
      </c>
      <c r="AB530" s="35">
        <v>0</v>
      </c>
      <c r="AC530" s="36" t="s">
        <v>34</v>
      </c>
      <c r="AK530" s="23"/>
      <c r="AL530" s="23"/>
    </row>
    <row r="531" spans="1:38" ht="33" customHeight="1" x14ac:dyDescent="0.25">
      <c r="A531" s="32" t="s">
        <v>1148</v>
      </c>
      <c r="B531" s="37" t="s">
        <v>1149</v>
      </c>
      <c r="C531" s="96" t="s">
        <v>33</v>
      </c>
      <c r="D531" s="107">
        <f>SUM(D532)</f>
        <v>145.12079999999997</v>
      </c>
      <c r="E531" s="108" t="s">
        <v>34</v>
      </c>
      <c r="F531" s="84">
        <f>SUM(F532)</f>
        <v>0.14346700000000001</v>
      </c>
      <c r="G531" s="84">
        <f t="shared" ref="G531:AA531" si="592">SUM(G532)</f>
        <v>144.97733299999999</v>
      </c>
      <c r="H531" s="84">
        <f t="shared" si="592"/>
        <v>144.97733299999999</v>
      </c>
      <c r="I531" s="84">
        <f t="shared" si="592"/>
        <v>0</v>
      </c>
      <c r="J531" s="84">
        <f t="shared" si="592"/>
        <v>0</v>
      </c>
      <c r="K531" s="84">
        <f t="shared" si="592"/>
        <v>0</v>
      </c>
      <c r="L531" s="84">
        <f t="shared" si="592"/>
        <v>144.97733299999999</v>
      </c>
      <c r="M531" s="84">
        <f t="shared" si="592"/>
        <v>0</v>
      </c>
      <c r="N531" s="84">
        <f t="shared" si="592"/>
        <v>0</v>
      </c>
      <c r="O531" s="84">
        <f t="shared" si="592"/>
        <v>0</v>
      </c>
      <c r="P531" s="84">
        <f t="shared" si="592"/>
        <v>0</v>
      </c>
      <c r="Q531" s="84">
        <f t="shared" si="592"/>
        <v>0</v>
      </c>
      <c r="R531" s="84">
        <f t="shared" si="592"/>
        <v>144.97733299999999</v>
      </c>
      <c r="S531" s="84">
        <f t="shared" si="592"/>
        <v>-144.97733299999999</v>
      </c>
      <c r="T531" s="35">
        <v>0</v>
      </c>
      <c r="U531" s="34">
        <f t="shared" si="592"/>
        <v>0</v>
      </c>
      <c r="V531" s="35">
        <v>0</v>
      </c>
      <c r="W531" s="34">
        <f t="shared" si="592"/>
        <v>0</v>
      </c>
      <c r="X531" s="35">
        <v>0</v>
      </c>
      <c r="Y531" s="84">
        <f t="shared" si="592"/>
        <v>0</v>
      </c>
      <c r="Z531" s="35">
        <v>0</v>
      </c>
      <c r="AA531" s="84">
        <f t="shared" si="592"/>
        <v>-144.97733299999999</v>
      </c>
      <c r="AB531" s="35">
        <v>0</v>
      </c>
      <c r="AC531" s="36" t="s">
        <v>34</v>
      </c>
      <c r="AK531" s="23"/>
      <c r="AL531" s="23"/>
    </row>
    <row r="532" spans="1:38" ht="81.75" customHeight="1" x14ac:dyDescent="0.25">
      <c r="A532" s="75" t="s">
        <v>1148</v>
      </c>
      <c r="B532" s="74" t="s">
        <v>1150</v>
      </c>
      <c r="C532" s="75" t="s">
        <v>1151</v>
      </c>
      <c r="D532" s="115">
        <v>145.12079999999997</v>
      </c>
      <c r="E532" s="113" t="s">
        <v>34</v>
      </c>
      <c r="F532" s="72">
        <v>0.14346700000000001</v>
      </c>
      <c r="G532" s="115">
        <v>144.97733299999999</v>
      </c>
      <c r="H532" s="72">
        <f t="shared" ref="H532" si="593">I532+J532+K532+L532</f>
        <v>144.97733299999999</v>
      </c>
      <c r="I532" s="72">
        <v>0</v>
      </c>
      <c r="J532" s="72">
        <v>0</v>
      </c>
      <c r="K532" s="72">
        <v>0</v>
      </c>
      <c r="L532" s="72">
        <v>144.97733299999999</v>
      </c>
      <c r="M532" s="72">
        <f t="shared" ref="M532" si="594">N532+O532+P532+Q532</f>
        <v>0</v>
      </c>
      <c r="N532" s="72">
        <v>0</v>
      </c>
      <c r="O532" s="72">
        <v>0</v>
      </c>
      <c r="P532" s="72">
        <v>0</v>
      </c>
      <c r="Q532" s="72">
        <v>0</v>
      </c>
      <c r="R532" s="72">
        <f>G532-M532</f>
        <v>144.97733299999999</v>
      </c>
      <c r="S532" s="72">
        <f>M532-H532</f>
        <v>-144.97733299999999</v>
      </c>
      <c r="T532" s="51">
        <f>S532/H532</f>
        <v>-1</v>
      </c>
      <c r="U532" s="50">
        <f t="shared" ref="U532" si="595">N532-I532</f>
        <v>0</v>
      </c>
      <c r="V532" s="51">
        <v>0</v>
      </c>
      <c r="W532" s="50">
        <f t="shared" ref="W532" si="596">O532-J532</f>
        <v>0</v>
      </c>
      <c r="X532" s="51">
        <v>0</v>
      </c>
      <c r="Y532" s="72">
        <f>P532-K532</f>
        <v>0</v>
      </c>
      <c r="Z532" s="51">
        <v>0</v>
      </c>
      <c r="AA532" s="72">
        <f t="shared" ref="AA532" si="597">Q532-L532</f>
        <v>-144.97733299999999</v>
      </c>
      <c r="AB532" s="51">
        <f t="shared" ref="AB532" si="598">AA532/L532</f>
        <v>-1</v>
      </c>
      <c r="AC532" s="77" t="s">
        <v>1152</v>
      </c>
      <c r="AK532" s="23"/>
      <c r="AL532" s="23"/>
    </row>
    <row r="533" spans="1:38" ht="47.25" x14ac:dyDescent="0.25">
      <c r="A533" s="32" t="s">
        <v>1153</v>
      </c>
      <c r="B533" s="37" t="s">
        <v>60</v>
      </c>
      <c r="C533" s="96" t="s">
        <v>33</v>
      </c>
      <c r="D533" s="107">
        <v>0</v>
      </c>
      <c r="E533" s="108" t="s">
        <v>34</v>
      </c>
      <c r="F533" s="84">
        <f t="shared" ref="F533" si="599">F534</f>
        <v>0</v>
      </c>
      <c r="G533" s="107">
        <f>G534</f>
        <v>0</v>
      </c>
      <c r="H533" s="84">
        <f t="shared" ref="H533:AA533" si="600">H534</f>
        <v>0</v>
      </c>
      <c r="I533" s="84">
        <f t="shared" si="600"/>
        <v>0</v>
      </c>
      <c r="J533" s="84">
        <f t="shared" si="600"/>
        <v>0</v>
      </c>
      <c r="K533" s="84">
        <f t="shared" si="600"/>
        <v>0</v>
      </c>
      <c r="L533" s="84">
        <f t="shared" si="600"/>
        <v>0</v>
      </c>
      <c r="M533" s="84">
        <f t="shared" si="600"/>
        <v>0</v>
      </c>
      <c r="N533" s="84">
        <f t="shared" si="600"/>
        <v>0</v>
      </c>
      <c r="O533" s="84">
        <f t="shared" si="600"/>
        <v>0</v>
      </c>
      <c r="P533" s="84">
        <f t="shared" si="600"/>
        <v>0</v>
      </c>
      <c r="Q533" s="84">
        <f t="shared" si="600"/>
        <v>0</v>
      </c>
      <c r="R533" s="84">
        <f t="shared" si="600"/>
        <v>0</v>
      </c>
      <c r="S533" s="84">
        <f t="shared" si="600"/>
        <v>0</v>
      </c>
      <c r="T533" s="35">
        <v>0</v>
      </c>
      <c r="U533" s="34">
        <f t="shared" si="600"/>
        <v>0</v>
      </c>
      <c r="V533" s="35">
        <v>0</v>
      </c>
      <c r="W533" s="34">
        <f t="shared" si="600"/>
        <v>0</v>
      </c>
      <c r="X533" s="35">
        <v>0</v>
      </c>
      <c r="Y533" s="84">
        <f t="shared" si="600"/>
        <v>0</v>
      </c>
      <c r="Z533" s="35">
        <v>0</v>
      </c>
      <c r="AA533" s="84">
        <f t="shared" si="600"/>
        <v>0</v>
      </c>
      <c r="AB533" s="35">
        <v>0</v>
      </c>
      <c r="AC533" s="36" t="s">
        <v>34</v>
      </c>
      <c r="AK533" s="23"/>
      <c r="AL533" s="23"/>
    </row>
    <row r="534" spans="1:38" ht="31.5" x14ac:dyDescent="0.25">
      <c r="A534" s="30" t="s">
        <v>1154</v>
      </c>
      <c r="B534" s="37" t="s">
        <v>1155</v>
      </c>
      <c r="C534" s="96" t="s">
        <v>33</v>
      </c>
      <c r="D534" s="107">
        <v>0</v>
      </c>
      <c r="E534" s="108" t="s">
        <v>34</v>
      </c>
      <c r="F534" s="84">
        <v>0</v>
      </c>
      <c r="G534" s="107">
        <v>0</v>
      </c>
      <c r="H534" s="84">
        <v>0</v>
      </c>
      <c r="I534" s="84">
        <v>0</v>
      </c>
      <c r="J534" s="84">
        <v>0</v>
      </c>
      <c r="K534" s="84">
        <v>0</v>
      </c>
      <c r="L534" s="84">
        <v>0</v>
      </c>
      <c r="M534" s="84">
        <v>0</v>
      </c>
      <c r="N534" s="84">
        <v>0</v>
      </c>
      <c r="O534" s="84">
        <v>0</v>
      </c>
      <c r="P534" s="84">
        <v>0</v>
      </c>
      <c r="Q534" s="84">
        <v>0</v>
      </c>
      <c r="R534" s="84">
        <v>0</v>
      </c>
      <c r="S534" s="84">
        <v>0</v>
      </c>
      <c r="T534" s="35">
        <v>0</v>
      </c>
      <c r="U534" s="34">
        <v>0</v>
      </c>
      <c r="V534" s="35">
        <v>0</v>
      </c>
      <c r="W534" s="34">
        <v>0</v>
      </c>
      <c r="X534" s="35">
        <v>0</v>
      </c>
      <c r="Y534" s="84">
        <v>0</v>
      </c>
      <c r="Z534" s="35">
        <v>0</v>
      </c>
      <c r="AA534" s="84">
        <v>0</v>
      </c>
      <c r="AB534" s="35">
        <v>0</v>
      </c>
      <c r="AC534" s="36" t="s">
        <v>34</v>
      </c>
      <c r="AK534" s="23"/>
      <c r="AL534" s="23"/>
    </row>
    <row r="535" spans="1:38" ht="31.5" x14ac:dyDescent="0.25">
      <c r="A535" s="30" t="s">
        <v>1156</v>
      </c>
      <c r="B535" s="37" t="s">
        <v>1155</v>
      </c>
      <c r="C535" s="96" t="s">
        <v>33</v>
      </c>
      <c r="D535" s="107">
        <v>0</v>
      </c>
      <c r="E535" s="108" t="s">
        <v>34</v>
      </c>
      <c r="F535" s="84">
        <v>0</v>
      </c>
      <c r="G535" s="107">
        <v>0</v>
      </c>
      <c r="H535" s="84">
        <v>0</v>
      </c>
      <c r="I535" s="84">
        <v>0</v>
      </c>
      <c r="J535" s="84">
        <v>0</v>
      </c>
      <c r="K535" s="84">
        <v>0</v>
      </c>
      <c r="L535" s="84">
        <v>0</v>
      </c>
      <c r="M535" s="84">
        <v>0</v>
      </c>
      <c r="N535" s="84">
        <v>0</v>
      </c>
      <c r="O535" s="84">
        <v>0</v>
      </c>
      <c r="P535" s="84">
        <v>0</v>
      </c>
      <c r="Q535" s="84">
        <v>0</v>
      </c>
      <c r="R535" s="84">
        <v>0</v>
      </c>
      <c r="S535" s="84">
        <v>0</v>
      </c>
      <c r="T535" s="35">
        <v>0</v>
      </c>
      <c r="U535" s="34">
        <v>0</v>
      </c>
      <c r="V535" s="35">
        <v>0</v>
      </c>
      <c r="W535" s="34">
        <v>0</v>
      </c>
      <c r="X535" s="35">
        <v>0</v>
      </c>
      <c r="Y535" s="84">
        <v>0</v>
      </c>
      <c r="Z535" s="35">
        <v>0</v>
      </c>
      <c r="AA535" s="84">
        <v>0</v>
      </c>
      <c r="AB535" s="35">
        <v>0</v>
      </c>
      <c r="AC535" s="79" t="s">
        <v>34</v>
      </c>
      <c r="AK535" s="23"/>
      <c r="AL535" s="23"/>
    </row>
    <row r="536" spans="1:38" ht="47.25" x14ac:dyDescent="0.25">
      <c r="A536" s="30" t="s">
        <v>1157</v>
      </c>
      <c r="B536" s="37" t="s">
        <v>64</v>
      </c>
      <c r="C536" s="96" t="s">
        <v>33</v>
      </c>
      <c r="D536" s="42">
        <f>SUM(D537:D541)</f>
        <v>0</v>
      </c>
      <c r="E536" s="108" t="s">
        <v>34</v>
      </c>
      <c r="F536" s="84">
        <f t="shared" ref="F536" si="601">SUM(F537:F541)</f>
        <v>0</v>
      </c>
      <c r="G536" s="107">
        <f>SUM(G537:G541)</f>
        <v>0</v>
      </c>
      <c r="H536" s="84">
        <f t="shared" ref="H536:AA536" si="602">SUM(H537:H541)</f>
        <v>0</v>
      </c>
      <c r="I536" s="84">
        <f t="shared" si="602"/>
        <v>0</v>
      </c>
      <c r="J536" s="84">
        <f t="shared" si="602"/>
        <v>0</v>
      </c>
      <c r="K536" s="84">
        <f t="shared" si="602"/>
        <v>0</v>
      </c>
      <c r="L536" s="84">
        <f t="shared" si="602"/>
        <v>0</v>
      </c>
      <c r="M536" s="84">
        <f>SUM(M537:M541)</f>
        <v>0</v>
      </c>
      <c r="N536" s="84">
        <f t="shared" si="602"/>
        <v>0</v>
      </c>
      <c r="O536" s="84">
        <f t="shared" si="602"/>
        <v>0</v>
      </c>
      <c r="P536" s="84">
        <f t="shared" si="602"/>
        <v>0</v>
      </c>
      <c r="Q536" s="84">
        <f t="shared" si="602"/>
        <v>0</v>
      </c>
      <c r="R536" s="84">
        <f t="shared" si="602"/>
        <v>0</v>
      </c>
      <c r="S536" s="84">
        <f t="shared" si="602"/>
        <v>0</v>
      </c>
      <c r="T536" s="35">
        <v>0</v>
      </c>
      <c r="U536" s="34">
        <f t="shared" si="602"/>
        <v>0</v>
      </c>
      <c r="V536" s="35">
        <v>0</v>
      </c>
      <c r="W536" s="34">
        <f t="shared" si="602"/>
        <v>0</v>
      </c>
      <c r="X536" s="35">
        <v>0</v>
      </c>
      <c r="Y536" s="84">
        <f t="shared" si="602"/>
        <v>0</v>
      </c>
      <c r="Z536" s="35">
        <v>0</v>
      </c>
      <c r="AA536" s="84">
        <f t="shared" si="602"/>
        <v>0</v>
      </c>
      <c r="AB536" s="35">
        <v>0</v>
      </c>
      <c r="AC536" s="36" t="s">
        <v>34</v>
      </c>
      <c r="AK536" s="23"/>
      <c r="AL536" s="23"/>
    </row>
    <row r="537" spans="1:38" ht="63" x14ac:dyDescent="0.25">
      <c r="A537" s="30" t="s">
        <v>1158</v>
      </c>
      <c r="B537" s="37" t="s">
        <v>66</v>
      </c>
      <c r="C537" s="96" t="s">
        <v>33</v>
      </c>
      <c r="D537" s="114">
        <v>0</v>
      </c>
      <c r="E537" s="108" t="s">
        <v>34</v>
      </c>
      <c r="F537" s="84">
        <v>0</v>
      </c>
      <c r="G537" s="107">
        <v>0</v>
      </c>
      <c r="H537" s="84">
        <v>0</v>
      </c>
      <c r="I537" s="84">
        <v>0</v>
      </c>
      <c r="J537" s="84">
        <v>0</v>
      </c>
      <c r="K537" s="84">
        <v>0</v>
      </c>
      <c r="L537" s="84">
        <v>0</v>
      </c>
      <c r="M537" s="84">
        <v>0</v>
      </c>
      <c r="N537" s="84">
        <v>0</v>
      </c>
      <c r="O537" s="84">
        <v>0</v>
      </c>
      <c r="P537" s="84">
        <v>0</v>
      </c>
      <c r="Q537" s="84">
        <v>0</v>
      </c>
      <c r="R537" s="84">
        <v>0</v>
      </c>
      <c r="S537" s="84">
        <v>0</v>
      </c>
      <c r="T537" s="35">
        <v>0</v>
      </c>
      <c r="U537" s="34">
        <v>0</v>
      </c>
      <c r="V537" s="35">
        <v>0</v>
      </c>
      <c r="W537" s="34">
        <v>0</v>
      </c>
      <c r="X537" s="35">
        <v>0</v>
      </c>
      <c r="Y537" s="84">
        <v>0</v>
      </c>
      <c r="Z537" s="35">
        <v>0</v>
      </c>
      <c r="AA537" s="84">
        <v>0</v>
      </c>
      <c r="AB537" s="35">
        <v>0</v>
      </c>
      <c r="AC537" s="36" t="s">
        <v>34</v>
      </c>
      <c r="AK537" s="23"/>
      <c r="AL537" s="23"/>
    </row>
    <row r="538" spans="1:38" ht="63" x14ac:dyDescent="0.25">
      <c r="A538" s="30" t="s">
        <v>1159</v>
      </c>
      <c r="B538" s="37" t="s">
        <v>68</v>
      </c>
      <c r="C538" s="96" t="s">
        <v>33</v>
      </c>
      <c r="D538" s="114">
        <v>0</v>
      </c>
      <c r="E538" s="108" t="s">
        <v>34</v>
      </c>
      <c r="F538" s="84">
        <v>0</v>
      </c>
      <c r="G538" s="107">
        <v>0</v>
      </c>
      <c r="H538" s="84">
        <v>0</v>
      </c>
      <c r="I538" s="84">
        <v>0</v>
      </c>
      <c r="J538" s="84">
        <v>0</v>
      </c>
      <c r="K538" s="84">
        <v>0</v>
      </c>
      <c r="L538" s="84">
        <v>0</v>
      </c>
      <c r="M538" s="84">
        <v>0</v>
      </c>
      <c r="N538" s="84">
        <v>0</v>
      </c>
      <c r="O538" s="84">
        <v>0</v>
      </c>
      <c r="P538" s="84">
        <v>0</v>
      </c>
      <c r="Q538" s="84">
        <v>0</v>
      </c>
      <c r="R538" s="84">
        <v>0</v>
      </c>
      <c r="S538" s="84">
        <v>0</v>
      </c>
      <c r="T538" s="35">
        <v>0</v>
      </c>
      <c r="U538" s="34">
        <v>0</v>
      </c>
      <c r="V538" s="35">
        <v>0</v>
      </c>
      <c r="W538" s="34">
        <v>0</v>
      </c>
      <c r="X538" s="35">
        <v>0</v>
      </c>
      <c r="Y538" s="84">
        <v>0</v>
      </c>
      <c r="Z538" s="35">
        <v>0</v>
      </c>
      <c r="AA538" s="84">
        <v>0</v>
      </c>
      <c r="AB538" s="35">
        <v>0</v>
      </c>
      <c r="AC538" s="36" t="s">
        <v>34</v>
      </c>
      <c r="AK538" s="23"/>
      <c r="AL538" s="23"/>
    </row>
    <row r="539" spans="1:38" ht="63" x14ac:dyDescent="0.25">
      <c r="A539" s="30" t="s">
        <v>1160</v>
      </c>
      <c r="B539" s="37" t="s">
        <v>70</v>
      </c>
      <c r="C539" s="96" t="s">
        <v>33</v>
      </c>
      <c r="D539" s="42">
        <v>0</v>
      </c>
      <c r="E539" s="108" t="s">
        <v>34</v>
      </c>
      <c r="F539" s="84">
        <v>0</v>
      </c>
      <c r="G539" s="107">
        <v>0</v>
      </c>
      <c r="H539" s="84">
        <v>0</v>
      </c>
      <c r="I539" s="84">
        <v>0</v>
      </c>
      <c r="J539" s="84">
        <v>0</v>
      </c>
      <c r="K539" s="84">
        <v>0</v>
      </c>
      <c r="L539" s="84">
        <v>0</v>
      </c>
      <c r="M539" s="84">
        <v>0</v>
      </c>
      <c r="N539" s="84">
        <v>0</v>
      </c>
      <c r="O539" s="84">
        <v>0</v>
      </c>
      <c r="P539" s="84">
        <v>0</v>
      </c>
      <c r="Q539" s="84">
        <v>0</v>
      </c>
      <c r="R539" s="84">
        <v>0</v>
      </c>
      <c r="S539" s="84">
        <v>0</v>
      </c>
      <c r="T539" s="35">
        <v>0</v>
      </c>
      <c r="U539" s="34">
        <v>0</v>
      </c>
      <c r="V539" s="35">
        <v>0</v>
      </c>
      <c r="W539" s="34">
        <v>0</v>
      </c>
      <c r="X539" s="35">
        <v>0</v>
      </c>
      <c r="Y539" s="84">
        <v>0</v>
      </c>
      <c r="Z539" s="35">
        <v>0</v>
      </c>
      <c r="AA539" s="84">
        <v>0</v>
      </c>
      <c r="AB539" s="35">
        <v>0</v>
      </c>
      <c r="AC539" s="36" t="s">
        <v>34</v>
      </c>
      <c r="AK539" s="23"/>
      <c r="AL539" s="23"/>
    </row>
    <row r="540" spans="1:38" ht="78.75" x14ac:dyDescent="0.25">
      <c r="A540" s="30" t="s">
        <v>1161</v>
      </c>
      <c r="B540" s="37" t="s">
        <v>72</v>
      </c>
      <c r="C540" s="96" t="s">
        <v>33</v>
      </c>
      <c r="D540" s="107">
        <v>0</v>
      </c>
      <c r="E540" s="108" t="s">
        <v>34</v>
      </c>
      <c r="F540" s="84">
        <v>0</v>
      </c>
      <c r="G540" s="107">
        <v>0</v>
      </c>
      <c r="H540" s="84">
        <v>0</v>
      </c>
      <c r="I540" s="84">
        <v>0</v>
      </c>
      <c r="J540" s="84">
        <v>0</v>
      </c>
      <c r="K540" s="84">
        <v>0</v>
      </c>
      <c r="L540" s="84">
        <v>0</v>
      </c>
      <c r="M540" s="84">
        <v>0</v>
      </c>
      <c r="N540" s="84">
        <v>0</v>
      </c>
      <c r="O540" s="84">
        <v>0</v>
      </c>
      <c r="P540" s="84">
        <v>0</v>
      </c>
      <c r="Q540" s="84">
        <v>0</v>
      </c>
      <c r="R540" s="84">
        <v>0</v>
      </c>
      <c r="S540" s="84">
        <v>0</v>
      </c>
      <c r="T540" s="35">
        <v>0</v>
      </c>
      <c r="U540" s="34">
        <v>0</v>
      </c>
      <c r="V540" s="35">
        <v>0</v>
      </c>
      <c r="W540" s="34">
        <v>0</v>
      </c>
      <c r="X540" s="35">
        <v>0</v>
      </c>
      <c r="Y540" s="84">
        <v>0</v>
      </c>
      <c r="Z540" s="35">
        <v>0</v>
      </c>
      <c r="AA540" s="84">
        <v>0</v>
      </c>
      <c r="AB540" s="35">
        <v>0</v>
      </c>
      <c r="AC540" s="36" t="s">
        <v>34</v>
      </c>
      <c r="AK540" s="23"/>
      <c r="AL540" s="23"/>
    </row>
    <row r="541" spans="1:38" ht="78.75" x14ac:dyDescent="0.25">
      <c r="A541" s="30" t="s">
        <v>1162</v>
      </c>
      <c r="B541" s="37" t="s">
        <v>74</v>
      </c>
      <c r="C541" s="96" t="s">
        <v>33</v>
      </c>
      <c r="D541" s="107">
        <v>0</v>
      </c>
      <c r="E541" s="108" t="s">
        <v>34</v>
      </c>
      <c r="F541" s="84">
        <v>0</v>
      </c>
      <c r="G541" s="107">
        <v>0</v>
      </c>
      <c r="H541" s="84">
        <v>0</v>
      </c>
      <c r="I541" s="84">
        <v>0</v>
      </c>
      <c r="J541" s="84">
        <v>0</v>
      </c>
      <c r="K541" s="84">
        <v>0</v>
      </c>
      <c r="L541" s="84">
        <v>0</v>
      </c>
      <c r="M541" s="84">
        <v>0</v>
      </c>
      <c r="N541" s="84">
        <v>0</v>
      </c>
      <c r="O541" s="84">
        <v>0</v>
      </c>
      <c r="P541" s="84">
        <v>0</v>
      </c>
      <c r="Q541" s="84">
        <v>0</v>
      </c>
      <c r="R541" s="84">
        <v>0</v>
      </c>
      <c r="S541" s="84">
        <v>0</v>
      </c>
      <c r="T541" s="35">
        <v>0</v>
      </c>
      <c r="U541" s="34">
        <v>0</v>
      </c>
      <c r="V541" s="35">
        <v>0</v>
      </c>
      <c r="W541" s="34">
        <v>0</v>
      </c>
      <c r="X541" s="35">
        <v>0</v>
      </c>
      <c r="Y541" s="84">
        <v>0</v>
      </c>
      <c r="Z541" s="35">
        <v>0</v>
      </c>
      <c r="AA541" s="84">
        <v>0</v>
      </c>
      <c r="AB541" s="35">
        <v>0</v>
      </c>
      <c r="AC541" s="36" t="s">
        <v>34</v>
      </c>
      <c r="AK541" s="23"/>
      <c r="AL541" s="23"/>
    </row>
    <row r="542" spans="1:38" ht="31.5" x14ac:dyDescent="0.25">
      <c r="A542" s="30" t="s">
        <v>1163</v>
      </c>
      <c r="B542" s="37" t="s">
        <v>85</v>
      </c>
      <c r="C542" s="96" t="s">
        <v>33</v>
      </c>
      <c r="D542" s="107">
        <v>0</v>
      </c>
      <c r="E542" s="108" t="s">
        <v>34</v>
      </c>
      <c r="F542" s="84">
        <v>0</v>
      </c>
      <c r="G542" s="107">
        <v>0</v>
      </c>
      <c r="H542" s="84">
        <v>0</v>
      </c>
      <c r="I542" s="84">
        <v>0</v>
      </c>
      <c r="J542" s="84">
        <v>0</v>
      </c>
      <c r="K542" s="84">
        <v>0</v>
      </c>
      <c r="L542" s="84">
        <v>0</v>
      </c>
      <c r="M542" s="84">
        <v>0</v>
      </c>
      <c r="N542" s="84">
        <v>0</v>
      </c>
      <c r="O542" s="84">
        <v>0</v>
      </c>
      <c r="P542" s="84">
        <v>0</v>
      </c>
      <c r="Q542" s="84">
        <v>0</v>
      </c>
      <c r="R542" s="84">
        <v>0</v>
      </c>
      <c r="S542" s="84">
        <v>0</v>
      </c>
      <c r="T542" s="35">
        <v>0</v>
      </c>
      <c r="U542" s="34">
        <v>0</v>
      </c>
      <c r="V542" s="35">
        <v>0</v>
      </c>
      <c r="W542" s="34">
        <v>0</v>
      </c>
      <c r="X542" s="35">
        <v>0</v>
      </c>
      <c r="Y542" s="84">
        <v>0</v>
      </c>
      <c r="Z542" s="35">
        <v>0</v>
      </c>
      <c r="AA542" s="84">
        <v>0</v>
      </c>
      <c r="AB542" s="35">
        <v>0</v>
      </c>
      <c r="AC542" s="36" t="s">
        <v>34</v>
      </c>
      <c r="AK542" s="23"/>
      <c r="AL542" s="23"/>
    </row>
    <row r="543" spans="1:38" ht="47.25" x14ac:dyDescent="0.25">
      <c r="A543" s="30" t="s">
        <v>1164</v>
      </c>
      <c r="B543" s="37" t="s">
        <v>87</v>
      </c>
      <c r="C543" s="96" t="s">
        <v>33</v>
      </c>
      <c r="D543" s="107">
        <f>D544+D547+D548+D550</f>
        <v>1794.8909924519999</v>
      </c>
      <c r="E543" s="108" t="s">
        <v>34</v>
      </c>
      <c r="F543" s="84">
        <f t="shared" ref="F543:S543" si="603">F544+F547+F548+F550</f>
        <v>294.93343040000002</v>
      </c>
      <c r="G543" s="107">
        <f t="shared" si="603"/>
        <v>1499.957562052</v>
      </c>
      <c r="H543" s="84">
        <f t="shared" si="603"/>
        <v>161.74067250799999</v>
      </c>
      <c r="I543" s="84">
        <f t="shared" si="603"/>
        <v>0</v>
      </c>
      <c r="J543" s="84">
        <f t="shared" si="603"/>
        <v>0</v>
      </c>
      <c r="K543" s="84">
        <f t="shared" si="603"/>
        <v>135.84985366833331</v>
      </c>
      <c r="L543" s="84">
        <f t="shared" si="603"/>
        <v>25.890818839666657</v>
      </c>
      <c r="M543" s="84">
        <f t="shared" si="603"/>
        <v>172.65909024999999</v>
      </c>
      <c r="N543" s="84">
        <f t="shared" si="603"/>
        <v>0</v>
      </c>
      <c r="O543" s="84">
        <f t="shared" si="603"/>
        <v>0</v>
      </c>
      <c r="P543" s="84">
        <f t="shared" si="603"/>
        <v>145.07136498</v>
      </c>
      <c r="Q543" s="84">
        <f t="shared" si="603"/>
        <v>27.58772527</v>
      </c>
      <c r="R543" s="84">
        <f t="shared" si="603"/>
        <v>1327.298471802</v>
      </c>
      <c r="S543" s="84">
        <f t="shared" si="603"/>
        <v>10.918417742000003</v>
      </c>
      <c r="T543" s="35">
        <f t="shared" ref="T543:T546" si="604">S543/H543</f>
        <v>6.7505702633083572E-2</v>
      </c>
      <c r="U543" s="34">
        <f>U544+U547+U548+U550</f>
        <v>0</v>
      </c>
      <c r="V543" s="35">
        <v>0</v>
      </c>
      <c r="W543" s="34">
        <f>W544+W547+W548+W550</f>
        <v>0</v>
      </c>
      <c r="X543" s="35">
        <v>0</v>
      </c>
      <c r="Y543" s="84">
        <f>Y544+Y547+Y548+Y550</f>
        <v>9.2215113116666707</v>
      </c>
      <c r="Z543" s="35">
        <f t="shared" ref="Z543:Z546" si="605">Y543/K543</f>
        <v>6.7880171105522594E-2</v>
      </c>
      <c r="AA543" s="84">
        <f>AA544+AA547+AA548+AA550</f>
        <v>1.6969064303333399</v>
      </c>
      <c r="AB543" s="35">
        <f t="shared" ref="AB543:AB546" si="606">AA543/L543</f>
        <v>6.554085604019419E-2</v>
      </c>
      <c r="AC543" s="36" t="s">
        <v>34</v>
      </c>
      <c r="AK543" s="23"/>
      <c r="AL543" s="23"/>
    </row>
    <row r="544" spans="1:38" ht="31.5" x14ac:dyDescent="0.25">
      <c r="A544" s="30" t="s">
        <v>1165</v>
      </c>
      <c r="B544" s="37" t="s">
        <v>89</v>
      </c>
      <c r="C544" s="96" t="s">
        <v>33</v>
      </c>
      <c r="D544" s="107">
        <f>SUM(D545:D546)</f>
        <v>295.22448873400003</v>
      </c>
      <c r="E544" s="108" t="s">
        <v>34</v>
      </c>
      <c r="F544" s="84">
        <f t="shared" ref="F544:S544" si="607">SUM(F545:F546)</f>
        <v>186.75614926</v>
      </c>
      <c r="G544" s="107">
        <f t="shared" si="607"/>
        <v>108.468339474</v>
      </c>
      <c r="H544" s="84">
        <f t="shared" si="607"/>
        <v>85.74452620400001</v>
      </c>
      <c r="I544" s="84">
        <f t="shared" si="607"/>
        <v>0</v>
      </c>
      <c r="J544" s="84">
        <f t="shared" si="607"/>
        <v>0</v>
      </c>
      <c r="K544" s="84">
        <f t="shared" si="607"/>
        <v>72.166605170000011</v>
      </c>
      <c r="L544" s="84">
        <f t="shared" si="607"/>
        <v>13.577921033999992</v>
      </c>
      <c r="M544" s="84">
        <f t="shared" si="607"/>
        <v>70.686504769999999</v>
      </c>
      <c r="N544" s="84">
        <f t="shared" si="607"/>
        <v>0</v>
      </c>
      <c r="O544" s="84">
        <f t="shared" si="607"/>
        <v>0</v>
      </c>
      <c r="P544" s="84">
        <f t="shared" si="607"/>
        <v>59.679857130000002</v>
      </c>
      <c r="Q544" s="84">
        <f t="shared" si="607"/>
        <v>11.006647640000001</v>
      </c>
      <c r="R544" s="84">
        <f t="shared" si="607"/>
        <v>37.781834704000005</v>
      </c>
      <c r="S544" s="84">
        <f t="shared" si="607"/>
        <v>-15.058021434000011</v>
      </c>
      <c r="T544" s="35">
        <f t="shared" si="604"/>
        <v>-0.17561495876919953</v>
      </c>
      <c r="U544" s="34">
        <f>SUM(U545:U546)</f>
        <v>0</v>
      </c>
      <c r="V544" s="35">
        <v>0</v>
      </c>
      <c r="W544" s="34">
        <f>SUM(W545:W546)</f>
        <v>0</v>
      </c>
      <c r="X544" s="35">
        <v>0</v>
      </c>
      <c r="Y544" s="84">
        <f>SUM(Y545:Y546)</f>
        <v>-12.486748040000016</v>
      </c>
      <c r="Z544" s="35">
        <f t="shared" si="605"/>
        <v>-0.17302667917640685</v>
      </c>
      <c r="AA544" s="84">
        <f>SUM(AA545:AA546)</f>
        <v>-2.5712733939999923</v>
      </c>
      <c r="AB544" s="35">
        <f t="shared" si="606"/>
        <v>-0.18937165620284266</v>
      </c>
      <c r="AC544" s="36" t="s">
        <v>34</v>
      </c>
      <c r="AK544" s="23"/>
      <c r="AL544" s="23"/>
    </row>
    <row r="545" spans="1:38" x14ac:dyDescent="0.25">
      <c r="A545" s="43" t="s">
        <v>1165</v>
      </c>
      <c r="B545" s="57" t="s">
        <v>1166</v>
      </c>
      <c r="C545" s="89" t="s">
        <v>1167</v>
      </c>
      <c r="D545" s="49">
        <v>203.03548873400001</v>
      </c>
      <c r="E545" s="47" t="s">
        <v>34</v>
      </c>
      <c r="F545" s="48">
        <v>186.75614926</v>
      </c>
      <c r="G545" s="49">
        <v>16.279339474000011</v>
      </c>
      <c r="H545" s="72">
        <f t="shared" ref="H545:H546" si="608">I545+J545+K545+L545</f>
        <v>8.8965262040000095</v>
      </c>
      <c r="I545" s="48">
        <v>0</v>
      </c>
      <c r="J545" s="48">
        <v>0</v>
      </c>
      <c r="K545" s="48">
        <v>7.4137718366666743</v>
      </c>
      <c r="L545" s="48">
        <v>1.4827543673333352</v>
      </c>
      <c r="M545" s="72">
        <f t="shared" ref="M545:M546" si="609">N545+O545+P545+Q545</f>
        <v>-15.874290259999999</v>
      </c>
      <c r="N545" s="48">
        <v>0</v>
      </c>
      <c r="O545" s="48">
        <v>0</v>
      </c>
      <c r="P545" s="48">
        <v>-13.22857522</v>
      </c>
      <c r="Q545" s="48">
        <v>-2.6457150399999998</v>
      </c>
      <c r="R545" s="72">
        <f t="shared" ref="R545:R546" si="610">G545-M545</f>
        <v>32.153629734000006</v>
      </c>
      <c r="S545" s="72">
        <f t="shared" ref="S545:S546" si="611">M545-H545</f>
        <v>-24.770816464000006</v>
      </c>
      <c r="T545" s="51">
        <f t="shared" si="604"/>
        <v>-2.7843245662405494</v>
      </c>
      <c r="U545" s="50">
        <f t="shared" ref="U545:U546" si="612">N545-I545</f>
        <v>0</v>
      </c>
      <c r="V545" s="51">
        <v>0</v>
      </c>
      <c r="W545" s="50">
        <f t="shared" ref="W545:W546" si="613">O545-J545</f>
        <v>0</v>
      </c>
      <c r="X545" s="51">
        <v>0</v>
      </c>
      <c r="Y545" s="72">
        <f t="shared" ref="Y545:Y546" si="614">P545-K545</f>
        <v>-20.642347056666672</v>
      </c>
      <c r="Z545" s="51">
        <f t="shared" si="605"/>
        <v>-2.784324566690163</v>
      </c>
      <c r="AA545" s="72">
        <f t="shared" ref="AA545:AA546" si="615">Q545-L545</f>
        <v>-4.128469407333335</v>
      </c>
      <c r="AB545" s="51">
        <f t="shared" si="606"/>
        <v>-2.7843245639924805</v>
      </c>
      <c r="AC545" s="15" t="s">
        <v>1168</v>
      </c>
      <c r="AK545" s="23"/>
      <c r="AL545" s="23"/>
    </row>
    <row r="546" spans="1:38" ht="31.5" x14ac:dyDescent="0.25">
      <c r="A546" s="43" t="s">
        <v>1165</v>
      </c>
      <c r="B546" s="57" t="s">
        <v>1169</v>
      </c>
      <c r="C546" s="89" t="s">
        <v>1170</v>
      </c>
      <c r="D546" s="49">
        <v>92.188999999999993</v>
      </c>
      <c r="E546" s="47" t="s">
        <v>34</v>
      </c>
      <c r="F546" s="48">
        <v>0</v>
      </c>
      <c r="G546" s="49">
        <v>92.188999999999993</v>
      </c>
      <c r="H546" s="72">
        <f t="shared" si="608"/>
        <v>76.847999999999999</v>
      </c>
      <c r="I546" s="48">
        <v>0</v>
      </c>
      <c r="J546" s="48">
        <v>0</v>
      </c>
      <c r="K546" s="48">
        <v>64.752833333333342</v>
      </c>
      <c r="L546" s="48">
        <v>12.095166666666657</v>
      </c>
      <c r="M546" s="72">
        <f t="shared" si="609"/>
        <v>86.560795029999994</v>
      </c>
      <c r="N546" s="48">
        <v>0</v>
      </c>
      <c r="O546" s="48">
        <v>0</v>
      </c>
      <c r="P546" s="48">
        <v>72.908432349999998</v>
      </c>
      <c r="Q546" s="48">
        <v>13.65236268</v>
      </c>
      <c r="R546" s="72">
        <f t="shared" si="610"/>
        <v>5.6282049699999988</v>
      </c>
      <c r="S546" s="72">
        <f t="shared" si="611"/>
        <v>9.7127950299999952</v>
      </c>
      <c r="T546" s="51">
        <f t="shared" si="604"/>
        <v>0.12638969172912756</v>
      </c>
      <c r="U546" s="50">
        <f t="shared" si="612"/>
        <v>0</v>
      </c>
      <c r="V546" s="51">
        <v>0</v>
      </c>
      <c r="W546" s="50">
        <f t="shared" si="613"/>
        <v>0</v>
      </c>
      <c r="X546" s="51">
        <v>0</v>
      </c>
      <c r="Y546" s="72">
        <f t="shared" si="614"/>
        <v>8.1555990166666561</v>
      </c>
      <c r="Z546" s="51">
        <f t="shared" si="605"/>
        <v>0.12594968585673197</v>
      </c>
      <c r="AA546" s="72">
        <f t="shared" si="615"/>
        <v>1.5571960133333427</v>
      </c>
      <c r="AB546" s="51">
        <f t="shared" si="606"/>
        <v>0.12874531259042957</v>
      </c>
      <c r="AC546" s="15" t="s">
        <v>764</v>
      </c>
      <c r="AK546" s="23"/>
      <c r="AL546" s="23"/>
    </row>
    <row r="547" spans="1:38" x14ac:dyDescent="0.25">
      <c r="A547" s="30" t="s">
        <v>1171</v>
      </c>
      <c r="B547" s="97" t="s">
        <v>100</v>
      </c>
      <c r="C547" s="97" t="s">
        <v>33</v>
      </c>
      <c r="D547" s="107">
        <v>0</v>
      </c>
      <c r="E547" s="109" t="s">
        <v>34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35">
        <v>0</v>
      </c>
      <c r="U547" s="33">
        <v>0</v>
      </c>
      <c r="V547" s="35">
        <v>0</v>
      </c>
      <c r="W547" s="33">
        <v>0</v>
      </c>
      <c r="X547" s="35">
        <v>0</v>
      </c>
      <c r="Y547" s="107">
        <v>0</v>
      </c>
      <c r="Z547" s="35">
        <v>0</v>
      </c>
      <c r="AA547" s="107">
        <v>0</v>
      </c>
      <c r="AB547" s="35">
        <v>0</v>
      </c>
      <c r="AC547" s="36" t="s">
        <v>34</v>
      </c>
      <c r="AK547" s="23"/>
      <c r="AL547" s="23"/>
    </row>
    <row r="548" spans="1:38" x14ac:dyDescent="0.25">
      <c r="A548" s="30" t="s">
        <v>1172</v>
      </c>
      <c r="B548" s="37" t="s">
        <v>114</v>
      </c>
      <c r="C548" s="32" t="s">
        <v>33</v>
      </c>
      <c r="D548" s="107">
        <f>D549</f>
        <v>542.58898337999995</v>
      </c>
      <c r="E548" s="109" t="str">
        <f t="shared" ref="E548:AA548" si="616">E549</f>
        <v>нд</v>
      </c>
      <c r="F548" s="107">
        <f t="shared" si="616"/>
        <v>26.090284969999999</v>
      </c>
      <c r="G548" s="107">
        <f t="shared" si="616"/>
        <v>516.49869840999997</v>
      </c>
      <c r="H548" s="107">
        <f t="shared" si="616"/>
        <v>15.1708</v>
      </c>
      <c r="I548" s="107">
        <f t="shared" si="616"/>
        <v>0</v>
      </c>
      <c r="J548" s="107">
        <f t="shared" si="616"/>
        <v>0</v>
      </c>
      <c r="K548" s="107">
        <f t="shared" si="616"/>
        <v>12.689333333333332</v>
      </c>
      <c r="L548" s="107">
        <f t="shared" si="616"/>
        <v>2.4814666666666678</v>
      </c>
      <c r="M548" s="107">
        <f t="shared" si="616"/>
        <v>67.150615579999993</v>
      </c>
      <c r="N548" s="107">
        <f t="shared" si="616"/>
        <v>0</v>
      </c>
      <c r="O548" s="107">
        <f t="shared" si="616"/>
        <v>0</v>
      </c>
      <c r="P548" s="107">
        <f t="shared" si="616"/>
        <v>56.373199619999994</v>
      </c>
      <c r="Q548" s="107">
        <f t="shared" si="616"/>
        <v>10.777415960000001</v>
      </c>
      <c r="R548" s="107">
        <f t="shared" si="616"/>
        <v>449.34808282999995</v>
      </c>
      <c r="S548" s="107">
        <f t="shared" si="616"/>
        <v>51.979815579999993</v>
      </c>
      <c r="T548" s="35">
        <f>S548/H548</f>
        <v>3.4263068249531989</v>
      </c>
      <c r="U548" s="34">
        <f t="shared" si="616"/>
        <v>0</v>
      </c>
      <c r="V548" s="35">
        <v>0</v>
      </c>
      <c r="W548" s="34">
        <f t="shared" si="616"/>
        <v>0</v>
      </c>
      <c r="X548" s="35">
        <v>0</v>
      </c>
      <c r="Y548" s="84">
        <f t="shared" si="616"/>
        <v>43.683866286666664</v>
      </c>
      <c r="Z548" s="35">
        <f>Y548/K548</f>
        <v>3.4425659046968584</v>
      </c>
      <c r="AA548" s="84">
        <f t="shared" si="616"/>
        <v>8.295949293333333</v>
      </c>
      <c r="AB548" s="35">
        <f>AA548/L548</f>
        <v>3.3431637042609195</v>
      </c>
      <c r="AC548" s="36" t="s">
        <v>34</v>
      </c>
      <c r="AK548" s="23"/>
      <c r="AL548" s="23"/>
    </row>
    <row r="549" spans="1:38" ht="31.5" x14ac:dyDescent="0.25">
      <c r="A549" s="43" t="s">
        <v>1172</v>
      </c>
      <c r="B549" s="80" t="s">
        <v>1173</v>
      </c>
      <c r="C549" s="81" t="s">
        <v>1174</v>
      </c>
      <c r="D549" s="49">
        <v>542.58898337999995</v>
      </c>
      <c r="E549" s="47" t="s">
        <v>34</v>
      </c>
      <c r="F549" s="48">
        <v>26.090284969999999</v>
      </c>
      <c r="G549" s="49">
        <v>516.49869840999997</v>
      </c>
      <c r="H549" s="72">
        <f>I549+J549+K549+L549</f>
        <v>15.1708</v>
      </c>
      <c r="I549" s="48">
        <v>0</v>
      </c>
      <c r="J549" s="48">
        <v>0</v>
      </c>
      <c r="K549" s="48">
        <v>12.689333333333332</v>
      </c>
      <c r="L549" s="48">
        <v>2.4814666666666678</v>
      </c>
      <c r="M549" s="72">
        <f>N549+O549+P549+Q549</f>
        <v>67.150615579999993</v>
      </c>
      <c r="N549" s="48">
        <v>0</v>
      </c>
      <c r="O549" s="48">
        <v>0</v>
      </c>
      <c r="P549" s="48">
        <v>56.373199619999994</v>
      </c>
      <c r="Q549" s="48">
        <v>10.777415960000001</v>
      </c>
      <c r="R549" s="72">
        <f>G549-M549</f>
        <v>449.34808282999995</v>
      </c>
      <c r="S549" s="72">
        <f>M549-H549</f>
        <v>51.979815579999993</v>
      </c>
      <c r="T549" s="51">
        <f>S549/H549</f>
        <v>3.4263068249531989</v>
      </c>
      <c r="U549" s="50">
        <f t="shared" ref="U549" si="617">N549-I549</f>
        <v>0</v>
      </c>
      <c r="V549" s="51">
        <v>0</v>
      </c>
      <c r="W549" s="50">
        <f t="shared" ref="W549" si="618">O549-J549</f>
        <v>0</v>
      </c>
      <c r="X549" s="51">
        <v>0</v>
      </c>
      <c r="Y549" s="72">
        <f>P549-K549</f>
        <v>43.683866286666664</v>
      </c>
      <c r="Z549" s="51">
        <f t="shared" ref="Z549:Z572" si="619">Y549/K549</f>
        <v>3.4425659046968584</v>
      </c>
      <c r="AA549" s="72">
        <f t="shared" ref="AA549" si="620">Q549-L549</f>
        <v>8.295949293333333</v>
      </c>
      <c r="AB549" s="51">
        <f t="shared" ref="AB549:AB572" si="621">AA549/L549</f>
        <v>3.3431637042609195</v>
      </c>
      <c r="AC549" s="15" t="s">
        <v>1175</v>
      </c>
      <c r="AK549" s="23"/>
      <c r="AL549" s="23"/>
    </row>
    <row r="550" spans="1:38" ht="31.5" x14ac:dyDescent="0.25">
      <c r="A550" s="30" t="s">
        <v>1176</v>
      </c>
      <c r="B550" s="37" t="s">
        <v>119</v>
      </c>
      <c r="C550" s="32" t="s">
        <v>33</v>
      </c>
      <c r="D550" s="107">
        <f>SUM(D551:D552)</f>
        <v>957.077520338</v>
      </c>
      <c r="E550" s="108" t="s">
        <v>34</v>
      </c>
      <c r="F550" s="84">
        <f t="shared" ref="F550:S550" si="622">SUM(F551:F552)</f>
        <v>82.08699617000002</v>
      </c>
      <c r="G550" s="107">
        <f t="shared" si="622"/>
        <v>874.99052416799987</v>
      </c>
      <c r="H550" s="84">
        <f t="shared" si="622"/>
        <v>60.825346303999979</v>
      </c>
      <c r="I550" s="84">
        <f t="shared" si="622"/>
        <v>0</v>
      </c>
      <c r="J550" s="84">
        <f t="shared" si="622"/>
        <v>0</v>
      </c>
      <c r="K550" s="84">
        <f t="shared" si="622"/>
        <v>50.993915164999976</v>
      </c>
      <c r="L550" s="84">
        <f t="shared" si="622"/>
        <v>9.8314311389999975</v>
      </c>
      <c r="M550" s="84">
        <f t="shared" si="622"/>
        <v>34.821969899999999</v>
      </c>
      <c r="N550" s="84">
        <f t="shared" si="622"/>
        <v>0</v>
      </c>
      <c r="O550" s="84">
        <f t="shared" si="622"/>
        <v>0</v>
      </c>
      <c r="P550" s="84">
        <f t="shared" si="622"/>
        <v>29.018308230000002</v>
      </c>
      <c r="Q550" s="84">
        <f t="shared" si="622"/>
        <v>5.8036616699999968</v>
      </c>
      <c r="R550" s="84">
        <f t="shared" si="622"/>
        <v>840.16855426799998</v>
      </c>
      <c r="S550" s="84">
        <f t="shared" si="622"/>
        <v>-26.00337640399998</v>
      </c>
      <c r="T550" s="35">
        <f t="shared" ref="T550:T572" si="623">S550/H550</f>
        <v>-0.42750889200099718</v>
      </c>
      <c r="U550" s="34">
        <f>SUM(U551:U552)</f>
        <v>0</v>
      </c>
      <c r="V550" s="35">
        <v>0</v>
      </c>
      <c r="W550" s="34">
        <f>SUM(W551:W552)</f>
        <v>0</v>
      </c>
      <c r="X550" s="35">
        <v>0</v>
      </c>
      <c r="Y550" s="84">
        <f>SUM(Y551:Y552)</f>
        <v>-21.975606934999977</v>
      </c>
      <c r="Z550" s="35">
        <f t="shared" si="619"/>
        <v>-0.43094566996658235</v>
      </c>
      <c r="AA550" s="84">
        <f>SUM(AA551:AA552)</f>
        <v>-4.0277694690000008</v>
      </c>
      <c r="AB550" s="35">
        <f t="shared" si="621"/>
        <v>-0.40968292530904965</v>
      </c>
      <c r="AC550" s="36" t="s">
        <v>34</v>
      </c>
      <c r="AK550" s="23"/>
      <c r="AL550" s="23"/>
    </row>
    <row r="551" spans="1:38" ht="104.25" customHeight="1" x14ac:dyDescent="0.25">
      <c r="A551" s="43" t="s">
        <v>1176</v>
      </c>
      <c r="B551" s="57" t="s">
        <v>1177</v>
      </c>
      <c r="C551" s="48" t="s">
        <v>1178</v>
      </c>
      <c r="D551" s="49">
        <v>844.72881571599999</v>
      </c>
      <c r="E551" s="47" t="s">
        <v>34</v>
      </c>
      <c r="F551" s="48">
        <v>11.357976320000001</v>
      </c>
      <c r="G551" s="49">
        <v>833.37083939599995</v>
      </c>
      <c r="H551" s="72">
        <f t="shared" ref="H551:H552" si="624">I551+J551+K551+L551</f>
        <v>50.092756261999995</v>
      </c>
      <c r="I551" s="48">
        <v>0</v>
      </c>
      <c r="J551" s="48">
        <v>0</v>
      </c>
      <c r="K551" s="48">
        <v>42.050090129999994</v>
      </c>
      <c r="L551" s="48">
        <v>8.0426661320000008</v>
      </c>
      <c r="M551" s="72">
        <f t="shared" ref="M551:M552" si="625">N551+O551+P551+Q551</f>
        <v>15.279880499999999</v>
      </c>
      <c r="N551" s="48">
        <v>0</v>
      </c>
      <c r="O551" s="48">
        <v>0</v>
      </c>
      <c r="P551" s="48">
        <v>12.733233730000002</v>
      </c>
      <c r="Q551" s="48">
        <v>2.5466467699999971</v>
      </c>
      <c r="R551" s="72">
        <f t="shared" ref="R551:R552" si="626">G551-M551</f>
        <v>818.09095889599996</v>
      </c>
      <c r="S551" s="72">
        <f t="shared" ref="S551:S552" si="627">M551-H551</f>
        <v>-34.812875761999997</v>
      </c>
      <c r="T551" s="51">
        <f t="shared" si="623"/>
        <v>-0.6949682620760238</v>
      </c>
      <c r="U551" s="50">
        <f t="shared" ref="U551:U552" si="628">N551-I551</f>
        <v>0</v>
      </c>
      <c r="V551" s="51">
        <v>0</v>
      </c>
      <c r="W551" s="50">
        <f t="shared" ref="W551:W552" si="629">O551-J551</f>
        <v>0</v>
      </c>
      <c r="X551" s="51">
        <v>0</v>
      </c>
      <c r="Y551" s="72">
        <f t="shared" ref="Y551:Y552" si="630">P551-K551</f>
        <v>-29.316856399999992</v>
      </c>
      <c r="Z551" s="51">
        <f t="shared" si="619"/>
        <v>-0.69718890754729512</v>
      </c>
      <c r="AA551" s="72">
        <f t="shared" ref="AA551:AA552" si="631">Q551-L551</f>
        <v>-5.4960193620000037</v>
      </c>
      <c r="AB551" s="51">
        <f t="shared" si="621"/>
        <v>-0.68335789050505913</v>
      </c>
      <c r="AC551" s="15" t="s">
        <v>1179</v>
      </c>
      <c r="AK551" s="23"/>
      <c r="AL551" s="23"/>
    </row>
    <row r="552" spans="1:38" ht="31.5" x14ac:dyDescent="0.25">
      <c r="A552" s="43" t="s">
        <v>1176</v>
      </c>
      <c r="B552" s="57" t="s">
        <v>1180</v>
      </c>
      <c r="C552" s="48" t="s">
        <v>1181</v>
      </c>
      <c r="D552" s="49">
        <v>112.34870462199999</v>
      </c>
      <c r="E552" s="47" t="s">
        <v>34</v>
      </c>
      <c r="F552" s="48">
        <v>70.729019850000014</v>
      </c>
      <c r="G552" s="49">
        <v>41.619684771999971</v>
      </c>
      <c r="H552" s="72">
        <f t="shared" si="624"/>
        <v>10.732590041999982</v>
      </c>
      <c r="I552" s="48">
        <v>0</v>
      </c>
      <c r="J552" s="48">
        <v>0</v>
      </c>
      <c r="K552" s="48">
        <v>8.9438250349999855</v>
      </c>
      <c r="L552" s="48">
        <v>1.7887650069999967</v>
      </c>
      <c r="M552" s="72">
        <f t="shared" si="625"/>
        <v>19.542089400000002</v>
      </c>
      <c r="N552" s="48">
        <v>0</v>
      </c>
      <c r="O552" s="48">
        <v>0</v>
      </c>
      <c r="P552" s="48">
        <v>16.2850745</v>
      </c>
      <c r="Q552" s="48">
        <v>3.2570149000000002</v>
      </c>
      <c r="R552" s="72">
        <f t="shared" si="626"/>
        <v>22.077595371999969</v>
      </c>
      <c r="S552" s="72">
        <f t="shared" si="627"/>
        <v>8.8094993580000196</v>
      </c>
      <c r="T552" s="51">
        <f t="shared" si="623"/>
        <v>0.82081765198574552</v>
      </c>
      <c r="U552" s="50">
        <f t="shared" si="628"/>
        <v>0</v>
      </c>
      <c r="V552" s="51">
        <v>0</v>
      </c>
      <c r="W552" s="50">
        <f t="shared" si="629"/>
        <v>0</v>
      </c>
      <c r="X552" s="51">
        <v>0</v>
      </c>
      <c r="Y552" s="72">
        <f t="shared" si="630"/>
        <v>7.3412494650000149</v>
      </c>
      <c r="Z552" s="51">
        <f t="shared" si="619"/>
        <v>0.8208176519857453</v>
      </c>
      <c r="AA552" s="72">
        <f t="shared" si="631"/>
        <v>1.4682498930000034</v>
      </c>
      <c r="AB552" s="51">
        <f t="shared" si="621"/>
        <v>0.82081765198574574</v>
      </c>
      <c r="AC552" s="15" t="s">
        <v>1182</v>
      </c>
      <c r="AK552" s="23"/>
      <c r="AL552" s="23"/>
    </row>
    <row r="553" spans="1:38" ht="31.5" x14ac:dyDescent="0.25">
      <c r="A553" s="30" t="s">
        <v>1183</v>
      </c>
      <c r="B553" s="37" t="s">
        <v>137</v>
      </c>
      <c r="C553" s="32" t="s">
        <v>33</v>
      </c>
      <c r="D553" s="107">
        <f>D554+D564+D566+D567</f>
        <v>3132.0538073342004</v>
      </c>
      <c r="E553" s="108" t="s">
        <v>34</v>
      </c>
      <c r="F553" s="84">
        <f t="shared" ref="F553" si="632">F554+F564+F566+F567</f>
        <v>419.77723287999999</v>
      </c>
      <c r="G553" s="107">
        <f>G554+G564+G566+G567</f>
        <v>2712.2765744541998</v>
      </c>
      <c r="H553" s="84">
        <f t="shared" ref="H553:AA553" si="633">H554+H564+H566+H567</f>
        <v>926.29965540000001</v>
      </c>
      <c r="I553" s="84">
        <f t="shared" si="633"/>
        <v>0</v>
      </c>
      <c r="J553" s="84">
        <f t="shared" si="633"/>
        <v>0</v>
      </c>
      <c r="K553" s="84">
        <f t="shared" si="633"/>
        <v>130.19306878999998</v>
      </c>
      <c r="L553" s="84">
        <f t="shared" si="633"/>
        <v>796.10658660999991</v>
      </c>
      <c r="M553" s="84">
        <f t="shared" si="633"/>
        <v>1939.19343579</v>
      </c>
      <c r="N553" s="84">
        <f t="shared" si="633"/>
        <v>0</v>
      </c>
      <c r="O553" s="84">
        <f t="shared" si="633"/>
        <v>0</v>
      </c>
      <c r="P553" s="84">
        <f t="shared" si="633"/>
        <v>440.18197060999989</v>
      </c>
      <c r="Q553" s="84">
        <f t="shared" si="633"/>
        <v>1499.01146518</v>
      </c>
      <c r="R553" s="84">
        <f t="shared" si="633"/>
        <v>1023.5427877042005</v>
      </c>
      <c r="S553" s="84">
        <f t="shared" si="633"/>
        <v>762.4341313499998</v>
      </c>
      <c r="T553" s="35">
        <f t="shared" si="623"/>
        <v>0.82309663714682169</v>
      </c>
      <c r="U553" s="34">
        <f t="shared" si="633"/>
        <v>0</v>
      </c>
      <c r="V553" s="35">
        <v>0</v>
      </c>
      <c r="W553" s="34">
        <f t="shared" si="633"/>
        <v>0</v>
      </c>
      <c r="X553" s="35">
        <v>0</v>
      </c>
      <c r="Y553" s="84">
        <f t="shared" si="633"/>
        <v>289.93695550999996</v>
      </c>
      <c r="Z553" s="35">
        <f t="shared" si="619"/>
        <v>2.22697689058751</v>
      </c>
      <c r="AA553" s="84">
        <f t="shared" si="633"/>
        <v>472.4971758399999</v>
      </c>
      <c r="AB553" s="35">
        <f t="shared" si="621"/>
        <v>0.59350994425507597</v>
      </c>
      <c r="AC553" s="36" t="s">
        <v>34</v>
      </c>
      <c r="AK553" s="23"/>
      <c r="AL553" s="23"/>
    </row>
    <row r="554" spans="1:38" ht="47.25" x14ac:dyDescent="0.25">
      <c r="A554" s="30" t="s">
        <v>1184</v>
      </c>
      <c r="B554" s="37" t="s">
        <v>139</v>
      </c>
      <c r="C554" s="32" t="s">
        <v>33</v>
      </c>
      <c r="D554" s="107">
        <f>SUM(D555:D563)</f>
        <v>2602.6811042840004</v>
      </c>
      <c r="E554" s="109" t="s">
        <v>34</v>
      </c>
      <c r="F554" s="107">
        <f t="shared" ref="F554:AA554" si="634">SUM(F555:F563)</f>
        <v>293.01587448999999</v>
      </c>
      <c r="G554" s="107">
        <f t="shared" si="634"/>
        <v>2309.665229794</v>
      </c>
      <c r="H554" s="107">
        <f t="shared" si="634"/>
        <v>801.37338784799999</v>
      </c>
      <c r="I554" s="107">
        <f t="shared" si="634"/>
        <v>0</v>
      </c>
      <c r="J554" s="107">
        <f t="shared" si="634"/>
        <v>0</v>
      </c>
      <c r="K554" s="107">
        <f t="shared" si="634"/>
        <v>25.664323206666658</v>
      </c>
      <c r="L554" s="107">
        <f t="shared" si="634"/>
        <v>775.70906464133327</v>
      </c>
      <c r="M554" s="107">
        <f t="shared" si="634"/>
        <v>1805.4849303399999</v>
      </c>
      <c r="N554" s="107">
        <f t="shared" si="634"/>
        <v>0</v>
      </c>
      <c r="O554" s="107">
        <f t="shared" si="634"/>
        <v>0</v>
      </c>
      <c r="P554" s="107">
        <f t="shared" si="634"/>
        <v>367.92886380999988</v>
      </c>
      <c r="Q554" s="107">
        <f t="shared" si="634"/>
        <v>1437.55606653</v>
      </c>
      <c r="R554" s="107">
        <f t="shared" si="634"/>
        <v>667.9011093940004</v>
      </c>
      <c r="S554" s="107">
        <f t="shared" si="634"/>
        <v>840.3907325519998</v>
      </c>
      <c r="T554" s="35">
        <f>S554/H554</f>
        <v>1.048688096330197</v>
      </c>
      <c r="U554" s="33">
        <f t="shared" si="634"/>
        <v>0</v>
      </c>
      <c r="V554" s="35">
        <v>0</v>
      </c>
      <c r="W554" s="33">
        <f t="shared" si="634"/>
        <v>0</v>
      </c>
      <c r="X554" s="35">
        <v>0</v>
      </c>
      <c r="Y554" s="107">
        <f t="shared" si="634"/>
        <v>353.01052681333329</v>
      </c>
      <c r="Z554" s="35">
        <f>Y554/K554</f>
        <v>13.754912762384242</v>
      </c>
      <c r="AA554" s="107">
        <f t="shared" si="634"/>
        <v>487.38020573866658</v>
      </c>
      <c r="AB554" s="35">
        <f>AA554/L554</f>
        <v>0.62830283666211617</v>
      </c>
      <c r="AC554" s="36" t="s">
        <v>34</v>
      </c>
      <c r="AK554" s="23"/>
      <c r="AL554" s="23"/>
    </row>
    <row r="555" spans="1:38" ht="51.75" customHeight="1" x14ac:dyDescent="0.25">
      <c r="A555" s="43" t="s">
        <v>1184</v>
      </c>
      <c r="B555" s="57" t="s">
        <v>1185</v>
      </c>
      <c r="C555" s="81" t="s">
        <v>1186</v>
      </c>
      <c r="D555" s="49">
        <v>1.4042000000000001</v>
      </c>
      <c r="E555" s="47" t="s">
        <v>34</v>
      </c>
      <c r="F555" s="48">
        <v>1.4042000000000001</v>
      </c>
      <c r="G555" s="49">
        <v>0</v>
      </c>
      <c r="H555" s="72">
        <f t="shared" ref="H555:H562" si="635">I555+J555+K555+L555</f>
        <v>0</v>
      </c>
      <c r="I555" s="48">
        <v>0</v>
      </c>
      <c r="J555" s="48">
        <v>0</v>
      </c>
      <c r="K555" s="48">
        <v>0</v>
      </c>
      <c r="L555" s="48">
        <v>0</v>
      </c>
      <c r="M555" s="72">
        <f t="shared" ref="M555:M563" si="636">N555+O555+P555+Q555</f>
        <v>0</v>
      </c>
      <c r="N555" s="48">
        <v>0</v>
      </c>
      <c r="O555" s="48">
        <v>0</v>
      </c>
      <c r="P555" s="48">
        <v>0</v>
      </c>
      <c r="Q555" s="48">
        <v>0</v>
      </c>
      <c r="R555" s="72">
        <f t="shared" ref="R555:R562" si="637">G555-M555</f>
        <v>0</v>
      </c>
      <c r="S555" s="72">
        <f>M555-H555</f>
        <v>0</v>
      </c>
      <c r="T555" s="51">
        <v>0</v>
      </c>
      <c r="U555" s="50">
        <f t="shared" ref="U555" si="638">N555-I555</f>
        <v>0</v>
      </c>
      <c r="V555" s="51">
        <v>0</v>
      </c>
      <c r="W555" s="50">
        <f t="shared" ref="W555" si="639">O555-J555</f>
        <v>0</v>
      </c>
      <c r="X555" s="51">
        <v>0</v>
      </c>
      <c r="Y555" s="72">
        <f>P555-K555</f>
        <v>0</v>
      </c>
      <c r="Z555" s="51">
        <v>0</v>
      </c>
      <c r="AA555" s="72">
        <f t="shared" ref="AA555" si="640">Q555-L555</f>
        <v>0</v>
      </c>
      <c r="AB555" s="51">
        <v>0</v>
      </c>
      <c r="AC555" s="15" t="s">
        <v>34</v>
      </c>
      <c r="AK555" s="23"/>
      <c r="AL555" s="23"/>
    </row>
    <row r="556" spans="1:38" x14ac:dyDescent="0.25">
      <c r="A556" s="43" t="s">
        <v>1184</v>
      </c>
      <c r="B556" s="57" t="s">
        <v>1187</v>
      </c>
      <c r="C556" s="81" t="s">
        <v>1188</v>
      </c>
      <c r="D556" s="49" t="s">
        <v>34</v>
      </c>
      <c r="E556" s="47" t="s">
        <v>34</v>
      </c>
      <c r="F556" s="48" t="s">
        <v>34</v>
      </c>
      <c r="G556" s="49" t="s">
        <v>34</v>
      </c>
      <c r="H556" s="72" t="s">
        <v>34</v>
      </c>
      <c r="I556" s="48" t="s">
        <v>34</v>
      </c>
      <c r="J556" s="48" t="s">
        <v>34</v>
      </c>
      <c r="K556" s="48" t="s">
        <v>34</v>
      </c>
      <c r="L556" s="48" t="s">
        <v>34</v>
      </c>
      <c r="M556" s="72">
        <f t="shared" si="636"/>
        <v>-12.895183449999999</v>
      </c>
      <c r="N556" s="48">
        <v>0</v>
      </c>
      <c r="O556" s="48">
        <v>0</v>
      </c>
      <c r="P556" s="48">
        <v>-10.74598621</v>
      </c>
      <c r="Q556" s="48">
        <v>-2.1491972399999999</v>
      </c>
      <c r="R556" s="72" t="s">
        <v>34</v>
      </c>
      <c r="S556" s="72" t="s">
        <v>34</v>
      </c>
      <c r="T556" s="51" t="s">
        <v>34</v>
      </c>
      <c r="U556" s="50" t="s">
        <v>34</v>
      </c>
      <c r="V556" s="51" t="s">
        <v>34</v>
      </c>
      <c r="W556" s="50" t="s">
        <v>34</v>
      </c>
      <c r="X556" s="51" t="s">
        <v>34</v>
      </c>
      <c r="Y556" s="72" t="s">
        <v>34</v>
      </c>
      <c r="Z556" s="51" t="s">
        <v>34</v>
      </c>
      <c r="AA556" s="72" t="s">
        <v>34</v>
      </c>
      <c r="AB556" s="51" t="s">
        <v>34</v>
      </c>
      <c r="AC556" s="15" t="s">
        <v>1168</v>
      </c>
      <c r="AK556" s="23"/>
      <c r="AL556" s="23"/>
    </row>
    <row r="557" spans="1:38" ht="63" x14ac:dyDescent="0.25">
      <c r="A557" s="43" t="s">
        <v>1184</v>
      </c>
      <c r="B557" s="57" t="s">
        <v>1189</v>
      </c>
      <c r="C557" s="81" t="s">
        <v>1190</v>
      </c>
      <c r="D557" s="49">
        <v>27.239858399999999</v>
      </c>
      <c r="E557" s="47" t="s">
        <v>34</v>
      </c>
      <c r="F557" s="48">
        <v>2.3860584</v>
      </c>
      <c r="G557" s="49">
        <v>24.8538</v>
      </c>
      <c r="H557" s="72">
        <f t="shared" ref="H557:H558" si="641">I557+J557+K557+L557</f>
        <v>0.99999999999999634</v>
      </c>
      <c r="I557" s="48">
        <v>0</v>
      </c>
      <c r="J557" s="48">
        <v>0</v>
      </c>
      <c r="K557" s="48">
        <v>0.83333333333333026</v>
      </c>
      <c r="L557" s="48">
        <v>0.16666666666666607</v>
      </c>
      <c r="M557" s="72">
        <f t="shared" si="636"/>
        <v>0</v>
      </c>
      <c r="N557" s="48">
        <v>0</v>
      </c>
      <c r="O557" s="48">
        <v>0</v>
      </c>
      <c r="P557" s="48">
        <v>0</v>
      </c>
      <c r="Q557" s="48">
        <v>0</v>
      </c>
      <c r="R557" s="72">
        <f t="shared" si="637"/>
        <v>24.8538</v>
      </c>
      <c r="S557" s="72">
        <f t="shared" ref="S557:S559" si="642">M557-H557</f>
        <v>-0.99999999999999634</v>
      </c>
      <c r="T557" s="51">
        <f t="shared" ref="T557:T559" si="643">S557/H557</f>
        <v>-1</v>
      </c>
      <c r="U557" s="50">
        <f t="shared" ref="U557:U559" si="644">N557-I557</f>
        <v>0</v>
      </c>
      <c r="V557" s="51">
        <v>0</v>
      </c>
      <c r="W557" s="50">
        <f t="shared" ref="W557:W559" si="645">O557-J557</f>
        <v>0</v>
      </c>
      <c r="X557" s="51">
        <v>0</v>
      </c>
      <c r="Y557" s="72">
        <f t="shared" ref="Y557:Y559" si="646">P557-K557</f>
        <v>-0.83333333333333026</v>
      </c>
      <c r="Z557" s="51">
        <f t="shared" ref="Z557" si="647">Y557/K557</f>
        <v>-1</v>
      </c>
      <c r="AA557" s="72">
        <f t="shared" ref="AA557:AA559" si="648">Q557-L557</f>
        <v>-0.16666666666666607</v>
      </c>
      <c r="AB557" s="51">
        <f t="shared" ref="AB557:AB559" si="649">AA557/L557</f>
        <v>-1</v>
      </c>
      <c r="AC557" s="15" t="s">
        <v>1191</v>
      </c>
      <c r="AK557" s="23"/>
      <c r="AL557" s="23"/>
    </row>
    <row r="558" spans="1:38" ht="57.75" customHeight="1" x14ac:dyDescent="0.25">
      <c r="A558" s="43" t="s">
        <v>1184</v>
      </c>
      <c r="B558" s="57" t="s">
        <v>1192</v>
      </c>
      <c r="C558" s="81" t="s">
        <v>1193</v>
      </c>
      <c r="D558" s="49">
        <v>172.91879999999998</v>
      </c>
      <c r="E558" s="47" t="s">
        <v>34</v>
      </c>
      <c r="F558" s="48">
        <v>92.994891199999984</v>
      </c>
      <c r="G558" s="49">
        <v>79.923908799999992</v>
      </c>
      <c r="H558" s="72">
        <f t="shared" si="641"/>
        <v>165.71879999999999</v>
      </c>
      <c r="I558" s="48">
        <v>0</v>
      </c>
      <c r="J558" s="48">
        <v>0</v>
      </c>
      <c r="K558" s="48">
        <v>0</v>
      </c>
      <c r="L558" s="48">
        <v>165.71879999999999</v>
      </c>
      <c r="M558" s="72">
        <f t="shared" si="636"/>
        <v>394.31463399</v>
      </c>
      <c r="N558" s="48">
        <v>0</v>
      </c>
      <c r="O558" s="48">
        <v>0</v>
      </c>
      <c r="P558" s="48">
        <v>140.73206668</v>
      </c>
      <c r="Q558" s="48">
        <v>253.58256731</v>
      </c>
      <c r="R558" s="72">
        <f t="shared" si="637"/>
        <v>-314.39072519000001</v>
      </c>
      <c r="S558" s="72">
        <f t="shared" si="642"/>
        <v>228.59583399000002</v>
      </c>
      <c r="T558" s="51">
        <f t="shared" si="643"/>
        <v>1.3794200416005911</v>
      </c>
      <c r="U558" s="50">
        <f t="shared" si="644"/>
        <v>0</v>
      </c>
      <c r="V558" s="51">
        <v>0</v>
      </c>
      <c r="W558" s="50">
        <f t="shared" si="645"/>
        <v>0</v>
      </c>
      <c r="X558" s="51">
        <v>0</v>
      </c>
      <c r="Y558" s="72">
        <f t="shared" si="646"/>
        <v>140.73206668</v>
      </c>
      <c r="Z558" s="51">
        <v>1</v>
      </c>
      <c r="AA558" s="72">
        <f t="shared" si="648"/>
        <v>87.863767310000014</v>
      </c>
      <c r="AB558" s="51">
        <f t="shared" si="649"/>
        <v>0.53019794561630917</v>
      </c>
      <c r="AC558" s="15" t="s">
        <v>764</v>
      </c>
      <c r="AK558" s="23"/>
      <c r="AL558" s="23"/>
    </row>
    <row r="559" spans="1:38" ht="64.5" customHeight="1" x14ac:dyDescent="0.25">
      <c r="A559" s="43" t="s">
        <v>1184</v>
      </c>
      <c r="B559" s="57" t="s">
        <v>1194</v>
      </c>
      <c r="C559" s="81" t="s">
        <v>1195</v>
      </c>
      <c r="D559" s="49">
        <v>1407.8688000000002</v>
      </c>
      <c r="E559" s="47" t="s">
        <v>34</v>
      </c>
      <c r="F559" s="48">
        <v>28.420560000000002</v>
      </c>
      <c r="G559" s="49">
        <v>1379.4482400000002</v>
      </c>
      <c r="H559" s="72">
        <f t="shared" si="635"/>
        <v>54</v>
      </c>
      <c r="I559" s="48">
        <v>0</v>
      </c>
      <c r="J559" s="48">
        <v>0</v>
      </c>
      <c r="K559" s="48">
        <v>0</v>
      </c>
      <c r="L559" s="48">
        <v>54</v>
      </c>
      <c r="M559" s="72">
        <f t="shared" si="636"/>
        <v>665.57479065999985</v>
      </c>
      <c r="N559" s="48">
        <v>0</v>
      </c>
      <c r="O559" s="48">
        <v>0</v>
      </c>
      <c r="P559" s="48">
        <v>61.578227660000003</v>
      </c>
      <c r="Q559" s="48">
        <v>603.99656299999981</v>
      </c>
      <c r="R559" s="72">
        <f t="shared" si="637"/>
        <v>713.87344934000032</v>
      </c>
      <c r="S559" s="72">
        <f t="shared" si="642"/>
        <v>611.57479065999985</v>
      </c>
      <c r="T559" s="51">
        <f t="shared" si="643"/>
        <v>11.325459086296293</v>
      </c>
      <c r="U559" s="50">
        <f t="shared" si="644"/>
        <v>0</v>
      </c>
      <c r="V559" s="51">
        <v>0</v>
      </c>
      <c r="W559" s="50">
        <f t="shared" si="645"/>
        <v>0</v>
      </c>
      <c r="X559" s="51">
        <v>0</v>
      </c>
      <c r="Y559" s="72">
        <f t="shared" si="646"/>
        <v>61.578227660000003</v>
      </c>
      <c r="Z559" s="51">
        <v>1</v>
      </c>
      <c r="AA559" s="72">
        <f t="shared" si="648"/>
        <v>549.99656299999981</v>
      </c>
      <c r="AB559" s="51">
        <f t="shared" si="649"/>
        <v>10.185121537037034</v>
      </c>
      <c r="AC559" s="15" t="s">
        <v>764</v>
      </c>
      <c r="AK559" s="23"/>
      <c r="AL559" s="23"/>
    </row>
    <row r="560" spans="1:38" ht="40.5" customHeight="1" x14ac:dyDescent="0.25">
      <c r="A560" s="43" t="s">
        <v>1184</v>
      </c>
      <c r="B560" s="57" t="s">
        <v>1196</v>
      </c>
      <c r="C560" s="81" t="s">
        <v>1197</v>
      </c>
      <c r="D560" s="49" t="s">
        <v>34</v>
      </c>
      <c r="E560" s="47" t="s">
        <v>34</v>
      </c>
      <c r="F560" s="48" t="s">
        <v>34</v>
      </c>
      <c r="G560" s="49" t="s">
        <v>34</v>
      </c>
      <c r="H560" s="72" t="s">
        <v>34</v>
      </c>
      <c r="I560" s="48" t="s">
        <v>34</v>
      </c>
      <c r="J560" s="48" t="s">
        <v>34</v>
      </c>
      <c r="K560" s="48" t="s">
        <v>34</v>
      </c>
      <c r="L560" s="48" t="s">
        <v>34</v>
      </c>
      <c r="M560" s="72">
        <f t="shared" si="636"/>
        <v>175.89789602000002</v>
      </c>
      <c r="N560" s="48">
        <v>0</v>
      </c>
      <c r="O560" s="48">
        <v>0</v>
      </c>
      <c r="P560" s="48">
        <v>0</v>
      </c>
      <c r="Q560" s="48">
        <v>175.89789602000002</v>
      </c>
      <c r="R560" s="72" t="s">
        <v>34</v>
      </c>
      <c r="S560" s="72" t="s">
        <v>34</v>
      </c>
      <c r="T560" s="51" t="s">
        <v>34</v>
      </c>
      <c r="U560" s="50" t="s">
        <v>34</v>
      </c>
      <c r="V560" s="51" t="s">
        <v>34</v>
      </c>
      <c r="W560" s="50" t="s">
        <v>34</v>
      </c>
      <c r="X560" s="51" t="s">
        <v>34</v>
      </c>
      <c r="Y560" s="72" t="s">
        <v>34</v>
      </c>
      <c r="Z560" s="51" t="s">
        <v>34</v>
      </c>
      <c r="AA560" s="72" t="s">
        <v>34</v>
      </c>
      <c r="AB560" s="51" t="s">
        <v>34</v>
      </c>
      <c r="AC560" s="15" t="s">
        <v>764</v>
      </c>
      <c r="AK560" s="23"/>
      <c r="AL560" s="23"/>
    </row>
    <row r="561" spans="1:38" ht="88.5" customHeight="1" x14ac:dyDescent="0.25">
      <c r="A561" s="43" t="s">
        <v>1184</v>
      </c>
      <c r="B561" s="57" t="s">
        <v>1198</v>
      </c>
      <c r="C561" s="81" t="s">
        <v>1199</v>
      </c>
      <c r="D561" s="49">
        <v>916.61520000000007</v>
      </c>
      <c r="E561" s="47" t="s">
        <v>34</v>
      </c>
      <c r="F561" s="48">
        <v>118.15715223000001</v>
      </c>
      <c r="G561" s="49">
        <v>798.45804777000012</v>
      </c>
      <c r="H561" s="72">
        <f>I561+J561+K561+L561</f>
        <v>550.95600000000002</v>
      </c>
      <c r="I561" s="48">
        <v>0</v>
      </c>
      <c r="J561" s="48">
        <v>0</v>
      </c>
      <c r="K561" s="48">
        <v>0</v>
      </c>
      <c r="L561" s="48">
        <v>550.95600000000002</v>
      </c>
      <c r="M561" s="72">
        <f t="shared" si="636"/>
        <v>573.09638768000002</v>
      </c>
      <c r="N561" s="48">
        <v>0</v>
      </c>
      <c r="O561" s="48">
        <v>0</v>
      </c>
      <c r="P561" s="48">
        <v>168.82061793999992</v>
      </c>
      <c r="Q561" s="48">
        <v>404.2757697400001</v>
      </c>
      <c r="R561" s="72">
        <f t="shared" si="637"/>
        <v>225.3616600900001</v>
      </c>
      <c r="S561" s="72">
        <f t="shared" ref="S561:S562" si="650">M561-H561</f>
        <v>22.140387680000003</v>
      </c>
      <c r="T561" s="51">
        <f t="shared" ref="T561:T562" si="651">S561/H561</f>
        <v>4.018540079425581E-2</v>
      </c>
      <c r="U561" s="50">
        <f t="shared" ref="U561:U562" si="652">N561-I561</f>
        <v>0</v>
      </c>
      <c r="V561" s="51">
        <v>0</v>
      </c>
      <c r="W561" s="50">
        <f t="shared" ref="W561:W562" si="653">O561-J561</f>
        <v>0</v>
      </c>
      <c r="X561" s="51">
        <v>0</v>
      </c>
      <c r="Y561" s="72">
        <f t="shared" ref="Y561:Y562" si="654">P561-K561</f>
        <v>168.82061793999992</v>
      </c>
      <c r="Z561" s="51">
        <v>1</v>
      </c>
      <c r="AA561" s="72">
        <f t="shared" ref="AA561:AA562" si="655">Q561-L561</f>
        <v>-146.68023025999992</v>
      </c>
      <c r="AB561" s="51">
        <f t="shared" ref="AB561:AB562" si="656">AA561/L561</f>
        <v>-0.26622857407851064</v>
      </c>
      <c r="AC561" s="15" t="s">
        <v>34</v>
      </c>
      <c r="AK561" s="23"/>
      <c r="AL561" s="23"/>
    </row>
    <row r="562" spans="1:38" ht="51.75" customHeight="1" x14ac:dyDescent="0.25">
      <c r="A562" s="43" t="s">
        <v>1184</v>
      </c>
      <c r="B562" s="57" t="s">
        <v>1200</v>
      </c>
      <c r="C562" s="81" t="s">
        <v>1201</v>
      </c>
      <c r="D562" s="49">
        <v>76.634245883999995</v>
      </c>
      <c r="E562" s="47" t="s">
        <v>34</v>
      </c>
      <c r="F562" s="48">
        <v>49.653012660000002</v>
      </c>
      <c r="G562" s="49">
        <v>26.981233223999993</v>
      </c>
      <c r="H562" s="72">
        <f t="shared" si="635"/>
        <v>29.698587847999992</v>
      </c>
      <c r="I562" s="48">
        <v>0</v>
      </c>
      <c r="J562" s="48">
        <v>0</v>
      </c>
      <c r="K562" s="48">
        <v>24.83098987333333</v>
      </c>
      <c r="L562" s="48">
        <v>4.867597974666662</v>
      </c>
      <c r="M562" s="72">
        <f t="shared" si="636"/>
        <v>8.7783080699999978</v>
      </c>
      <c r="N562" s="48">
        <v>0</v>
      </c>
      <c r="O562" s="48">
        <v>0</v>
      </c>
      <c r="P562" s="48">
        <v>7.5439377399999978</v>
      </c>
      <c r="Q562" s="48">
        <v>1.23437033</v>
      </c>
      <c r="R562" s="72">
        <f t="shared" si="637"/>
        <v>18.202925153999995</v>
      </c>
      <c r="S562" s="72">
        <f t="shared" si="650"/>
        <v>-20.920279777999994</v>
      </c>
      <c r="T562" s="51">
        <f t="shared" si="651"/>
        <v>-0.7044200177150457</v>
      </c>
      <c r="U562" s="50">
        <f t="shared" si="652"/>
        <v>0</v>
      </c>
      <c r="V562" s="51">
        <v>0</v>
      </c>
      <c r="W562" s="50">
        <f t="shared" si="653"/>
        <v>0</v>
      </c>
      <c r="X562" s="51">
        <v>0</v>
      </c>
      <c r="Y562" s="72">
        <f t="shared" si="654"/>
        <v>-17.287052133333333</v>
      </c>
      <c r="Z562" s="51">
        <f t="shared" ref="Z562" si="657">Y562/K562</f>
        <v>-0.69618860228759405</v>
      </c>
      <c r="AA562" s="72">
        <f t="shared" si="655"/>
        <v>-3.633227644666662</v>
      </c>
      <c r="AB562" s="51">
        <f t="shared" si="656"/>
        <v>-0.74641078897142676</v>
      </c>
      <c r="AC562" s="15" t="s">
        <v>764</v>
      </c>
      <c r="AK562" s="23"/>
      <c r="AL562" s="23"/>
    </row>
    <row r="563" spans="1:38" ht="57" customHeight="1" x14ac:dyDescent="0.25">
      <c r="A563" s="43" t="s">
        <v>1184</v>
      </c>
      <c r="B563" s="57" t="s">
        <v>1202</v>
      </c>
      <c r="C563" s="81" t="s">
        <v>1203</v>
      </c>
      <c r="D563" s="49" t="s">
        <v>34</v>
      </c>
      <c r="E563" s="47" t="s">
        <v>34</v>
      </c>
      <c r="F563" s="48" t="s">
        <v>34</v>
      </c>
      <c r="G563" s="49" t="s">
        <v>34</v>
      </c>
      <c r="H563" s="72" t="s">
        <v>34</v>
      </c>
      <c r="I563" s="48" t="s">
        <v>34</v>
      </c>
      <c r="J563" s="48" t="s">
        <v>34</v>
      </c>
      <c r="K563" s="48" t="s">
        <v>34</v>
      </c>
      <c r="L563" s="48" t="s">
        <v>34</v>
      </c>
      <c r="M563" s="72">
        <f t="shared" si="636"/>
        <v>0.71809736999999996</v>
      </c>
      <c r="N563" s="48">
        <v>0</v>
      </c>
      <c r="O563" s="48">
        <v>0</v>
      </c>
      <c r="P563" s="48">
        <v>0</v>
      </c>
      <c r="Q563" s="48">
        <v>0.71809736999999996</v>
      </c>
      <c r="R563" s="72" t="s">
        <v>34</v>
      </c>
      <c r="S563" s="72" t="s">
        <v>34</v>
      </c>
      <c r="T563" s="51" t="s">
        <v>34</v>
      </c>
      <c r="U563" s="50" t="s">
        <v>34</v>
      </c>
      <c r="V563" s="51" t="s">
        <v>34</v>
      </c>
      <c r="W563" s="50" t="s">
        <v>34</v>
      </c>
      <c r="X563" s="51" t="s">
        <v>34</v>
      </c>
      <c r="Y563" s="72" t="s">
        <v>34</v>
      </c>
      <c r="Z563" s="51" t="s">
        <v>34</v>
      </c>
      <c r="AA563" s="72" t="s">
        <v>34</v>
      </c>
      <c r="AB563" s="51" t="s">
        <v>34</v>
      </c>
      <c r="AC563" s="15" t="s">
        <v>1204</v>
      </c>
      <c r="AK563" s="23"/>
      <c r="AL563" s="23"/>
    </row>
    <row r="564" spans="1:38" ht="31.5" x14ac:dyDescent="0.25">
      <c r="A564" s="30" t="s">
        <v>1205</v>
      </c>
      <c r="B564" s="37" t="s">
        <v>174</v>
      </c>
      <c r="C564" s="32" t="s">
        <v>33</v>
      </c>
      <c r="D564" s="107">
        <f>SUM(D565)</f>
        <v>0</v>
      </c>
      <c r="E564" s="108" t="s">
        <v>34</v>
      </c>
      <c r="F564" s="84">
        <f>SUM(F565)</f>
        <v>0</v>
      </c>
      <c r="G564" s="84">
        <f t="shared" ref="G564:AA564" si="658">SUM(G565)</f>
        <v>0</v>
      </c>
      <c r="H564" s="84">
        <f t="shared" si="658"/>
        <v>0</v>
      </c>
      <c r="I564" s="84">
        <f t="shared" si="658"/>
        <v>0</v>
      </c>
      <c r="J564" s="84">
        <f t="shared" si="658"/>
        <v>0</v>
      </c>
      <c r="K564" s="84">
        <f t="shared" si="658"/>
        <v>0</v>
      </c>
      <c r="L564" s="84">
        <f t="shared" si="658"/>
        <v>0</v>
      </c>
      <c r="M564" s="84">
        <f t="shared" si="658"/>
        <v>2.0587298799999996</v>
      </c>
      <c r="N564" s="84">
        <f t="shared" si="658"/>
        <v>0</v>
      </c>
      <c r="O564" s="84">
        <f t="shared" si="658"/>
        <v>0</v>
      </c>
      <c r="P564" s="84">
        <f t="shared" si="658"/>
        <v>0</v>
      </c>
      <c r="Q564" s="84">
        <f t="shared" si="658"/>
        <v>2.0587298799999996</v>
      </c>
      <c r="R564" s="84">
        <f t="shared" si="658"/>
        <v>0</v>
      </c>
      <c r="S564" s="84">
        <f t="shared" si="658"/>
        <v>0</v>
      </c>
      <c r="T564" s="35">
        <v>0</v>
      </c>
      <c r="U564" s="34">
        <f t="shared" si="658"/>
        <v>0</v>
      </c>
      <c r="V564" s="35">
        <v>0</v>
      </c>
      <c r="W564" s="34">
        <f t="shared" si="658"/>
        <v>0</v>
      </c>
      <c r="X564" s="35">
        <v>0</v>
      </c>
      <c r="Y564" s="84">
        <f t="shared" si="658"/>
        <v>0</v>
      </c>
      <c r="Z564" s="35">
        <v>0</v>
      </c>
      <c r="AA564" s="84">
        <f t="shared" si="658"/>
        <v>0</v>
      </c>
      <c r="AB564" s="35">
        <v>0</v>
      </c>
      <c r="AC564" s="36" t="s">
        <v>34</v>
      </c>
      <c r="AK564" s="23"/>
      <c r="AL564" s="23"/>
    </row>
    <row r="565" spans="1:38" ht="54.75" customHeight="1" x14ac:dyDescent="0.25">
      <c r="A565" s="73" t="s">
        <v>1205</v>
      </c>
      <c r="B565" s="74" t="s">
        <v>1206</v>
      </c>
      <c r="C565" s="75" t="s">
        <v>1207</v>
      </c>
      <c r="D565" s="115" t="s">
        <v>34</v>
      </c>
      <c r="E565" s="113" t="s">
        <v>34</v>
      </c>
      <c r="F565" s="72" t="s">
        <v>34</v>
      </c>
      <c r="G565" s="115" t="s">
        <v>34</v>
      </c>
      <c r="H565" s="72" t="s">
        <v>34</v>
      </c>
      <c r="I565" s="72" t="s">
        <v>34</v>
      </c>
      <c r="J565" s="72" t="s">
        <v>34</v>
      </c>
      <c r="K565" s="72" t="s">
        <v>34</v>
      </c>
      <c r="L565" s="72" t="s">
        <v>34</v>
      </c>
      <c r="M565" s="72">
        <f t="shared" ref="M565" si="659">N565+O565+P565+Q565</f>
        <v>2.0587298799999996</v>
      </c>
      <c r="N565" s="72">
        <v>0</v>
      </c>
      <c r="O565" s="72">
        <v>0</v>
      </c>
      <c r="P565" s="72">
        <v>0</v>
      </c>
      <c r="Q565" s="72">
        <v>2.0587298799999996</v>
      </c>
      <c r="R565" s="72" t="s">
        <v>34</v>
      </c>
      <c r="S565" s="72" t="s">
        <v>34</v>
      </c>
      <c r="T565" s="76" t="s">
        <v>34</v>
      </c>
      <c r="U565" s="50" t="s">
        <v>34</v>
      </c>
      <c r="V565" s="76" t="s">
        <v>34</v>
      </c>
      <c r="W565" s="50" t="s">
        <v>34</v>
      </c>
      <c r="X565" s="76" t="s">
        <v>34</v>
      </c>
      <c r="Y565" s="72" t="s">
        <v>34</v>
      </c>
      <c r="Z565" s="76" t="s">
        <v>34</v>
      </c>
      <c r="AA565" s="72" t="s">
        <v>34</v>
      </c>
      <c r="AB565" s="76" t="s">
        <v>34</v>
      </c>
      <c r="AC565" s="77" t="s">
        <v>1204</v>
      </c>
      <c r="AK565" s="23"/>
      <c r="AL565" s="23"/>
    </row>
    <row r="566" spans="1:38" ht="31.5" x14ac:dyDescent="0.25">
      <c r="A566" s="30" t="s">
        <v>1208</v>
      </c>
      <c r="B566" s="37" t="s">
        <v>176</v>
      </c>
      <c r="C566" s="32" t="s">
        <v>33</v>
      </c>
      <c r="D566" s="107">
        <v>0</v>
      </c>
      <c r="E566" s="108" t="s">
        <v>34</v>
      </c>
      <c r="F566" s="84">
        <v>0</v>
      </c>
      <c r="G566" s="107">
        <v>0</v>
      </c>
      <c r="H566" s="84">
        <v>0</v>
      </c>
      <c r="I566" s="84">
        <v>0</v>
      </c>
      <c r="J566" s="84">
        <v>0</v>
      </c>
      <c r="K566" s="84">
        <v>0</v>
      </c>
      <c r="L566" s="84">
        <v>0</v>
      </c>
      <c r="M566" s="84">
        <v>0</v>
      </c>
      <c r="N566" s="84">
        <v>0</v>
      </c>
      <c r="O566" s="84">
        <v>0</v>
      </c>
      <c r="P566" s="84">
        <v>0</v>
      </c>
      <c r="Q566" s="84">
        <v>0</v>
      </c>
      <c r="R566" s="84">
        <v>0</v>
      </c>
      <c r="S566" s="84">
        <v>0</v>
      </c>
      <c r="T566" s="35">
        <v>0</v>
      </c>
      <c r="U566" s="34">
        <v>0</v>
      </c>
      <c r="V566" s="35">
        <v>0</v>
      </c>
      <c r="W566" s="34">
        <v>0</v>
      </c>
      <c r="X566" s="35">
        <v>0</v>
      </c>
      <c r="Y566" s="84">
        <v>0</v>
      </c>
      <c r="Z566" s="35">
        <v>0</v>
      </c>
      <c r="AA566" s="84">
        <v>0</v>
      </c>
      <c r="AB566" s="35">
        <v>0</v>
      </c>
      <c r="AC566" s="36" t="s">
        <v>34</v>
      </c>
      <c r="AK566" s="23"/>
      <c r="AL566" s="23"/>
    </row>
    <row r="567" spans="1:38" ht="31.5" x14ac:dyDescent="0.25">
      <c r="A567" s="30" t="s">
        <v>1209</v>
      </c>
      <c r="B567" s="37" t="s">
        <v>211</v>
      </c>
      <c r="C567" s="32" t="s">
        <v>33</v>
      </c>
      <c r="D567" s="107">
        <f>SUM(D568:D583)</f>
        <v>529.37270305020002</v>
      </c>
      <c r="E567" s="108" t="s">
        <v>34</v>
      </c>
      <c r="F567" s="84">
        <f t="shared" ref="F567:S567" si="660">SUM(F568:F583)</f>
        <v>126.76135838999998</v>
      </c>
      <c r="G567" s="107">
        <f t="shared" si="660"/>
        <v>402.61134466019996</v>
      </c>
      <c r="H567" s="84">
        <f t="shared" si="660"/>
        <v>124.926267552</v>
      </c>
      <c r="I567" s="84">
        <f t="shared" si="660"/>
        <v>0</v>
      </c>
      <c r="J567" s="84">
        <f t="shared" si="660"/>
        <v>0</v>
      </c>
      <c r="K567" s="84">
        <f t="shared" si="660"/>
        <v>104.52874558333332</v>
      </c>
      <c r="L567" s="84">
        <f t="shared" si="660"/>
        <v>20.397521968666659</v>
      </c>
      <c r="M567" s="84">
        <f t="shared" si="660"/>
        <v>131.64977557</v>
      </c>
      <c r="N567" s="84">
        <f t="shared" si="660"/>
        <v>0</v>
      </c>
      <c r="O567" s="84">
        <f t="shared" si="660"/>
        <v>0</v>
      </c>
      <c r="P567" s="84">
        <f t="shared" si="660"/>
        <v>72.253106800000012</v>
      </c>
      <c r="Q567" s="84">
        <f t="shared" si="660"/>
        <v>59.396668769999998</v>
      </c>
      <c r="R567" s="84">
        <f t="shared" si="660"/>
        <v>355.64167831020001</v>
      </c>
      <c r="S567" s="84">
        <f t="shared" si="660"/>
        <v>-77.956601202000002</v>
      </c>
      <c r="T567" s="35">
        <f t="shared" si="623"/>
        <v>-0.62402089432113161</v>
      </c>
      <c r="U567" s="34">
        <f>SUM(U568:U583)</f>
        <v>0</v>
      </c>
      <c r="V567" s="35">
        <v>0</v>
      </c>
      <c r="W567" s="34">
        <f>SUM(W568:W583)</f>
        <v>0</v>
      </c>
      <c r="X567" s="35">
        <v>0</v>
      </c>
      <c r="Y567" s="84">
        <f>SUM(Y568:Y583)</f>
        <v>-63.073571303333331</v>
      </c>
      <c r="Z567" s="35">
        <f t="shared" si="619"/>
        <v>-0.60340886089606105</v>
      </c>
      <c r="AA567" s="84">
        <f>SUM(AA568:AA583)</f>
        <v>-14.883029898666662</v>
      </c>
      <c r="AB567" s="35">
        <f t="shared" si="621"/>
        <v>-0.72964892115468727</v>
      </c>
      <c r="AC567" s="36" t="s">
        <v>34</v>
      </c>
      <c r="AK567" s="23"/>
      <c r="AL567" s="23"/>
    </row>
    <row r="568" spans="1:38" ht="86.25" customHeight="1" x14ac:dyDescent="0.25">
      <c r="A568" s="43" t="s">
        <v>1209</v>
      </c>
      <c r="B568" s="57" t="s">
        <v>1210</v>
      </c>
      <c r="C568" s="48" t="s">
        <v>1211</v>
      </c>
      <c r="D568" s="49">
        <v>64.950399030200003</v>
      </c>
      <c r="E568" s="47" t="s">
        <v>34</v>
      </c>
      <c r="F568" s="48">
        <v>35.551499389999996</v>
      </c>
      <c r="G568" s="49">
        <v>29.398899640200007</v>
      </c>
      <c r="H568" s="72">
        <f t="shared" ref="H568:H580" si="661">I568+J568+K568+L568</f>
        <v>2.3906000000000001</v>
      </c>
      <c r="I568" s="48">
        <v>0</v>
      </c>
      <c r="J568" s="48">
        <v>0</v>
      </c>
      <c r="K568" s="48">
        <v>2</v>
      </c>
      <c r="L568" s="48">
        <v>0.39060000000000006</v>
      </c>
      <c r="M568" s="72">
        <f t="shared" ref="M568:M583" si="662">N568+O568+P568+Q568</f>
        <v>0.57461724000000003</v>
      </c>
      <c r="N568" s="48">
        <v>0</v>
      </c>
      <c r="O568" s="48">
        <v>0</v>
      </c>
      <c r="P568" s="48">
        <v>0.47884769999999999</v>
      </c>
      <c r="Q568" s="48">
        <v>9.5769540000000042E-2</v>
      </c>
      <c r="R568" s="72">
        <f t="shared" ref="R568:R580" si="663">G568-M568</f>
        <v>28.824282400200008</v>
      </c>
      <c r="S568" s="72">
        <f t="shared" ref="S568:S572" si="664">M568-H568</f>
        <v>-1.81598276</v>
      </c>
      <c r="T568" s="51">
        <f t="shared" si="623"/>
        <v>-0.75963471931732618</v>
      </c>
      <c r="U568" s="50">
        <f t="shared" ref="U568:U572" si="665">N568-I568</f>
        <v>0</v>
      </c>
      <c r="V568" s="51">
        <v>0</v>
      </c>
      <c r="W568" s="50">
        <f t="shared" ref="W568:W572" si="666">O568-J568</f>
        <v>0</v>
      </c>
      <c r="X568" s="51">
        <v>0</v>
      </c>
      <c r="Y568" s="72">
        <f t="shared" ref="Y568:Y572" si="667">P568-K568</f>
        <v>-1.5211523</v>
      </c>
      <c r="Z568" s="51">
        <f t="shared" si="619"/>
        <v>-0.76057615000000001</v>
      </c>
      <c r="AA568" s="72">
        <f t="shared" ref="AA568:AA572" si="668">Q568-L568</f>
        <v>-0.29483046000000002</v>
      </c>
      <c r="AB568" s="51">
        <f t="shared" si="621"/>
        <v>-0.75481428571428566</v>
      </c>
      <c r="AC568" s="15" t="s">
        <v>1212</v>
      </c>
      <c r="AK568" s="23"/>
      <c r="AL568" s="23"/>
    </row>
    <row r="569" spans="1:38" ht="78.75" x14ac:dyDescent="0.25">
      <c r="A569" s="43" t="s">
        <v>1209</v>
      </c>
      <c r="B569" s="57" t="s">
        <v>1213</v>
      </c>
      <c r="C569" s="48" t="s">
        <v>1214</v>
      </c>
      <c r="D569" s="49">
        <v>157.24565999999999</v>
      </c>
      <c r="E569" s="47" t="s">
        <v>34</v>
      </c>
      <c r="F569" s="48">
        <v>38.373056930000004</v>
      </c>
      <c r="G569" s="49">
        <v>118.87260306999998</v>
      </c>
      <c r="H569" s="72">
        <f t="shared" si="661"/>
        <v>8.5619999999999994</v>
      </c>
      <c r="I569" s="48">
        <v>0</v>
      </c>
      <c r="J569" s="48">
        <v>0</v>
      </c>
      <c r="K569" s="48">
        <v>7.1666666666666679</v>
      </c>
      <c r="L569" s="48">
        <v>1.3953333333333315</v>
      </c>
      <c r="M569" s="72">
        <f t="shared" si="662"/>
        <v>0</v>
      </c>
      <c r="N569" s="48">
        <v>0</v>
      </c>
      <c r="O569" s="48">
        <v>0</v>
      </c>
      <c r="P569" s="48">
        <v>0</v>
      </c>
      <c r="Q569" s="48">
        <v>0</v>
      </c>
      <c r="R569" s="72">
        <f t="shared" si="663"/>
        <v>118.87260306999998</v>
      </c>
      <c r="S569" s="72">
        <f t="shared" si="664"/>
        <v>-8.5619999999999994</v>
      </c>
      <c r="T569" s="51">
        <f t="shared" si="623"/>
        <v>-1</v>
      </c>
      <c r="U569" s="50">
        <f t="shared" si="665"/>
        <v>0</v>
      </c>
      <c r="V569" s="51">
        <v>0</v>
      </c>
      <c r="W569" s="50">
        <f t="shared" si="666"/>
        <v>0</v>
      </c>
      <c r="X569" s="51">
        <v>0</v>
      </c>
      <c r="Y569" s="72">
        <f t="shared" si="667"/>
        <v>-7.1666666666666679</v>
      </c>
      <c r="Z569" s="51">
        <f t="shared" si="619"/>
        <v>-1</v>
      </c>
      <c r="AA569" s="72">
        <f t="shared" si="668"/>
        <v>-1.3953333333333315</v>
      </c>
      <c r="AB569" s="51">
        <f t="shared" si="621"/>
        <v>-1</v>
      </c>
      <c r="AC569" s="15" t="s">
        <v>1215</v>
      </c>
      <c r="AK569" s="23"/>
      <c r="AL569" s="23"/>
    </row>
    <row r="570" spans="1:38" ht="47.25" x14ac:dyDescent="0.25">
      <c r="A570" s="43" t="s">
        <v>1209</v>
      </c>
      <c r="B570" s="57" t="s">
        <v>1216</v>
      </c>
      <c r="C570" s="48" t="s">
        <v>1217</v>
      </c>
      <c r="D570" s="49">
        <v>75.159344069999989</v>
      </c>
      <c r="E570" s="47" t="s">
        <v>34</v>
      </c>
      <c r="F570" s="48">
        <v>30.675499240000001</v>
      </c>
      <c r="G570" s="49">
        <v>44.483844829999988</v>
      </c>
      <c r="H570" s="72">
        <f t="shared" si="661"/>
        <v>5.9763999999999999</v>
      </c>
      <c r="I570" s="48">
        <v>0</v>
      </c>
      <c r="J570" s="48">
        <v>0</v>
      </c>
      <c r="K570" s="48">
        <v>5</v>
      </c>
      <c r="L570" s="48">
        <v>0.97639999999999993</v>
      </c>
      <c r="M570" s="72">
        <f t="shared" si="662"/>
        <v>2.0129217500000003</v>
      </c>
      <c r="N570" s="48">
        <v>0</v>
      </c>
      <c r="O570" s="48">
        <v>0</v>
      </c>
      <c r="P570" s="48">
        <v>1.8205617500000002</v>
      </c>
      <c r="Q570" s="48">
        <v>0.19236000000000009</v>
      </c>
      <c r="R570" s="72">
        <f t="shared" si="663"/>
        <v>42.470923079999992</v>
      </c>
      <c r="S570" s="72">
        <f t="shared" si="664"/>
        <v>-3.9634782499999996</v>
      </c>
      <c r="T570" s="51">
        <f t="shared" si="623"/>
        <v>-0.66318824877852878</v>
      </c>
      <c r="U570" s="50">
        <f t="shared" si="665"/>
        <v>0</v>
      </c>
      <c r="V570" s="51">
        <v>0</v>
      </c>
      <c r="W570" s="50">
        <f t="shared" si="666"/>
        <v>0</v>
      </c>
      <c r="X570" s="51">
        <v>0</v>
      </c>
      <c r="Y570" s="72">
        <f t="shared" si="667"/>
        <v>-3.1794382499999996</v>
      </c>
      <c r="Z570" s="51">
        <f t="shared" si="619"/>
        <v>-0.63588764999999992</v>
      </c>
      <c r="AA570" s="72">
        <f t="shared" si="668"/>
        <v>-0.78403999999999985</v>
      </c>
      <c r="AB570" s="51">
        <f t="shared" si="621"/>
        <v>-0.8029905776321179</v>
      </c>
      <c r="AC570" s="15" t="s">
        <v>1218</v>
      </c>
      <c r="AK570" s="23"/>
      <c r="AL570" s="23"/>
    </row>
    <row r="571" spans="1:38" ht="47.25" x14ac:dyDescent="0.25">
      <c r="A571" s="43" t="s">
        <v>1209</v>
      </c>
      <c r="B571" s="57" t="s">
        <v>1219</v>
      </c>
      <c r="C571" s="48" t="s">
        <v>1220</v>
      </c>
      <c r="D571" s="49">
        <v>11.717173599999999</v>
      </c>
      <c r="E571" s="47" t="s">
        <v>34</v>
      </c>
      <c r="F571" s="48">
        <v>0.95997359999999998</v>
      </c>
      <c r="G571" s="49">
        <v>10.757199999999999</v>
      </c>
      <c r="H571" s="72">
        <f t="shared" si="661"/>
        <v>10.757199999999999</v>
      </c>
      <c r="I571" s="48">
        <v>0</v>
      </c>
      <c r="J571" s="48">
        <v>0</v>
      </c>
      <c r="K571" s="48">
        <v>9</v>
      </c>
      <c r="L571" s="48">
        <v>1.7571999999999992</v>
      </c>
      <c r="M571" s="72">
        <f t="shared" si="662"/>
        <v>1.7507610599999999</v>
      </c>
      <c r="N571" s="48">
        <v>0</v>
      </c>
      <c r="O571" s="48">
        <v>0</v>
      </c>
      <c r="P571" s="48">
        <v>1.4784338599999998</v>
      </c>
      <c r="Q571" s="48">
        <v>0.2723272000000001</v>
      </c>
      <c r="R571" s="72">
        <f t="shared" si="663"/>
        <v>9.0064389399999989</v>
      </c>
      <c r="S571" s="72">
        <f t="shared" si="664"/>
        <v>-9.0064389399999989</v>
      </c>
      <c r="T571" s="51">
        <f t="shared" si="623"/>
        <v>-0.83724751236381212</v>
      </c>
      <c r="U571" s="50">
        <f t="shared" si="665"/>
        <v>0</v>
      </c>
      <c r="V571" s="51">
        <v>0</v>
      </c>
      <c r="W571" s="50">
        <f t="shared" si="666"/>
        <v>0</v>
      </c>
      <c r="X571" s="51">
        <v>0</v>
      </c>
      <c r="Y571" s="72">
        <f t="shared" si="667"/>
        <v>-7.52156614</v>
      </c>
      <c r="Z571" s="51">
        <f t="shared" si="619"/>
        <v>-0.83572957111111112</v>
      </c>
      <c r="AA571" s="72">
        <f t="shared" si="668"/>
        <v>-1.4848727999999991</v>
      </c>
      <c r="AB571" s="51">
        <f t="shared" si="621"/>
        <v>-0.84502208058274519</v>
      </c>
      <c r="AC571" s="15" t="s">
        <v>1221</v>
      </c>
      <c r="AK571" s="23"/>
      <c r="AL571" s="23"/>
    </row>
    <row r="572" spans="1:38" ht="46.5" customHeight="1" x14ac:dyDescent="0.25">
      <c r="A572" s="43" t="s">
        <v>1209</v>
      </c>
      <c r="B572" s="57" t="s">
        <v>1222</v>
      </c>
      <c r="C572" s="48" t="s">
        <v>1223</v>
      </c>
      <c r="D572" s="49">
        <v>13.845023980000001</v>
      </c>
      <c r="E572" s="47" t="s">
        <v>34</v>
      </c>
      <c r="F572" s="48">
        <v>1.8450239800000001</v>
      </c>
      <c r="G572" s="49">
        <v>12</v>
      </c>
      <c r="H572" s="72">
        <f t="shared" si="661"/>
        <v>12</v>
      </c>
      <c r="I572" s="48">
        <v>0</v>
      </c>
      <c r="J572" s="48">
        <v>0</v>
      </c>
      <c r="K572" s="48">
        <v>10</v>
      </c>
      <c r="L572" s="48">
        <v>2</v>
      </c>
      <c r="M572" s="72">
        <f t="shared" si="662"/>
        <v>9.8103184800000012</v>
      </c>
      <c r="N572" s="48">
        <v>0</v>
      </c>
      <c r="O572" s="48">
        <v>0</v>
      </c>
      <c r="P572" s="48">
        <v>8.1752654000000025</v>
      </c>
      <c r="Q572" s="48">
        <v>1.6350530799999987</v>
      </c>
      <c r="R572" s="72">
        <f t="shared" si="663"/>
        <v>2.1896815199999988</v>
      </c>
      <c r="S572" s="72">
        <f t="shared" si="664"/>
        <v>-2.1896815199999988</v>
      </c>
      <c r="T572" s="51">
        <f t="shared" si="623"/>
        <v>-0.18247345999999989</v>
      </c>
      <c r="U572" s="50">
        <f t="shared" si="665"/>
        <v>0</v>
      </c>
      <c r="V572" s="51">
        <v>0</v>
      </c>
      <c r="W572" s="50">
        <f t="shared" si="666"/>
        <v>0</v>
      </c>
      <c r="X572" s="51">
        <v>0</v>
      </c>
      <c r="Y572" s="72">
        <f t="shared" si="667"/>
        <v>-1.8247345999999975</v>
      </c>
      <c r="Z572" s="51">
        <f t="shared" si="619"/>
        <v>-0.18247345999999975</v>
      </c>
      <c r="AA572" s="72">
        <f t="shared" si="668"/>
        <v>-0.36494692000000128</v>
      </c>
      <c r="AB572" s="51">
        <f t="shared" si="621"/>
        <v>-0.18247346000000064</v>
      </c>
      <c r="AC572" s="15" t="s">
        <v>1224</v>
      </c>
      <c r="AK572" s="23"/>
      <c r="AL572" s="23"/>
    </row>
    <row r="573" spans="1:38" ht="60" customHeight="1" x14ac:dyDescent="0.25">
      <c r="A573" s="43" t="s">
        <v>1209</v>
      </c>
      <c r="B573" s="57" t="s">
        <v>1225</v>
      </c>
      <c r="C573" s="48" t="s">
        <v>1226</v>
      </c>
      <c r="D573" s="49" t="s">
        <v>34</v>
      </c>
      <c r="E573" s="47" t="s">
        <v>34</v>
      </c>
      <c r="F573" s="48" t="s">
        <v>34</v>
      </c>
      <c r="G573" s="49" t="s">
        <v>34</v>
      </c>
      <c r="H573" s="72" t="s">
        <v>34</v>
      </c>
      <c r="I573" s="48" t="s">
        <v>34</v>
      </c>
      <c r="J573" s="48" t="s">
        <v>34</v>
      </c>
      <c r="K573" s="48" t="s">
        <v>34</v>
      </c>
      <c r="L573" s="48" t="s">
        <v>34</v>
      </c>
      <c r="M573" s="72">
        <f t="shared" si="662"/>
        <v>2.5861696300000006</v>
      </c>
      <c r="N573" s="48">
        <v>0</v>
      </c>
      <c r="O573" s="48">
        <v>0</v>
      </c>
      <c r="P573" s="48">
        <v>2.1560593700000008</v>
      </c>
      <c r="Q573" s="48">
        <v>0.43011025999999991</v>
      </c>
      <c r="R573" s="72" t="s">
        <v>34</v>
      </c>
      <c r="S573" s="72" t="s">
        <v>34</v>
      </c>
      <c r="T573" s="51" t="s">
        <v>34</v>
      </c>
      <c r="U573" s="50" t="s">
        <v>34</v>
      </c>
      <c r="V573" s="51" t="s">
        <v>34</v>
      </c>
      <c r="W573" s="50" t="s">
        <v>34</v>
      </c>
      <c r="X573" s="51" t="s">
        <v>34</v>
      </c>
      <c r="Y573" s="72" t="s">
        <v>34</v>
      </c>
      <c r="Z573" s="51" t="s">
        <v>34</v>
      </c>
      <c r="AA573" s="72" t="s">
        <v>34</v>
      </c>
      <c r="AB573" s="51" t="s">
        <v>34</v>
      </c>
      <c r="AC573" s="15" t="s">
        <v>1227</v>
      </c>
      <c r="AK573" s="23"/>
      <c r="AL573" s="23"/>
    </row>
    <row r="574" spans="1:38" ht="62.25" customHeight="1" x14ac:dyDescent="0.25">
      <c r="A574" s="43" t="s">
        <v>1209</v>
      </c>
      <c r="B574" s="57" t="s">
        <v>1228</v>
      </c>
      <c r="C574" s="48" t="s">
        <v>1229</v>
      </c>
      <c r="D574" s="49">
        <v>19.476969779999997</v>
      </c>
      <c r="E574" s="47" t="s">
        <v>34</v>
      </c>
      <c r="F574" s="48">
        <v>1.2</v>
      </c>
      <c r="G574" s="49">
        <v>18.276969779999998</v>
      </c>
      <c r="H574" s="72">
        <f t="shared" si="661"/>
        <v>18.276969779999998</v>
      </c>
      <c r="I574" s="48">
        <v>0</v>
      </c>
      <c r="J574" s="48">
        <v>0</v>
      </c>
      <c r="K574" s="48">
        <v>15.28396978</v>
      </c>
      <c r="L574" s="48">
        <v>2.9929999999999986</v>
      </c>
      <c r="M574" s="72">
        <f t="shared" si="662"/>
        <v>14.625911840000001</v>
      </c>
      <c r="N574" s="48">
        <v>0</v>
      </c>
      <c r="O574" s="48">
        <v>0</v>
      </c>
      <c r="P574" s="48">
        <v>12.383955500000001</v>
      </c>
      <c r="Q574" s="48">
        <v>2.2419563399999998</v>
      </c>
      <c r="R574" s="72">
        <f t="shared" si="663"/>
        <v>3.6510579399999976</v>
      </c>
      <c r="S574" s="72">
        <f t="shared" ref="S574:S577" si="669">M574-H574</f>
        <v>-3.6510579399999976</v>
      </c>
      <c r="T574" s="51">
        <f t="shared" ref="T574:T577" si="670">S574/H574</f>
        <v>-0.19976276067355833</v>
      </c>
      <c r="U574" s="50">
        <f t="shared" ref="U574:U577" si="671">N574-I574</f>
        <v>0</v>
      </c>
      <c r="V574" s="51">
        <v>0</v>
      </c>
      <c r="W574" s="50">
        <f t="shared" ref="W574:W577" si="672">O574-J574</f>
        <v>0</v>
      </c>
      <c r="X574" s="51">
        <v>0</v>
      </c>
      <c r="Y574" s="72">
        <f t="shared" ref="Y574:Y577" si="673">P574-K574</f>
        <v>-2.9000142799999988</v>
      </c>
      <c r="Z574" s="51">
        <f t="shared" ref="Z574:Z577" si="674">Y574/K574</f>
        <v>-0.18974221499671134</v>
      </c>
      <c r="AA574" s="72">
        <f t="shared" ref="AA574:AA577" si="675">Q574-L574</f>
        <v>-0.75104365999999878</v>
      </c>
      <c r="AB574" s="51">
        <f t="shared" ref="AB574:AB577" si="676">AA574/L574</f>
        <v>-0.25093339792849956</v>
      </c>
      <c r="AC574" s="15" t="s">
        <v>1230</v>
      </c>
      <c r="AK574" s="23"/>
      <c r="AL574" s="23"/>
    </row>
    <row r="575" spans="1:38" ht="78.75" x14ac:dyDescent="0.25">
      <c r="A575" s="43" t="s">
        <v>1209</v>
      </c>
      <c r="B575" s="57" t="s">
        <v>1231</v>
      </c>
      <c r="C575" s="48" t="s">
        <v>1232</v>
      </c>
      <c r="D575" s="49">
        <v>29.566927688</v>
      </c>
      <c r="E575" s="47" t="s">
        <v>34</v>
      </c>
      <c r="F575" s="48">
        <v>16.101775269999997</v>
      </c>
      <c r="G575" s="49">
        <v>13.465152418000002</v>
      </c>
      <c r="H575" s="72">
        <f t="shared" si="661"/>
        <v>11.726404624000001</v>
      </c>
      <c r="I575" s="48">
        <v>0</v>
      </c>
      <c r="J575" s="48">
        <v>0</v>
      </c>
      <c r="K575" s="48">
        <v>9.8062466700000002</v>
      </c>
      <c r="L575" s="48">
        <v>1.9201579540000004</v>
      </c>
      <c r="M575" s="72">
        <f t="shared" si="662"/>
        <v>6.3942632500000016</v>
      </c>
      <c r="N575" s="48">
        <v>0</v>
      </c>
      <c r="O575" s="48">
        <v>0</v>
      </c>
      <c r="P575" s="48">
        <v>5.3627955200000024</v>
      </c>
      <c r="Q575" s="48">
        <v>1.0314677299999992</v>
      </c>
      <c r="R575" s="72">
        <f t="shared" si="663"/>
        <v>7.0708891680000008</v>
      </c>
      <c r="S575" s="72">
        <f t="shared" si="669"/>
        <v>-5.332141373999999</v>
      </c>
      <c r="T575" s="51">
        <f t="shared" si="670"/>
        <v>-0.45471238158428384</v>
      </c>
      <c r="U575" s="50">
        <f t="shared" si="671"/>
        <v>0</v>
      </c>
      <c r="V575" s="51">
        <v>0</v>
      </c>
      <c r="W575" s="50">
        <f t="shared" si="672"/>
        <v>0</v>
      </c>
      <c r="X575" s="51">
        <v>0</v>
      </c>
      <c r="Y575" s="72">
        <f t="shared" si="673"/>
        <v>-4.4434511499999978</v>
      </c>
      <c r="Z575" s="51">
        <f t="shared" si="674"/>
        <v>-0.45312455412668073</v>
      </c>
      <c r="AA575" s="72">
        <f t="shared" si="675"/>
        <v>-0.88869022400000119</v>
      </c>
      <c r="AB575" s="51">
        <f t="shared" si="676"/>
        <v>-0.46282141640937158</v>
      </c>
      <c r="AC575" s="15" t="s">
        <v>764</v>
      </c>
      <c r="AK575" s="23"/>
      <c r="AL575" s="23"/>
    </row>
    <row r="576" spans="1:38" ht="74.25" customHeight="1" x14ac:dyDescent="0.25">
      <c r="A576" s="43" t="s">
        <v>1209</v>
      </c>
      <c r="B576" s="57" t="s">
        <v>1233</v>
      </c>
      <c r="C576" s="48" t="s">
        <v>1234</v>
      </c>
      <c r="D576" s="49">
        <v>17.938044779999998</v>
      </c>
      <c r="E576" s="47" t="s">
        <v>34</v>
      </c>
      <c r="F576" s="48">
        <v>1.27031721</v>
      </c>
      <c r="G576" s="49">
        <v>16.667727569999997</v>
      </c>
      <c r="H576" s="72">
        <f t="shared" si="661"/>
        <v>10.007178317999999</v>
      </c>
      <c r="I576" s="48">
        <v>0</v>
      </c>
      <c r="J576" s="48">
        <v>0</v>
      </c>
      <c r="K576" s="48">
        <v>8.3701743799999999</v>
      </c>
      <c r="L576" s="48">
        <v>1.6370039379999994</v>
      </c>
      <c r="M576" s="72">
        <f t="shared" si="662"/>
        <v>9.3275236600000007</v>
      </c>
      <c r="N576" s="48">
        <v>0</v>
      </c>
      <c r="O576" s="48">
        <v>0</v>
      </c>
      <c r="P576" s="48">
        <v>9.3275236600000007</v>
      </c>
      <c r="Q576" s="48">
        <v>0</v>
      </c>
      <c r="R576" s="72">
        <f t="shared" si="663"/>
        <v>7.3402039099999961</v>
      </c>
      <c r="S576" s="72">
        <f t="shared" si="669"/>
        <v>-0.67965465799999869</v>
      </c>
      <c r="T576" s="51">
        <f t="shared" si="670"/>
        <v>-6.7916713023640024E-2</v>
      </c>
      <c r="U576" s="50">
        <f t="shared" si="671"/>
        <v>0</v>
      </c>
      <c r="V576" s="51">
        <v>0</v>
      </c>
      <c r="W576" s="50">
        <f t="shared" si="672"/>
        <v>0</v>
      </c>
      <c r="X576" s="51">
        <v>0</v>
      </c>
      <c r="Y576" s="72">
        <f t="shared" si="673"/>
        <v>0.95734928000000075</v>
      </c>
      <c r="Z576" s="51">
        <f t="shared" si="674"/>
        <v>0.1143762646436048</v>
      </c>
      <c r="AA576" s="72">
        <f t="shared" si="675"/>
        <v>-1.6370039379999994</v>
      </c>
      <c r="AB576" s="51">
        <f t="shared" si="676"/>
        <v>-1</v>
      </c>
      <c r="AC576" s="15" t="s">
        <v>34</v>
      </c>
      <c r="AK576" s="23"/>
      <c r="AL576" s="23"/>
    </row>
    <row r="577" spans="1:38" ht="60" customHeight="1" x14ac:dyDescent="0.25">
      <c r="A577" s="43" t="s">
        <v>1209</v>
      </c>
      <c r="B577" s="57" t="s">
        <v>1235</v>
      </c>
      <c r="C577" s="48" t="s">
        <v>1236</v>
      </c>
      <c r="D577" s="49">
        <v>27.542622396000002</v>
      </c>
      <c r="E577" s="47" t="s">
        <v>34</v>
      </c>
      <c r="F577" s="48">
        <v>0.78421277</v>
      </c>
      <c r="G577" s="49">
        <v>26.758409626000002</v>
      </c>
      <c r="H577" s="72">
        <f t="shared" si="661"/>
        <v>2.8012651040000001</v>
      </c>
      <c r="I577" s="48">
        <v>0</v>
      </c>
      <c r="J577" s="48">
        <v>0</v>
      </c>
      <c r="K577" s="48">
        <v>2.3450214200000001</v>
      </c>
      <c r="L577" s="48">
        <v>0.45624368399999993</v>
      </c>
      <c r="M577" s="72">
        <f t="shared" si="662"/>
        <v>2.2205352700000001</v>
      </c>
      <c r="N577" s="48">
        <v>0</v>
      </c>
      <c r="O577" s="48">
        <v>0</v>
      </c>
      <c r="P577" s="48">
        <v>2.2171127200000003</v>
      </c>
      <c r="Q577" s="48">
        <v>3.4225499999999999E-3</v>
      </c>
      <c r="R577" s="72">
        <f t="shared" si="663"/>
        <v>24.537874356000003</v>
      </c>
      <c r="S577" s="72">
        <f t="shared" si="669"/>
        <v>-0.580729834</v>
      </c>
      <c r="T577" s="51">
        <f t="shared" si="670"/>
        <v>-0.20730984481645831</v>
      </c>
      <c r="U577" s="50">
        <f t="shared" si="671"/>
        <v>0</v>
      </c>
      <c r="V577" s="51">
        <v>0</v>
      </c>
      <c r="W577" s="50">
        <f t="shared" si="672"/>
        <v>0</v>
      </c>
      <c r="X577" s="51">
        <v>0</v>
      </c>
      <c r="Y577" s="72">
        <f t="shared" si="673"/>
        <v>-0.12790869999999988</v>
      </c>
      <c r="Z577" s="51">
        <f t="shared" si="674"/>
        <v>-5.4544789616463231E-2</v>
      </c>
      <c r="AA577" s="72">
        <f t="shared" si="675"/>
        <v>-0.4528211339999999</v>
      </c>
      <c r="AB577" s="51">
        <f t="shared" si="676"/>
        <v>-0.99249841670136951</v>
      </c>
      <c r="AC577" s="15" t="s">
        <v>1237</v>
      </c>
      <c r="AK577" s="23"/>
      <c r="AL577" s="23"/>
    </row>
    <row r="578" spans="1:38" ht="60" customHeight="1" x14ac:dyDescent="0.25">
      <c r="A578" s="43" t="s">
        <v>1209</v>
      </c>
      <c r="B578" s="57" t="s">
        <v>1238</v>
      </c>
      <c r="C578" s="48" t="s">
        <v>1239</v>
      </c>
      <c r="D578" s="49" t="s">
        <v>34</v>
      </c>
      <c r="E578" s="47" t="s">
        <v>34</v>
      </c>
      <c r="F578" s="48" t="s">
        <v>34</v>
      </c>
      <c r="G578" s="49" t="s">
        <v>34</v>
      </c>
      <c r="H578" s="72" t="s">
        <v>34</v>
      </c>
      <c r="I578" s="48" t="s">
        <v>34</v>
      </c>
      <c r="J578" s="48" t="s">
        <v>34</v>
      </c>
      <c r="K578" s="48" t="s">
        <v>34</v>
      </c>
      <c r="L578" s="48" t="s">
        <v>34</v>
      </c>
      <c r="M578" s="72">
        <f t="shared" si="662"/>
        <v>0.77512283999999998</v>
      </c>
      <c r="N578" s="48">
        <v>0</v>
      </c>
      <c r="O578" s="48">
        <v>0</v>
      </c>
      <c r="P578" s="48">
        <v>0.6459357</v>
      </c>
      <c r="Q578" s="48">
        <v>0.12918713999999998</v>
      </c>
      <c r="R578" s="72" t="s">
        <v>34</v>
      </c>
      <c r="S578" s="72" t="s">
        <v>34</v>
      </c>
      <c r="T578" s="51" t="s">
        <v>34</v>
      </c>
      <c r="U578" s="50" t="s">
        <v>34</v>
      </c>
      <c r="V578" s="51" t="s">
        <v>34</v>
      </c>
      <c r="W578" s="50" t="s">
        <v>34</v>
      </c>
      <c r="X578" s="51" t="s">
        <v>34</v>
      </c>
      <c r="Y578" s="72" t="s">
        <v>34</v>
      </c>
      <c r="Z578" s="51" t="s">
        <v>34</v>
      </c>
      <c r="AA578" s="72" t="s">
        <v>34</v>
      </c>
      <c r="AB578" s="51" t="s">
        <v>34</v>
      </c>
      <c r="AC578" s="15" t="s">
        <v>1240</v>
      </c>
      <c r="AK578" s="23"/>
      <c r="AL578" s="23"/>
    </row>
    <row r="579" spans="1:38" ht="60" customHeight="1" x14ac:dyDescent="0.25">
      <c r="A579" s="43" t="s">
        <v>1209</v>
      </c>
      <c r="B579" s="57" t="s">
        <v>1241</v>
      </c>
      <c r="C579" s="48" t="s">
        <v>1242</v>
      </c>
      <c r="D579" s="49">
        <v>35.808249726</v>
      </c>
      <c r="E579" s="47" t="s">
        <v>34</v>
      </c>
      <c r="F579" s="48">
        <v>0</v>
      </c>
      <c r="G579" s="49">
        <v>35.808249726</v>
      </c>
      <c r="H579" s="72">
        <f t="shared" si="661"/>
        <v>35.228249725999994</v>
      </c>
      <c r="I579" s="48">
        <v>0</v>
      </c>
      <c r="J579" s="48">
        <v>0</v>
      </c>
      <c r="K579" s="48">
        <v>29.556666666666665</v>
      </c>
      <c r="L579" s="48">
        <v>5.6715830593333294</v>
      </c>
      <c r="M579" s="72">
        <f t="shared" si="662"/>
        <v>0</v>
      </c>
      <c r="N579" s="48">
        <v>0</v>
      </c>
      <c r="O579" s="48">
        <v>0</v>
      </c>
      <c r="P579" s="48">
        <v>0</v>
      </c>
      <c r="Q579" s="48">
        <v>0</v>
      </c>
      <c r="R579" s="72">
        <f t="shared" si="663"/>
        <v>35.808249726</v>
      </c>
      <c r="S579" s="72">
        <f t="shared" ref="S579:S580" si="677">M579-H579</f>
        <v>-35.228249725999994</v>
      </c>
      <c r="T579" s="51">
        <f t="shared" ref="T579:T580" si="678">S579/H579</f>
        <v>-1</v>
      </c>
      <c r="U579" s="50">
        <f t="shared" ref="U579:U580" si="679">N579-I579</f>
        <v>0</v>
      </c>
      <c r="V579" s="51">
        <v>0</v>
      </c>
      <c r="W579" s="50">
        <f t="shared" ref="W579:W580" si="680">O579-J579</f>
        <v>0</v>
      </c>
      <c r="X579" s="51">
        <v>0</v>
      </c>
      <c r="Y579" s="72">
        <f t="shared" ref="Y579:Y580" si="681">P579-K579</f>
        <v>-29.556666666666665</v>
      </c>
      <c r="Z579" s="51">
        <f t="shared" ref="Z579:Z580" si="682">Y579/K579</f>
        <v>-1</v>
      </c>
      <c r="AA579" s="72">
        <f t="shared" ref="AA579:AA580" si="683">Q579-L579</f>
        <v>-5.6715830593333294</v>
      </c>
      <c r="AB579" s="51">
        <f t="shared" ref="AB579:AB580" si="684">AA579/L579</f>
        <v>-1</v>
      </c>
      <c r="AC579" s="15" t="s">
        <v>1243</v>
      </c>
      <c r="AK579" s="23"/>
      <c r="AL579" s="23"/>
    </row>
    <row r="580" spans="1:38" ht="60" customHeight="1" x14ac:dyDescent="0.25">
      <c r="A580" s="43" t="s">
        <v>1209</v>
      </c>
      <c r="B580" s="57" t="s">
        <v>1244</v>
      </c>
      <c r="C580" s="48" t="s">
        <v>1245</v>
      </c>
      <c r="D580" s="49">
        <v>76.122287999999998</v>
      </c>
      <c r="E580" s="47" t="s">
        <v>34</v>
      </c>
      <c r="F580" s="48">
        <v>0</v>
      </c>
      <c r="G580" s="49">
        <v>76.122287999999998</v>
      </c>
      <c r="H580" s="72">
        <f t="shared" si="661"/>
        <v>7.2</v>
      </c>
      <c r="I580" s="48">
        <v>0</v>
      </c>
      <c r="J580" s="48">
        <v>0</v>
      </c>
      <c r="K580" s="48">
        <v>6</v>
      </c>
      <c r="L580" s="48">
        <v>1.2000000000000002</v>
      </c>
      <c r="M580" s="72">
        <f t="shared" si="662"/>
        <v>0.25281379999999998</v>
      </c>
      <c r="N580" s="48">
        <v>0</v>
      </c>
      <c r="O580" s="48">
        <v>0</v>
      </c>
      <c r="P580" s="48">
        <v>0.21067816999999997</v>
      </c>
      <c r="Q580" s="48">
        <v>4.213563E-2</v>
      </c>
      <c r="R580" s="72">
        <f t="shared" si="663"/>
        <v>75.869474199999999</v>
      </c>
      <c r="S580" s="72">
        <f t="shared" si="677"/>
        <v>-6.9471862</v>
      </c>
      <c r="T580" s="51">
        <f t="shared" si="678"/>
        <v>-0.96488697222222219</v>
      </c>
      <c r="U580" s="50">
        <f t="shared" si="679"/>
        <v>0</v>
      </c>
      <c r="V580" s="51">
        <v>0</v>
      </c>
      <c r="W580" s="50">
        <f t="shared" si="680"/>
        <v>0</v>
      </c>
      <c r="X580" s="51">
        <v>0</v>
      </c>
      <c r="Y580" s="72">
        <f t="shared" si="681"/>
        <v>-5.7893218300000004</v>
      </c>
      <c r="Z580" s="51">
        <f t="shared" si="682"/>
        <v>-0.9648869716666667</v>
      </c>
      <c r="AA580" s="72">
        <f t="shared" si="683"/>
        <v>-1.1578643700000002</v>
      </c>
      <c r="AB580" s="51">
        <f t="shared" si="684"/>
        <v>-0.96488697499999998</v>
      </c>
      <c r="AC580" s="15" t="s">
        <v>1246</v>
      </c>
      <c r="AK580" s="23"/>
      <c r="AL580" s="23"/>
    </row>
    <row r="581" spans="1:38" ht="60" customHeight="1" x14ac:dyDescent="0.25">
      <c r="A581" s="43" t="s">
        <v>1209</v>
      </c>
      <c r="B581" s="57" t="s">
        <v>1247</v>
      </c>
      <c r="C581" s="48" t="s">
        <v>1248</v>
      </c>
      <c r="D581" s="49" t="s">
        <v>34</v>
      </c>
      <c r="E581" s="47" t="s">
        <v>34</v>
      </c>
      <c r="F581" s="48" t="s">
        <v>34</v>
      </c>
      <c r="G581" s="49" t="s">
        <v>34</v>
      </c>
      <c r="H581" s="72" t="s">
        <v>34</v>
      </c>
      <c r="I581" s="48" t="s">
        <v>34</v>
      </c>
      <c r="J581" s="48" t="s">
        <v>34</v>
      </c>
      <c r="K581" s="48" t="s">
        <v>34</v>
      </c>
      <c r="L581" s="48" t="s">
        <v>34</v>
      </c>
      <c r="M581" s="72">
        <f t="shared" si="662"/>
        <v>33.309061979999996</v>
      </c>
      <c r="N581" s="48">
        <v>0</v>
      </c>
      <c r="O581" s="48">
        <v>0</v>
      </c>
      <c r="P581" s="48">
        <v>27.995937449999996</v>
      </c>
      <c r="Q581" s="48">
        <v>5.3131245299999996</v>
      </c>
      <c r="R581" s="72" t="s">
        <v>34</v>
      </c>
      <c r="S581" s="72" t="s">
        <v>34</v>
      </c>
      <c r="T581" s="51" t="s">
        <v>34</v>
      </c>
      <c r="U581" s="50" t="s">
        <v>34</v>
      </c>
      <c r="V581" s="51" t="s">
        <v>34</v>
      </c>
      <c r="W581" s="50" t="s">
        <v>34</v>
      </c>
      <c r="X581" s="51" t="s">
        <v>34</v>
      </c>
      <c r="Y581" s="72" t="s">
        <v>34</v>
      </c>
      <c r="Z581" s="51" t="s">
        <v>34</v>
      </c>
      <c r="AA581" s="72" t="s">
        <v>34</v>
      </c>
      <c r="AB581" s="51" t="s">
        <v>34</v>
      </c>
      <c r="AC581" s="15" t="s">
        <v>764</v>
      </c>
      <c r="AK581" s="23"/>
      <c r="AL581" s="23"/>
    </row>
    <row r="582" spans="1:38" ht="76.5" customHeight="1" x14ac:dyDescent="0.25">
      <c r="A582" s="43" t="s">
        <v>1209</v>
      </c>
      <c r="B582" s="98" t="s">
        <v>1249</v>
      </c>
      <c r="C582" s="46" t="s">
        <v>1250</v>
      </c>
      <c r="D582" s="49" t="s">
        <v>34</v>
      </c>
      <c r="E582" s="47" t="s">
        <v>34</v>
      </c>
      <c r="F582" s="48" t="s">
        <v>34</v>
      </c>
      <c r="G582" s="49" t="s">
        <v>34</v>
      </c>
      <c r="H582" s="72" t="s">
        <v>34</v>
      </c>
      <c r="I582" s="48" t="s">
        <v>34</v>
      </c>
      <c r="J582" s="48" t="s">
        <v>34</v>
      </c>
      <c r="K582" s="48" t="s">
        <v>34</v>
      </c>
      <c r="L582" s="48" t="s">
        <v>34</v>
      </c>
      <c r="M582" s="72">
        <f t="shared" si="662"/>
        <v>47.384999999999998</v>
      </c>
      <c r="N582" s="48">
        <v>0</v>
      </c>
      <c r="O582" s="48">
        <v>0</v>
      </c>
      <c r="P582" s="48">
        <v>0</v>
      </c>
      <c r="Q582" s="48">
        <v>47.384999999999998</v>
      </c>
      <c r="R582" s="72" t="s">
        <v>34</v>
      </c>
      <c r="S582" s="72" t="s">
        <v>34</v>
      </c>
      <c r="T582" s="51" t="s">
        <v>34</v>
      </c>
      <c r="U582" s="50" t="s">
        <v>34</v>
      </c>
      <c r="V582" s="51" t="s">
        <v>34</v>
      </c>
      <c r="W582" s="50" t="s">
        <v>34</v>
      </c>
      <c r="X582" s="51" t="s">
        <v>34</v>
      </c>
      <c r="Y582" s="72" t="s">
        <v>34</v>
      </c>
      <c r="Z582" s="51" t="s">
        <v>34</v>
      </c>
      <c r="AA582" s="72" t="s">
        <v>34</v>
      </c>
      <c r="AB582" s="51" t="s">
        <v>34</v>
      </c>
      <c r="AC582" s="15" t="s">
        <v>1251</v>
      </c>
      <c r="AK582" s="23"/>
      <c r="AL582" s="23"/>
    </row>
    <row r="583" spans="1:38" ht="69.75" customHeight="1" x14ac:dyDescent="0.25">
      <c r="A583" s="43" t="s">
        <v>1209</v>
      </c>
      <c r="B583" s="98" t="s">
        <v>1252</v>
      </c>
      <c r="C583" s="46" t="s">
        <v>1253</v>
      </c>
      <c r="D583" s="46" t="s">
        <v>34</v>
      </c>
      <c r="E583" s="47" t="s">
        <v>34</v>
      </c>
      <c r="F583" s="48" t="s">
        <v>34</v>
      </c>
      <c r="G583" s="49" t="s">
        <v>34</v>
      </c>
      <c r="H583" s="72" t="s">
        <v>34</v>
      </c>
      <c r="I583" s="48" t="s">
        <v>34</v>
      </c>
      <c r="J583" s="48" t="s">
        <v>34</v>
      </c>
      <c r="K583" s="48" t="s">
        <v>34</v>
      </c>
      <c r="L583" s="48" t="s">
        <v>34</v>
      </c>
      <c r="M583" s="72">
        <f t="shared" si="662"/>
        <v>0.62475477000000001</v>
      </c>
      <c r="N583" s="48">
        <v>0</v>
      </c>
      <c r="O583" s="48">
        <v>0</v>
      </c>
      <c r="P583" s="48">
        <v>0</v>
      </c>
      <c r="Q583" s="48">
        <v>0.62475477000000001</v>
      </c>
      <c r="R583" s="72" t="s">
        <v>34</v>
      </c>
      <c r="S583" s="72" t="s">
        <v>34</v>
      </c>
      <c r="T583" s="51" t="s">
        <v>34</v>
      </c>
      <c r="U583" s="50" t="s">
        <v>34</v>
      </c>
      <c r="V583" s="51" t="s">
        <v>34</v>
      </c>
      <c r="W583" s="50" t="s">
        <v>34</v>
      </c>
      <c r="X583" s="51" t="s">
        <v>34</v>
      </c>
      <c r="Y583" s="72" t="s">
        <v>34</v>
      </c>
      <c r="Z583" s="51" t="s">
        <v>34</v>
      </c>
      <c r="AA583" s="72" t="s">
        <v>34</v>
      </c>
      <c r="AB583" s="51" t="s">
        <v>34</v>
      </c>
      <c r="AC583" s="15" t="s">
        <v>1254</v>
      </c>
      <c r="AK583" s="23"/>
      <c r="AL583" s="23"/>
    </row>
    <row r="584" spans="1:38" ht="47.25" x14ac:dyDescent="0.25">
      <c r="A584" s="30" t="s">
        <v>1255</v>
      </c>
      <c r="B584" s="37" t="s">
        <v>359</v>
      </c>
      <c r="C584" s="32" t="s">
        <v>33</v>
      </c>
      <c r="D584" s="107">
        <f>D585</f>
        <v>0</v>
      </c>
      <c r="E584" s="108" t="s">
        <v>34</v>
      </c>
      <c r="F584" s="84">
        <f t="shared" ref="F584" si="685">F585</f>
        <v>0</v>
      </c>
      <c r="G584" s="107">
        <f>G585</f>
        <v>0</v>
      </c>
      <c r="H584" s="84">
        <f t="shared" ref="H584:AA584" si="686">H585</f>
        <v>0</v>
      </c>
      <c r="I584" s="84">
        <f t="shared" si="686"/>
        <v>0</v>
      </c>
      <c r="J584" s="84">
        <f t="shared" si="686"/>
        <v>0</v>
      </c>
      <c r="K584" s="84">
        <f t="shared" si="686"/>
        <v>0</v>
      </c>
      <c r="L584" s="84">
        <f t="shared" si="686"/>
        <v>0</v>
      </c>
      <c r="M584" s="84">
        <f t="shared" si="686"/>
        <v>0</v>
      </c>
      <c r="N584" s="84">
        <f t="shared" si="686"/>
        <v>0</v>
      </c>
      <c r="O584" s="84">
        <f t="shared" si="686"/>
        <v>0</v>
      </c>
      <c r="P584" s="84">
        <f t="shared" si="686"/>
        <v>0</v>
      </c>
      <c r="Q584" s="84">
        <f t="shared" si="686"/>
        <v>0</v>
      </c>
      <c r="R584" s="84">
        <f t="shared" si="686"/>
        <v>0</v>
      </c>
      <c r="S584" s="84">
        <f t="shared" si="686"/>
        <v>0</v>
      </c>
      <c r="T584" s="35">
        <v>0</v>
      </c>
      <c r="U584" s="34">
        <f t="shared" si="686"/>
        <v>0</v>
      </c>
      <c r="V584" s="35">
        <v>0</v>
      </c>
      <c r="W584" s="34">
        <f t="shared" si="686"/>
        <v>0</v>
      </c>
      <c r="X584" s="35">
        <v>0</v>
      </c>
      <c r="Y584" s="84">
        <f t="shared" si="686"/>
        <v>0</v>
      </c>
      <c r="Z584" s="35">
        <v>0</v>
      </c>
      <c r="AA584" s="84">
        <f t="shared" si="686"/>
        <v>0</v>
      </c>
      <c r="AB584" s="35">
        <v>0</v>
      </c>
      <c r="AC584" s="36" t="s">
        <v>34</v>
      </c>
      <c r="AK584" s="23"/>
      <c r="AL584" s="23"/>
    </row>
    <row r="585" spans="1:38" x14ac:dyDescent="0.25">
      <c r="A585" s="30" t="s">
        <v>1256</v>
      </c>
      <c r="B585" s="37" t="s">
        <v>367</v>
      </c>
      <c r="C585" s="32" t="s">
        <v>33</v>
      </c>
      <c r="D585" s="107">
        <v>0</v>
      </c>
      <c r="E585" s="108" t="s">
        <v>34</v>
      </c>
      <c r="F585" s="84">
        <f t="shared" ref="F585" si="687">F586+F587</f>
        <v>0</v>
      </c>
      <c r="G585" s="107">
        <f>G586+G587</f>
        <v>0</v>
      </c>
      <c r="H585" s="84">
        <f t="shared" ref="H585:AA585" si="688">H586+H587</f>
        <v>0</v>
      </c>
      <c r="I585" s="84">
        <f t="shared" si="688"/>
        <v>0</v>
      </c>
      <c r="J585" s="84">
        <f t="shared" si="688"/>
        <v>0</v>
      </c>
      <c r="K585" s="84">
        <f t="shared" si="688"/>
        <v>0</v>
      </c>
      <c r="L585" s="84">
        <f t="shared" si="688"/>
        <v>0</v>
      </c>
      <c r="M585" s="84">
        <f t="shared" si="688"/>
        <v>0</v>
      </c>
      <c r="N585" s="84">
        <f t="shared" si="688"/>
        <v>0</v>
      </c>
      <c r="O585" s="84">
        <f t="shared" si="688"/>
        <v>0</v>
      </c>
      <c r="P585" s="84">
        <f t="shared" si="688"/>
        <v>0</v>
      </c>
      <c r="Q585" s="84">
        <f t="shared" si="688"/>
        <v>0</v>
      </c>
      <c r="R585" s="84">
        <f t="shared" si="688"/>
        <v>0</v>
      </c>
      <c r="S585" s="84">
        <f t="shared" si="688"/>
        <v>0</v>
      </c>
      <c r="T585" s="35">
        <v>0</v>
      </c>
      <c r="U585" s="34">
        <f t="shared" si="688"/>
        <v>0</v>
      </c>
      <c r="V585" s="35">
        <v>0</v>
      </c>
      <c r="W585" s="34">
        <f t="shared" si="688"/>
        <v>0</v>
      </c>
      <c r="X585" s="35">
        <v>0</v>
      </c>
      <c r="Y585" s="84">
        <f t="shared" si="688"/>
        <v>0</v>
      </c>
      <c r="Z585" s="35">
        <v>0</v>
      </c>
      <c r="AA585" s="84">
        <f t="shared" si="688"/>
        <v>0</v>
      </c>
      <c r="AB585" s="35">
        <v>0</v>
      </c>
      <c r="AC585" s="36" t="s">
        <v>34</v>
      </c>
      <c r="AK585" s="23"/>
      <c r="AL585" s="23"/>
    </row>
    <row r="586" spans="1:38" ht="47.25" x14ac:dyDescent="0.25">
      <c r="A586" s="30" t="s">
        <v>1257</v>
      </c>
      <c r="B586" s="37" t="s">
        <v>363</v>
      </c>
      <c r="C586" s="32" t="s">
        <v>33</v>
      </c>
      <c r="D586" s="107">
        <v>0</v>
      </c>
      <c r="E586" s="108" t="s">
        <v>34</v>
      </c>
      <c r="F586" s="84">
        <v>0</v>
      </c>
      <c r="G586" s="107">
        <v>0</v>
      </c>
      <c r="H586" s="84">
        <v>0</v>
      </c>
      <c r="I586" s="84">
        <v>0</v>
      </c>
      <c r="J586" s="84">
        <v>0</v>
      </c>
      <c r="K586" s="84">
        <v>0</v>
      </c>
      <c r="L586" s="84">
        <v>0</v>
      </c>
      <c r="M586" s="84">
        <v>0</v>
      </c>
      <c r="N586" s="84">
        <v>0</v>
      </c>
      <c r="O586" s="84">
        <v>0</v>
      </c>
      <c r="P586" s="84">
        <v>0</v>
      </c>
      <c r="Q586" s="84">
        <v>0</v>
      </c>
      <c r="R586" s="84">
        <v>0</v>
      </c>
      <c r="S586" s="84">
        <v>0</v>
      </c>
      <c r="T586" s="35">
        <v>0</v>
      </c>
      <c r="U586" s="34">
        <v>0</v>
      </c>
      <c r="V586" s="35">
        <v>0</v>
      </c>
      <c r="W586" s="34">
        <v>0</v>
      </c>
      <c r="X586" s="35">
        <v>0</v>
      </c>
      <c r="Y586" s="84">
        <v>0</v>
      </c>
      <c r="Z586" s="35">
        <v>0</v>
      </c>
      <c r="AA586" s="84">
        <v>0</v>
      </c>
      <c r="AB586" s="35">
        <v>0</v>
      </c>
      <c r="AC586" s="36" t="s">
        <v>34</v>
      </c>
      <c r="AK586" s="23"/>
      <c r="AL586" s="23"/>
    </row>
    <row r="587" spans="1:38" ht="47.25" x14ac:dyDescent="0.25">
      <c r="A587" s="30" t="s">
        <v>1258</v>
      </c>
      <c r="B587" s="37" t="s">
        <v>365</v>
      </c>
      <c r="C587" s="32" t="s">
        <v>33</v>
      </c>
      <c r="D587" s="107">
        <v>0</v>
      </c>
      <c r="E587" s="108" t="s">
        <v>34</v>
      </c>
      <c r="F587" s="84">
        <v>0</v>
      </c>
      <c r="G587" s="107">
        <v>0</v>
      </c>
      <c r="H587" s="84">
        <v>0</v>
      </c>
      <c r="I587" s="84">
        <v>0</v>
      </c>
      <c r="J587" s="84">
        <v>0</v>
      </c>
      <c r="K587" s="84">
        <v>0</v>
      </c>
      <c r="L587" s="84">
        <v>0</v>
      </c>
      <c r="M587" s="84">
        <v>0</v>
      </c>
      <c r="N587" s="84">
        <v>0</v>
      </c>
      <c r="O587" s="84">
        <v>0</v>
      </c>
      <c r="P587" s="84">
        <v>0</v>
      </c>
      <c r="Q587" s="84">
        <v>0</v>
      </c>
      <c r="R587" s="84">
        <v>0</v>
      </c>
      <c r="S587" s="84">
        <v>0</v>
      </c>
      <c r="T587" s="35">
        <v>0</v>
      </c>
      <c r="U587" s="34">
        <v>0</v>
      </c>
      <c r="V587" s="35">
        <v>0</v>
      </c>
      <c r="W587" s="34">
        <v>0</v>
      </c>
      <c r="X587" s="35">
        <v>0</v>
      </c>
      <c r="Y587" s="84">
        <v>0</v>
      </c>
      <c r="Z587" s="35">
        <v>0</v>
      </c>
      <c r="AA587" s="84">
        <v>0</v>
      </c>
      <c r="AB587" s="35">
        <v>0</v>
      </c>
      <c r="AC587" s="36" t="s">
        <v>34</v>
      </c>
      <c r="AK587" s="23"/>
      <c r="AL587" s="23"/>
    </row>
    <row r="588" spans="1:38" x14ac:dyDescent="0.25">
      <c r="A588" s="30" t="s">
        <v>1259</v>
      </c>
      <c r="B588" s="37" t="s">
        <v>367</v>
      </c>
      <c r="C588" s="32" t="s">
        <v>33</v>
      </c>
      <c r="D588" s="107">
        <v>0</v>
      </c>
      <c r="E588" s="108" t="s">
        <v>34</v>
      </c>
      <c r="F588" s="84">
        <v>0</v>
      </c>
      <c r="G588" s="107">
        <v>0</v>
      </c>
      <c r="H588" s="84">
        <v>0</v>
      </c>
      <c r="I588" s="84">
        <v>0</v>
      </c>
      <c r="J588" s="84">
        <v>0</v>
      </c>
      <c r="K588" s="84">
        <v>0</v>
      </c>
      <c r="L588" s="84">
        <v>0</v>
      </c>
      <c r="M588" s="84">
        <v>0</v>
      </c>
      <c r="N588" s="84">
        <v>0</v>
      </c>
      <c r="O588" s="84">
        <v>0</v>
      </c>
      <c r="P588" s="84">
        <v>0</v>
      </c>
      <c r="Q588" s="84">
        <v>0</v>
      </c>
      <c r="R588" s="84">
        <v>0</v>
      </c>
      <c r="S588" s="84">
        <v>0</v>
      </c>
      <c r="T588" s="35">
        <v>0</v>
      </c>
      <c r="U588" s="34">
        <v>0</v>
      </c>
      <c r="V588" s="35">
        <v>0</v>
      </c>
      <c r="W588" s="34">
        <v>0</v>
      </c>
      <c r="X588" s="35">
        <v>0</v>
      </c>
      <c r="Y588" s="84">
        <v>0</v>
      </c>
      <c r="Z588" s="35">
        <v>0</v>
      </c>
      <c r="AA588" s="84">
        <v>0</v>
      </c>
      <c r="AB588" s="35">
        <v>0</v>
      </c>
      <c r="AC588" s="36" t="s">
        <v>34</v>
      </c>
      <c r="AK588" s="23"/>
      <c r="AL588" s="23"/>
    </row>
    <row r="589" spans="1:38" ht="47.25" x14ac:dyDescent="0.25">
      <c r="A589" s="30" t="s">
        <v>1260</v>
      </c>
      <c r="B589" s="37" t="s">
        <v>363</v>
      </c>
      <c r="C589" s="32" t="s">
        <v>33</v>
      </c>
      <c r="D589" s="107">
        <v>0</v>
      </c>
      <c r="E589" s="108" t="s">
        <v>34</v>
      </c>
      <c r="F589" s="84">
        <v>0</v>
      </c>
      <c r="G589" s="107">
        <v>0</v>
      </c>
      <c r="H589" s="84">
        <v>0</v>
      </c>
      <c r="I589" s="84">
        <v>0</v>
      </c>
      <c r="J589" s="84">
        <v>0</v>
      </c>
      <c r="K589" s="84">
        <v>0</v>
      </c>
      <c r="L589" s="84">
        <v>0</v>
      </c>
      <c r="M589" s="84">
        <v>0</v>
      </c>
      <c r="N589" s="84">
        <v>0</v>
      </c>
      <c r="O589" s="84">
        <v>0</v>
      </c>
      <c r="P589" s="84">
        <v>0</v>
      </c>
      <c r="Q589" s="84">
        <v>0</v>
      </c>
      <c r="R589" s="84">
        <v>0</v>
      </c>
      <c r="S589" s="84">
        <v>0</v>
      </c>
      <c r="T589" s="35">
        <v>0</v>
      </c>
      <c r="U589" s="34">
        <v>0</v>
      </c>
      <c r="V589" s="35">
        <v>0</v>
      </c>
      <c r="W589" s="34">
        <v>0</v>
      </c>
      <c r="X589" s="35">
        <v>0</v>
      </c>
      <c r="Y589" s="84">
        <v>0</v>
      </c>
      <c r="Z589" s="35">
        <v>0</v>
      </c>
      <c r="AA589" s="84">
        <v>0</v>
      </c>
      <c r="AB589" s="35">
        <v>0</v>
      </c>
      <c r="AC589" s="36" t="s">
        <v>34</v>
      </c>
      <c r="AK589" s="23"/>
      <c r="AL589" s="23"/>
    </row>
    <row r="590" spans="1:38" ht="47.25" x14ac:dyDescent="0.25">
      <c r="A590" s="30" t="s">
        <v>1261</v>
      </c>
      <c r="B590" s="37" t="s">
        <v>365</v>
      </c>
      <c r="C590" s="32" t="s">
        <v>33</v>
      </c>
      <c r="D590" s="114">
        <v>0</v>
      </c>
      <c r="E590" s="108" t="s">
        <v>34</v>
      </c>
      <c r="F590" s="84">
        <v>0</v>
      </c>
      <c r="G590" s="107">
        <v>0</v>
      </c>
      <c r="H590" s="84">
        <v>0</v>
      </c>
      <c r="I590" s="84">
        <v>0</v>
      </c>
      <c r="J590" s="84">
        <v>0</v>
      </c>
      <c r="K590" s="84">
        <v>0</v>
      </c>
      <c r="L590" s="84">
        <v>0</v>
      </c>
      <c r="M590" s="84">
        <v>0</v>
      </c>
      <c r="N590" s="84">
        <v>0</v>
      </c>
      <c r="O590" s="84">
        <v>0</v>
      </c>
      <c r="P590" s="84">
        <v>0</v>
      </c>
      <c r="Q590" s="84">
        <v>0</v>
      </c>
      <c r="R590" s="84">
        <v>0</v>
      </c>
      <c r="S590" s="84">
        <v>0</v>
      </c>
      <c r="T590" s="35">
        <v>0</v>
      </c>
      <c r="U590" s="34">
        <v>0</v>
      </c>
      <c r="V590" s="35">
        <v>0</v>
      </c>
      <c r="W590" s="34">
        <v>0</v>
      </c>
      <c r="X590" s="35">
        <v>0</v>
      </c>
      <c r="Y590" s="84">
        <v>0</v>
      </c>
      <c r="Z590" s="35">
        <v>0</v>
      </c>
      <c r="AA590" s="84">
        <v>0</v>
      </c>
      <c r="AB590" s="35">
        <v>0</v>
      </c>
      <c r="AC590" s="36" t="s">
        <v>34</v>
      </c>
      <c r="AK590" s="23"/>
      <c r="AL590" s="23"/>
    </row>
    <row r="591" spans="1:38" x14ac:dyDescent="0.25">
      <c r="A591" s="30" t="s">
        <v>1262</v>
      </c>
      <c r="B591" s="37" t="s">
        <v>371</v>
      </c>
      <c r="C591" s="32" t="s">
        <v>33</v>
      </c>
      <c r="D591" s="107">
        <f>D592+D593+D594+D595</f>
        <v>84.575956000000005</v>
      </c>
      <c r="E591" s="108" t="s">
        <v>34</v>
      </c>
      <c r="F591" s="84">
        <f t="shared" ref="F591:S591" si="689">F592+F593+F594+F595</f>
        <v>0.42730000000000001</v>
      </c>
      <c r="G591" s="107">
        <f t="shared" si="689"/>
        <v>84.148656000000003</v>
      </c>
      <c r="H591" s="84">
        <f t="shared" si="689"/>
        <v>40.593889080000004</v>
      </c>
      <c r="I591" s="84">
        <f t="shared" si="689"/>
        <v>0</v>
      </c>
      <c r="J591" s="84">
        <f t="shared" si="689"/>
        <v>0</v>
      </c>
      <c r="K591" s="84">
        <f t="shared" si="689"/>
        <v>33.828240900000004</v>
      </c>
      <c r="L591" s="84">
        <f t="shared" si="689"/>
        <v>6.7656481799999995</v>
      </c>
      <c r="M591" s="84">
        <f t="shared" si="689"/>
        <v>1.0238702399999999</v>
      </c>
      <c r="N591" s="84">
        <f t="shared" si="689"/>
        <v>0</v>
      </c>
      <c r="O591" s="84">
        <f t="shared" si="689"/>
        <v>0</v>
      </c>
      <c r="P591" s="84">
        <f t="shared" si="689"/>
        <v>0</v>
      </c>
      <c r="Q591" s="84">
        <f t="shared" si="689"/>
        <v>1.0238702399999999</v>
      </c>
      <c r="R591" s="84">
        <f t="shared" si="689"/>
        <v>83.124785760000009</v>
      </c>
      <c r="S591" s="84">
        <f t="shared" si="689"/>
        <v>-39.570018840000003</v>
      </c>
      <c r="T591" s="35">
        <f t="shared" ref="T591" si="690">S591/H591</f>
        <v>-0.97477772484468739</v>
      </c>
      <c r="U591" s="34">
        <f>U592+U593+U594+U595</f>
        <v>0</v>
      </c>
      <c r="V591" s="35">
        <v>0</v>
      </c>
      <c r="W591" s="34">
        <f>W592+W593+W594+W595</f>
        <v>0</v>
      </c>
      <c r="X591" s="35">
        <v>0</v>
      </c>
      <c r="Y591" s="84">
        <f>Y592+Y593+Y594+Y595</f>
        <v>-33.828240900000004</v>
      </c>
      <c r="Z591" s="35">
        <f t="shared" ref="Z591" si="691">Y591/K591</f>
        <v>-1</v>
      </c>
      <c r="AA591" s="84">
        <f>AA592+AA593+AA594+AA595</f>
        <v>-5.7417779399999995</v>
      </c>
      <c r="AB591" s="35">
        <f t="shared" ref="AB591" si="692">AA591/L591</f>
        <v>-0.84866634906812433</v>
      </c>
      <c r="AC591" s="36" t="s">
        <v>34</v>
      </c>
      <c r="AK591" s="23"/>
      <c r="AL591" s="23"/>
    </row>
    <row r="592" spans="1:38" ht="31.5" x14ac:dyDescent="0.25">
      <c r="A592" s="30" t="s">
        <v>1263</v>
      </c>
      <c r="B592" s="40" t="s">
        <v>373</v>
      </c>
      <c r="C592" s="40" t="s">
        <v>33</v>
      </c>
      <c r="D592" s="107">
        <v>0</v>
      </c>
      <c r="E592" s="108" t="s">
        <v>34</v>
      </c>
      <c r="F592" s="84">
        <v>0</v>
      </c>
      <c r="G592" s="107">
        <v>0</v>
      </c>
      <c r="H592" s="84">
        <v>0</v>
      </c>
      <c r="I592" s="84">
        <v>0</v>
      </c>
      <c r="J592" s="84">
        <v>0</v>
      </c>
      <c r="K592" s="84">
        <v>0</v>
      </c>
      <c r="L592" s="84">
        <v>0</v>
      </c>
      <c r="M592" s="84">
        <v>0</v>
      </c>
      <c r="N592" s="84">
        <v>0</v>
      </c>
      <c r="O592" s="84">
        <v>0</v>
      </c>
      <c r="P592" s="84">
        <v>0</v>
      </c>
      <c r="Q592" s="84">
        <v>0</v>
      </c>
      <c r="R592" s="84">
        <v>0</v>
      </c>
      <c r="S592" s="84">
        <v>0</v>
      </c>
      <c r="T592" s="35">
        <v>0</v>
      </c>
      <c r="U592" s="34">
        <v>0</v>
      </c>
      <c r="V592" s="35">
        <v>0</v>
      </c>
      <c r="W592" s="34">
        <v>0</v>
      </c>
      <c r="X592" s="35">
        <v>0</v>
      </c>
      <c r="Y592" s="84">
        <v>0</v>
      </c>
      <c r="Z592" s="35">
        <v>0</v>
      </c>
      <c r="AA592" s="84">
        <v>0</v>
      </c>
      <c r="AB592" s="35">
        <v>0</v>
      </c>
      <c r="AC592" s="36" t="s">
        <v>34</v>
      </c>
      <c r="AK592" s="23"/>
      <c r="AL592" s="23"/>
    </row>
    <row r="593" spans="1:38" x14ac:dyDescent="0.25">
      <c r="A593" s="30" t="s">
        <v>1264</v>
      </c>
      <c r="B593" s="40" t="s">
        <v>375</v>
      </c>
      <c r="C593" s="40" t="s">
        <v>33</v>
      </c>
      <c r="D593" s="107">
        <v>0</v>
      </c>
      <c r="E593" s="108" t="s">
        <v>34</v>
      </c>
      <c r="F593" s="114">
        <v>0</v>
      </c>
      <c r="G593" s="114">
        <v>0</v>
      </c>
      <c r="H593" s="114">
        <v>0</v>
      </c>
      <c r="I593" s="114">
        <v>0</v>
      </c>
      <c r="J593" s="114">
        <v>0</v>
      </c>
      <c r="K593" s="114">
        <v>0</v>
      </c>
      <c r="L593" s="114">
        <v>0</v>
      </c>
      <c r="M593" s="114">
        <v>0</v>
      </c>
      <c r="N593" s="114">
        <v>0</v>
      </c>
      <c r="O593" s="114">
        <v>0</v>
      </c>
      <c r="P593" s="114">
        <v>0</v>
      </c>
      <c r="Q593" s="114">
        <v>0</v>
      </c>
      <c r="R593" s="114">
        <v>0</v>
      </c>
      <c r="S593" s="114">
        <v>0</v>
      </c>
      <c r="T593" s="35">
        <v>0</v>
      </c>
      <c r="U593" s="34">
        <v>0</v>
      </c>
      <c r="V593" s="35">
        <v>0</v>
      </c>
      <c r="W593" s="34">
        <v>0</v>
      </c>
      <c r="X593" s="35">
        <v>0</v>
      </c>
      <c r="Y593" s="84">
        <v>0</v>
      </c>
      <c r="Z593" s="35">
        <v>0</v>
      </c>
      <c r="AA593" s="84">
        <v>0</v>
      </c>
      <c r="AB593" s="35">
        <v>0</v>
      </c>
      <c r="AC593" s="36" t="s">
        <v>34</v>
      </c>
      <c r="AK593" s="23"/>
      <c r="AL593" s="23"/>
    </row>
    <row r="594" spans="1:38" x14ac:dyDescent="0.25">
      <c r="A594" s="30" t="s">
        <v>1265</v>
      </c>
      <c r="B594" s="67" t="s">
        <v>383</v>
      </c>
      <c r="C594" s="67" t="s">
        <v>33</v>
      </c>
      <c r="D594" s="107">
        <v>0</v>
      </c>
      <c r="E594" s="108" t="s">
        <v>34</v>
      </c>
      <c r="F594" s="84">
        <v>0</v>
      </c>
      <c r="G594" s="107">
        <v>0</v>
      </c>
      <c r="H594" s="84">
        <v>0</v>
      </c>
      <c r="I594" s="84">
        <v>0</v>
      </c>
      <c r="J594" s="84">
        <v>0</v>
      </c>
      <c r="K594" s="84">
        <v>0</v>
      </c>
      <c r="L594" s="84">
        <v>0</v>
      </c>
      <c r="M594" s="84">
        <v>0</v>
      </c>
      <c r="N594" s="84">
        <v>0</v>
      </c>
      <c r="O594" s="84">
        <v>0</v>
      </c>
      <c r="P594" s="84">
        <v>0</v>
      </c>
      <c r="Q594" s="84">
        <v>0</v>
      </c>
      <c r="R594" s="84">
        <v>0</v>
      </c>
      <c r="S594" s="84">
        <v>0</v>
      </c>
      <c r="T594" s="35">
        <v>0</v>
      </c>
      <c r="U594" s="34">
        <v>0</v>
      </c>
      <c r="V594" s="35">
        <v>0</v>
      </c>
      <c r="W594" s="34">
        <v>0</v>
      </c>
      <c r="X594" s="35">
        <v>0</v>
      </c>
      <c r="Y594" s="84">
        <v>0</v>
      </c>
      <c r="Z594" s="35">
        <v>0</v>
      </c>
      <c r="AA594" s="84">
        <v>0</v>
      </c>
      <c r="AB594" s="35">
        <v>0</v>
      </c>
      <c r="AC594" s="36" t="s">
        <v>34</v>
      </c>
      <c r="AK594" s="23"/>
      <c r="AL594" s="23"/>
    </row>
    <row r="595" spans="1:38" x14ac:dyDescent="0.25">
      <c r="A595" s="30" t="s">
        <v>1266</v>
      </c>
      <c r="B595" s="37" t="s">
        <v>391</v>
      </c>
      <c r="C595" s="32" t="s">
        <v>33</v>
      </c>
      <c r="D595" s="107">
        <f>SUM(D596:D596)</f>
        <v>84.575956000000005</v>
      </c>
      <c r="E595" s="108" t="s">
        <v>34</v>
      </c>
      <c r="F595" s="84">
        <f t="shared" ref="F595" si="693">SUM(F596:F596)</f>
        <v>0.42730000000000001</v>
      </c>
      <c r="G595" s="107">
        <f>SUM(G596:G596)</f>
        <v>84.148656000000003</v>
      </c>
      <c r="H595" s="84">
        <f t="shared" ref="H595:AA595" si="694">SUM(H596:H596)</f>
        <v>40.593889080000004</v>
      </c>
      <c r="I595" s="84">
        <f t="shared" si="694"/>
        <v>0</v>
      </c>
      <c r="J595" s="84">
        <f t="shared" si="694"/>
        <v>0</v>
      </c>
      <c r="K595" s="84">
        <f t="shared" si="694"/>
        <v>33.828240900000004</v>
      </c>
      <c r="L595" s="84">
        <f t="shared" si="694"/>
        <v>6.7656481799999995</v>
      </c>
      <c r="M595" s="84">
        <f t="shared" si="694"/>
        <v>1.0238702399999999</v>
      </c>
      <c r="N595" s="84">
        <f t="shared" si="694"/>
        <v>0</v>
      </c>
      <c r="O595" s="84">
        <f t="shared" si="694"/>
        <v>0</v>
      </c>
      <c r="P595" s="84">
        <f t="shared" si="694"/>
        <v>0</v>
      </c>
      <c r="Q595" s="84">
        <f t="shared" si="694"/>
        <v>1.0238702399999999</v>
      </c>
      <c r="R595" s="84">
        <f t="shared" si="694"/>
        <v>83.124785760000009</v>
      </c>
      <c r="S595" s="84">
        <f t="shared" si="694"/>
        <v>-39.570018840000003</v>
      </c>
      <c r="T595" s="35">
        <f t="shared" ref="T595" si="695">S595/H595</f>
        <v>-0.97477772484468739</v>
      </c>
      <c r="U595" s="34">
        <f t="shared" si="694"/>
        <v>0</v>
      </c>
      <c r="V595" s="35">
        <v>0</v>
      </c>
      <c r="W595" s="34">
        <f t="shared" si="694"/>
        <v>0</v>
      </c>
      <c r="X595" s="35">
        <v>0</v>
      </c>
      <c r="Y595" s="84">
        <f t="shared" si="694"/>
        <v>-33.828240900000004</v>
      </c>
      <c r="Z595" s="35">
        <f t="shared" ref="Z595:Z596" si="696">Y595/K595</f>
        <v>-1</v>
      </c>
      <c r="AA595" s="84">
        <f t="shared" si="694"/>
        <v>-5.7417779399999995</v>
      </c>
      <c r="AB595" s="35">
        <f t="shared" ref="AB595:AB596" si="697">AA595/L595</f>
        <v>-0.84866634906812433</v>
      </c>
      <c r="AC595" s="36" t="s">
        <v>34</v>
      </c>
      <c r="AK595" s="23"/>
      <c r="AL595" s="23"/>
    </row>
    <row r="596" spans="1:38" ht="60.75" customHeight="1" x14ac:dyDescent="0.25">
      <c r="A596" s="43" t="s">
        <v>1266</v>
      </c>
      <c r="B596" s="83" t="s">
        <v>1267</v>
      </c>
      <c r="C596" s="46" t="s">
        <v>1268</v>
      </c>
      <c r="D596" s="46">
        <v>84.575956000000005</v>
      </c>
      <c r="E596" s="47" t="s">
        <v>34</v>
      </c>
      <c r="F596" s="48">
        <v>0.42730000000000001</v>
      </c>
      <c r="G596" s="49">
        <v>84.148656000000003</v>
      </c>
      <c r="H596" s="72">
        <f>I596+J596+K596+L596</f>
        <v>40.593889080000004</v>
      </c>
      <c r="I596" s="48">
        <v>0</v>
      </c>
      <c r="J596" s="48">
        <v>0</v>
      </c>
      <c r="K596" s="48">
        <v>33.828240900000004</v>
      </c>
      <c r="L596" s="48">
        <v>6.7656481799999995</v>
      </c>
      <c r="M596" s="72">
        <f>N596+O596+P596+Q596</f>
        <v>1.0238702399999999</v>
      </c>
      <c r="N596" s="48">
        <v>0</v>
      </c>
      <c r="O596" s="48">
        <v>0</v>
      </c>
      <c r="P596" s="48">
        <v>0</v>
      </c>
      <c r="Q596" s="48">
        <v>1.0238702399999999</v>
      </c>
      <c r="R596" s="72">
        <f>G596-M596</f>
        <v>83.124785760000009</v>
      </c>
      <c r="S596" s="72">
        <f>M596-H596</f>
        <v>-39.570018840000003</v>
      </c>
      <c r="T596" s="51">
        <f>S596/H596</f>
        <v>-0.97477772484468739</v>
      </c>
      <c r="U596" s="50">
        <f t="shared" ref="U596" si="698">N596-I596</f>
        <v>0</v>
      </c>
      <c r="V596" s="51">
        <v>0</v>
      </c>
      <c r="W596" s="50">
        <f t="shared" ref="W596" si="699">O596-J596</f>
        <v>0</v>
      </c>
      <c r="X596" s="51">
        <v>0</v>
      </c>
      <c r="Y596" s="72">
        <f>P596-K596</f>
        <v>-33.828240900000004</v>
      </c>
      <c r="Z596" s="51">
        <f t="shared" si="696"/>
        <v>-1</v>
      </c>
      <c r="AA596" s="72">
        <f t="shared" ref="AA596" si="700">Q596-L596</f>
        <v>-5.7417779399999995</v>
      </c>
      <c r="AB596" s="51">
        <f t="shared" si="697"/>
        <v>-0.84866634906812433</v>
      </c>
      <c r="AC596" s="15" t="s">
        <v>1269</v>
      </c>
      <c r="AK596" s="23"/>
      <c r="AL596" s="23"/>
    </row>
    <row r="597" spans="1:38" ht="31.5" x14ac:dyDescent="0.25">
      <c r="A597" s="30" t="s">
        <v>1270</v>
      </c>
      <c r="B597" s="37" t="s">
        <v>407</v>
      </c>
      <c r="C597" s="32" t="s">
        <v>33</v>
      </c>
      <c r="D597" s="107">
        <v>0</v>
      </c>
      <c r="E597" s="108" t="s">
        <v>34</v>
      </c>
      <c r="F597" s="84">
        <v>0</v>
      </c>
      <c r="G597" s="107">
        <v>0</v>
      </c>
      <c r="H597" s="84">
        <v>0</v>
      </c>
      <c r="I597" s="84">
        <v>0</v>
      </c>
      <c r="J597" s="84">
        <v>0</v>
      </c>
      <c r="K597" s="84">
        <v>0</v>
      </c>
      <c r="L597" s="84">
        <v>0</v>
      </c>
      <c r="M597" s="84">
        <v>0</v>
      </c>
      <c r="N597" s="84">
        <v>0</v>
      </c>
      <c r="O597" s="84">
        <v>0</v>
      </c>
      <c r="P597" s="84">
        <v>0</v>
      </c>
      <c r="Q597" s="84">
        <v>0</v>
      </c>
      <c r="R597" s="84">
        <v>0</v>
      </c>
      <c r="S597" s="84">
        <v>0</v>
      </c>
      <c r="T597" s="35">
        <v>0</v>
      </c>
      <c r="U597" s="34">
        <v>0</v>
      </c>
      <c r="V597" s="35">
        <v>0</v>
      </c>
      <c r="W597" s="34">
        <v>0</v>
      </c>
      <c r="X597" s="35">
        <v>0</v>
      </c>
      <c r="Y597" s="84">
        <v>0</v>
      </c>
      <c r="Z597" s="35">
        <v>0</v>
      </c>
      <c r="AA597" s="84">
        <v>0</v>
      </c>
      <c r="AB597" s="35">
        <v>0</v>
      </c>
      <c r="AC597" s="36" t="s">
        <v>34</v>
      </c>
      <c r="AK597" s="23"/>
      <c r="AL597" s="23"/>
    </row>
    <row r="598" spans="1:38" x14ac:dyDescent="0.25">
      <c r="A598" s="30" t="s">
        <v>1271</v>
      </c>
      <c r="B598" s="37" t="s">
        <v>409</v>
      </c>
      <c r="C598" s="32" t="s">
        <v>33</v>
      </c>
      <c r="D598" s="107">
        <f>SUM(D599:D609)</f>
        <v>135.33618474600001</v>
      </c>
      <c r="E598" s="109" t="s">
        <v>34</v>
      </c>
      <c r="F598" s="107">
        <f t="shared" ref="F598:S598" si="701">SUM(F599:F609)</f>
        <v>18.023279989999999</v>
      </c>
      <c r="G598" s="107">
        <f t="shared" si="701"/>
        <v>117.31290475600002</v>
      </c>
      <c r="H598" s="107">
        <f t="shared" si="701"/>
        <v>86.202904755999995</v>
      </c>
      <c r="I598" s="107">
        <f t="shared" si="701"/>
        <v>0</v>
      </c>
      <c r="J598" s="107">
        <f t="shared" si="701"/>
        <v>0</v>
      </c>
      <c r="K598" s="107">
        <f t="shared" si="701"/>
        <v>45.474099179999996</v>
      </c>
      <c r="L598" s="107">
        <f t="shared" si="701"/>
        <v>40.728805576000006</v>
      </c>
      <c r="M598" s="107">
        <f t="shared" si="701"/>
        <v>149.41148343000003</v>
      </c>
      <c r="N598" s="107">
        <f t="shared" si="701"/>
        <v>0</v>
      </c>
      <c r="O598" s="107">
        <f t="shared" si="701"/>
        <v>0</v>
      </c>
      <c r="P598" s="107">
        <f t="shared" si="701"/>
        <v>42.040721600000005</v>
      </c>
      <c r="Q598" s="107">
        <f t="shared" si="701"/>
        <v>107.37076183000001</v>
      </c>
      <c r="R598" s="107">
        <f t="shared" si="701"/>
        <v>76.723580626</v>
      </c>
      <c r="S598" s="107">
        <f t="shared" si="701"/>
        <v>-45.613580626000001</v>
      </c>
      <c r="T598" s="35">
        <v>0</v>
      </c>
      <c r="U598" s="34">
        <f>SUM(U599:U609)</f>
        <v>0</v>
      </c>
      <c r="V598" s="35">
        <v>0</v>
      </c>
      <c r="W598" s="34">
        <f>SUM(W599:W609)</f>
        <v>0</v>
      </c>
      <c r="X598" s="35">
        <v>0</v>
      </c>
      <c r="Y598" s="84">
        <f>SUM(Y599:Y609)</f>
        <v>-23.9063631</v>
      </c>
      <c r="Z598" s="35">
        <v>0</v>
      </c>
      <c r="AA598" s="84">
        <f>SUM(AA599:AA609)</f>
        <v>-21.707217526000001</v>
      </c>
      <c r="AB598" s="35">
        <v>0</v>
      </c>
      <c r="AC598" s="36" t="s">
        <v>34</v>
      </c>
      <c r="AK598" s="23"/>
      <c r="AL598" s="23"/>
    </row>
    <row r="599" spans="1:38" ht="62.25" customHeight="1" x14ac:dyDescent="0.25">
      <c r="A599" s="43" t="s">
        <v>1271</v>
      </c>
      <c r="B599" s="83" t="s">
        <v>1272</v>
      </c>
      <c r="C599" s="46" t="s">
        <v>1273</v>
      </c>
      <c r="D599" s="49">
        <v>62.743985739999999</v>
      </c>
      <c r="E599" s="47" t="s">
        <v>34</v>
      </c>
      <c r="F599" s="48">
        <v>0</v>
      </c>
      <c r="G599" s="49">
        <v>62.743985739999999</v>
      </c>
      <c r="H599" s="72">
        <f t="shared" ref="H599:H600" si="702">I599+J599+K599+L599</f>
        <v>31.63398574</v>
      </c>
      <c r="I599" s="48">
        <v>0</v>
      </c>
      <c r="J599" s="48">
        <v>0</v>
      </c>
      <c r="K599" s="48">
        <v>0</v>
      </c>
      <c r="L599" s="48">
        <v>31.63398574</v>
      </c>
      <c r="M599" s="72">
        <f t="shared" ref="M599:M609" si="703">N599+O599+P599+Q599</f>
        <v>14.708040840000001</v>
      </c>
      <c r="N599" s="48">
        <v>0</v>
      </c>
      <c r="O599" s="48">
        <v>0</v>
      </c>
      <c r="P599" s="48">
        <v>0</v>
      </c>
      <c r="Q599" s="48">
        <v>14.708040840000001</v>
      </c>
      <c r="R599" s="72">
        <f t="shared" ref="R599:R605" si="704">G599-M599</f>
        <v>48.035944899999997</v>
      </c>
      <c r="S599" s="72">
        <f t="shared" ref="S599:S601" si="705">M599-H599</f>
        <v>-16.925944899999998</v>
      </c>
      <c r="T599" s="51">
        <f t="shared" ref="T599:T601" si="706">S599/H599</f>
        <v>-0.53505571631455118</v>
      </c>
      <c r="U599" s="50">
        <f t="shared" ref="U599:U601" si="707">N599-I599</f>
        <v>0</v>
      </c>
      <c r="V599" s="51">
        <v>0</v>
      </c>
      <c r="W599" s="50">
        <f t="shared" ref="W599:W601" si="708">O599-J599</f>
        <v>0</v>
      </c>
      <c r="X599" s="51">
        <v>0</v>
      </c>
      <c r="Y599" s="72">
        <f t="shared" ref="Y599:Y601" si="709">P599-K599</f>
        <v>0</v>
      </c>
      <c r="Z599" s="51">
        <v>0</v>
      </c>
      <c r="AA599" s="72">
        <f t="shared" ref="AA599:AA601" si="710">Q599-L599</f>
        <v>-16.925944899999998</v>
      </c>
      <c r="AB599" s="51">
        <f t="shared" ref="AB599:AB601" si="711">AA599/L599</f>
        <v>-0.53505571631455118</v>
      </c>
      <c r="AC599" s="15" t="s">
        <v>1274</v>
      </c>
      <c r="AK599" s="23"/>
      <c r="AL599" s="23"/>
    </row>
    <row r="600" spans="1:38" ht="31.5" x14ac:dyDescent="0.25">
      <c r="A600" s="43" t="s">
        <v>1271</v>
      </c>
      <c r="B600" s="83" t="s">
        <v>1275</v>
      </c>
      <c r="C600" s="46" t="s">
        <v>1276</v>
      </c>
      <c r="D600" s="49">
        <v>22.759506385999998</v>
      </c>
      <c r="E600" s="47" t="s">
        <v>34</v>
      </c>
      <c r="F600" s="48">
        <v>18.023279989999999</v>
      </c>
      <c r="G600" s="49">
        <v>4.7362263959999993</v>
      </c>
      <c r="H600" s="72">
        <f t="shared" si="702"/>
        <v>4.7362263960000002</v>
      </c>
      <c r="I600" s="48">
        <v>0</v>
      </c>
      <c r="J600" s="48">
        <v>0</v>
      </c>
      <c r="K600" s="48">
        <v>3.9468553300000004</v>
      </c>
      <c r="L600" s="48">
        <v>0.78937106599999973</v>
      </c>
      <c r="M600" s="72">
        <f t="shared" si="703"/>
        <v>0</v>
      </c>
      <c r="N600" s="48">
        <v>0</v>
      </c>
      <c r="O600" s="48">
        <v>0</v>
      </c>
      <c r="P600" s="48">
        <v>0</v>
      </c>
      <c r="Q600" s="48">
        <v>0</v>
      </c>
      <c r="R600" s="72">
        <f t="shared" si="704"/>
        <v>4.7362263959999993</v>
      </c>
      <c r="S600" s="72">
        <f t="shared" si="705"/>
        <v>-4.7362263960000002</v>
      </c>
      <c r="T600" s="51">
        <f t="shared" si="706"/>
        <v>-1</v>
      </c>
      <c r="U600" s="50">
        <f t="shared" si="707"/>
        <v>0</v>
      </c>
      <c r="V600" s="51">
        <v>0</v>
      </c>
      <c r="W600" s="50">
        <f t="shared" si="708"/>
        <v>0</v>
      </c>
      <c r="X600" s="51">
        <v>0</v>
      </c>
      <c r="Y600" s="72">
        <f t="shared" si="709"/>
        <v>-3.9468553300000004</v>
      </c>
      <c r="Z600" s="51">
        <f t="shared" ref="Z600:Z601" si="712">Y600/K600</f>
        <v>-1</v>
      </c>
      <c r="AA600" s="72">
        <f t="shared" si="710"/>
        <v>-0.78937106599999973</v>
      </c>
      <c r="AB600" s="51">
        <f t="shared" si="711"/>
        <v>-1</v>
      </c>
      <c r="AC600" s="15" t="s">
        <v>495</v>
      </c>
      <c r="AK600" s="23"/>
      <c r="AL600" s="23"/>
    </row>
    <row r="601" spans="1:38" ht="23.25" customHeight="1" x14ac:dyDescent="0.25">
      <c r="A601" s="43" t="s">
        <v>1271</v>
      </c>
      <c r="B601" s="83" t="s">
        <v>1277</v>
      </c>
      <c r="C601" s="46" t="s">
        <v>1278</v>
      </c>
      <c r="D601" s="49">
        <v>44.204680356000004</v>
      </c>
      <c r="E601" s="47" t="s">
        <v>34</v>
      </c>
      <c r="F601" s="48">
        <v>0</v>
      </c>
      <c r="G601" s="49">
        <v>44.204680356000004</v>
      </c>
      <c r="H601" s="72">
        <f>I601+J601+K601+L601</f>
        <v>44.204680356000004</v>
      </c>
      <c r="I601" s="48">
        <v>0</v>
      </c>
      <c r="J601" s="48">
        <v>0</v>
      </c>
      <c r="K601" s="48">
        <v>36.83723363</v>
      </c>
      <c r="L601" s="48">
        <v>7.3674467260000043</v>
      </c>
      <c r="M601" s="72">
        <f t="shared" si="703"/>
        <v>25.881283289999999</v>
      </c>
      <c r="N601" s="48">
        <v>0</v>
      </c>
      <c r="O601" s="48">
        <v>0</v>
      </c>
      <c r="P601" s="48">
        <v>21.56773608</v>
      </c>
      <c r="Q601" s="48">
        <v>4.3135472100000003</v>
      </c>
      <c r="R601" s="72">
        <f t="shared" si="704"/>
        <v>18.323397066000005</v>
      </c>
      <c r="S601" s="72">
        <f t="shared" si="705"/>
        <v>-18.323397066000005</v>
      </c>
      <c r="T601" s="51">
        <f t="shared" si="706"/>
        <v>-0.41451260179767202</v>
      </c>
      <c r="U601" s="50">
        <f t="shared" si="707"/>
        <v>0</v>
      </c>
      <c r="V601" s="51">
        <v>0</v>
      </c>
      <c r="W601" s="50">
        <f t="shared" si="708"/>
        <v>0</v>
      </c>
      <c r="X601" s="51">
        <v>0</v>
      </c>
      <c r="Y601" s="72">
        <f t="shared" si="709"/>
        <v>-15.269497550000001</v>
      </c>
      <c r="Z601" s="51">
        <f t="shared" si="712"/>
        <v>-0.41451260166193976</v>
      </c>
      <c r="AA601" s="72">
        <f t="shared" si="710"/>
        <v>-3.053899516000004</v>
      </c>
      <c r="AB601" s="51">
        <f t="shared" si="711"/>
        <v>-0.41451260247633342</v>
      </c>
      <c r="AC601" s="15" t="s">
        <v>412</v>
      </c>
      <c r="AK601" s="23"/>
      <c r="AL601" s="23"/>
    </row>
    <row r="602" spans="1:38" ht="31.5" x14ac:dyDescent="0.25">
      <c r="A602" s="43" t="s">
        <v>1271</v>
      </c>
      <c r="B602" s="83" t="s">
        <v>1279</v>
      </c>
      <c r="C602" s="46" t="s">
        <v>1280</v>
      </c>
      <c r="D602" s="49" t="s">
        <v>34</v>
      </c>
      <c r="E602" s="47" t="s">
        <v>34</v>
      </c>
      <c r="F602" s="48" t="s">
        <v>34</v>
      </c>
      <c r="G602" s="49" t="s">
        <v>34</v>
      </c>
      <c r="H602" s="72" t="s">
        <v>34</v>
      </c>
      <c r="I602" s="48" t="s">
        <v>34</v>
      </c>
      <c r="J602" s="48" t="s">
        <v>34</v>
      </c>
      <c r="K602" s="48" t="s">
        <v>34</v>
      </c>
      <c r="L602" s="48" t="s">
        <v>34</v>
      </c>
      <c r="M602" s="72">
        <f t="shared" si="703"/>
        <v>106.0085763</v>
      </c>
      <c r="N602" s="48">
        <v>0</v>
      </c>
      <c r="O602" s="48">
        <v>0</v>
      </c>
      <c r="P602" s="48">
        <v>17.770922519999999</v>
      </c>
      <c r="Q602" s="48">
        <v>88.237653780000002</v>
      </c>
      <c r="R602" s="72" t="s">
        <v>34</v>
      </c>
      <c r="S602" s="72" t="s">
        <v>34</v>
      </c>
      <c r="T602" s="51" t="s">
        <v>34</v>
      </c>
      <c r="U602" s="50" t="s">
        <v>34</v>
      </c>
      <c r="V602" s="51" t="s">
        <v>34</v>
      </c>
      <c r="W602" s="50" t="s">
        <v>34</v>
      </c>
      <c r="X602" s="51" t="s">
        <v>34</v>
      </c>
      <c r="Y602" s="72" t="s">
        <v>34</v>
      </c>
      <c r="Z602" s="51" t="s">
        <v>34</v>
      </c>
      <c r="AA602" s="72" t="s">
        <v>34</v>
      </c>
      <c r="AB602" s="51" t="s">
        <v>34</v>
      </c>
      <c r="AC602" s="15" t="s">
        <v>1281</v>
      </c>
      <c r="AK602" s="23"/>
      <c r="AL602" s="23"/>
    </row>
    <row r="603" spans="1:38" ht="31.5" x14ac:dyDescent="0.25">
      <c r="A603" s="43" t="s">
        <v>1271</v>
      </c>
      <c r="B603" s="83" t="s">
        <v>1282</v>
      </c>
      <c r="C603" s="46" t="s">
        <v>1283</v>
      </c>
      <c r="D603" s="49" t="s">
        <v>34</v>
      </c>
      <c r="E603" s="47" t="s">
        <v>34</v>
      </c>
      <c r="F603" s="48" t="s">
        <v>34</v>
      </c>
      <c r="G603" s="49" t="s">
        <v>34</v>
      </c>
      <c r="H603" s="72" t="s">
        <v>34</v>
      </c>
      <c r="I603" s="48" t="s">
        <v>34</v>
      </c>
      <c r="J603" s="48" t="s">
        <v>34</v>
      </c>
      <c r="K603" s="48" t="s">
        <v>34</v>
      </c>
      <c r="L603" s="48" t="s">
        <v>34</v>
      </c>
      <c r="M603" s="72">
        <f t="shared" si="703"/>
        <v>0.33407999999999999</v>
      </c>
      <c r="N603" s="48">
        <v>0</v>
      </c>
      <c r="O603" s="48">
        <v>0</v>
      </c>
      <c r="P603" s="48">
        <v>0.27839999999999998</v>
      </c>
      <c r="Q603" s="48">
        <v>5.568E-2</v>
      </c>
      <c r="R603" s="72" t="s">
        <v>34</v>
      </c>
      <c r="S603" s="72" t="s">
        <v>34</v>
      </c>
      <c r="T603" s="51" t="s">
        <v>34</v>
      </c>
      <c r="U603" s="50" t="s">
        <v>34</v>
      </c>
      <c r="V603" s="51" t="s">
        <v>34</v>
      </c>
      <c r="W603" s="50" t="s">
        <v>34</v>
      </c>
      <c r="X603" s="51" t="s">
        <v>34</v>
      </c>
      <c r="Y603" s="72" t="s">
        <v>34</v>
      </c>
      <c r="Z603" s="51" t="s">
        <v>34</v>
      </c>
      <c r="AA603" s="72" t="s">
        <v>34</v>
      </c>
      <c r="AB603" s="51" t="s">
        <v>34</v>
      </c>
      <c r="AC603" s="15" t="s">
        <v>1284</v>
      </c>
      <c r="AK603" s="23"/>
      <c r="AL603" s="23"/>
    </row>
    <row r="604" spans="1:38" ht="31.5" x14ac:dyDescent="0.25">
      <c r="A604" s="43" t="s">
        <v>1271</v>
      </c>
      <c r="B604" s="83" t="s">
        <v>1285</v>
      </c>
      <c r="C604" s="46" t="s">
        <v>1286</v>
      </c>
      <c r="D604" s="49" t="s">
        <v>34</v>
      </c>
      <c r="E604" s="47" t="s">
        <v>34</v>
      </c>
      <c r="F604" s="48" t="s">
        <v>34</v>
      </c>
      <c r="G604" s="49" t="s">
        <v>34</v>
      </c>
      <c r="H604" s="72" t="s">
        <v>34</v>
      </c>
      <c r="I604" s="48" t="s">
        <v>34</v>
      </c>
      <c r="J604" s="48" t="s">
        <v>34</v>
      </c>
      <c r="K604" s="48" t="s">
        <v>34</v>
      </c>
      <c r="L604" s="48" t="s">
        <v>34</v>
      </c>
      <c r="M604" s="72">
        <f t="shared" si="703"/>
        <v>-9.9000000000000005E-2</v>
      </c>
      <c r="N604" s="48">
        <v>0</v>
      </c>
      <c r="O604" s="48">
        <v>0</v>
      </c>
      <c r="P604" s="48">
        <v>-9.9000000000000005E-2</v>
      </c>
      <c r="Q604" s="48">
        <v>0</v>
      </c>
      <c r="R604" s="72" t="s">
        <v>34</v>
      </c>
      <c r="S604" s="72" t="s">
        <v>34</v>
      </c>
      <c r="T604" s="51" t="s">
        <v>34</v>
      </c>
      <c r="U604" s="50" t="s">
        <v>34</v>
      </c>
      <c r="V604" s="51" t="s">
        <v>34</v>
      </c>
      <c r="W604" s="50" t="s">
        <v>34</v>
      </c>
      <c r="X604" s="51" t="s">
        <v>34</v>
      </c>
      <c r="Y604" s="72" t="s">
        <v>34</v>
      </c>
      <c r="Z604" s="51" t="s">
        <v>34</v>
      </c>
      <c r="AA604" s="72" t="s">
        <v>34</v>
      </c>
      <c r="AB604" s="51" t="s">
        <v>34</v>
      </c>
      <c r="AC604" s="15" t="s">
        <v>1287</v>
      </c>
      <c r="AK604" s="23"/>
      <c r="AL604" s="23"/>
    </row>
    <row r="605" spans="1:38" ht="31.5" x14ac:dyDescent="0.25">
      <c r="A605" s="43" t="s">
        <v>1271</v>
      </c>
      <c r="B605" s="83" t="s">
        <v>1288</v>
      </c>
      <c r="C605" s="46" t="s">
        <v>1289</v>
      </c>
      <c r="D605" s="49">
        <v>5.6280122639999988</v>
      </c>
      <c r="E605" s="47" t="s">
        <v>34</v>
      </c>
      <c r="F605" s="48">
        <v>0</v>
      </c>
      <c r="G605" s="49">
        <v>5.6280122639999988</v>
      </c>
      <c r="H605" s="72">
        <f t="shared" ref="H605" si="713">I605+J605+K605+L605</f>
        <v>5.6280122639999979</v>
      </c>
      <c r="I605" s="48">
        <v>0</v>
      </c>
      <c r="J605" s="48">
        <v>0</v>
      </c>
      <c r="K605" s="48">
        <v>4.6900102199999987</v>
      </c>
      <c r="L605" s="48">
        <v>0.9380020439999992</v>
      </c>
      <c r="M605" s="72">
        <f t="shared" si="703"/>
        <v>0</v>
      </c>
      <c r="N605" s="48">
        <v>0</v>
      </c>
      <c r="O605" s="48">
        <v>0</v>
      </c>
      <c r="P605" s="48">
        <v>0</v>
      </c>
      <c r="Q605" s="48">
        <v>0</v>
      </c>
      <c r="R605" s="72">
        <f t="shared" si="704"/>
        <v>5.6280122639999988</v>
      </c>
      <c r="S605" s="72">
        <f>M605-H605</f>
        <v>-5.6280122639999979</v>
      </c>
      <c r="T605" s="51">
        <f>S605/H605</f>
        <v>-1</v>
      </c>
      <c r="U605" s="50">
        <f t="shared" ref="U605" si="714">N605-I605</f>
        <v>0</v>
      </c>
      <c r="V605" s="51">
        <v>0</v>
      </c>
      <c r="W605" s="50">
        <f t="shared" ref="W605" si="715">O605-J605</f>
        <v>0</v>
      </c>
      <c r="X605" s="51">
        <v>0</v>
      </c>
      <c r="Y605" s="72">
        <f>P605-K605</f>
        <v>-4.6900102199999987</v>
      </c>
      <c r="Z605" s="51">
        <f t="shared" ref="Z605" si="716">Y605/K605</f>
        <v>-1</v>
      </c>
      <c r="AA605" s="72">
        <f t="shared" ref="AA605" si="717">Q605-L605</f>
        <v>-0.9380020439999992</v>
      </c>
      <c r="AB605" s="51">
        <f t="shared" ref="AB605" si="718">AA605/L605</f>
        <v>-1</v>
      </c>
      <c r="AC605" s="15" t="s">
        <v>1290</v>
      </c>
      <c r="AK605" s="23"/>
      <c r="AL605" s="23"/>
    </row>
    <row r="606" spans="1:38" ht="126" x14ac:dyDescent="0.25">
      <c r="A606" s="43" t="s">
        <v>1271</v>
      </c>
      <c r="B606" s="83" t="s">
        <v>1291</v>
      </c>
      <c r="C606" s="46" t="s">
        <v>1292</v>
      </c>
      <c r="D606" s="49" t="s">
        <v>34</v>
      </c>
      <c r="E606" s="47" t="s">
        <v>34</v>
      </c>
      <c r="F606" s="48" t="s">
        <v>34</v>
      </c>
      <c r="G606" s="49" t="s">
        <v>34</v>
      </c>
      <c r="H606" s="72" t="s">
        <v>34</v>
      </c>
      <c r="I606" s="48" t="s">
        <v>34</v>
      </c>
      <c r="J606" s="48" t="s">
        <v>34</v>
      </c>
      <c r="K606" s="48" t="s">
        <v>34</v>
      </c>
      <c r="L606" s="48" t="s">
        <v>34</v>
      </c>
      <c r="M606" s="72">
        <f t="shared" si="703"/>
        <v>1.3720000000000001</v>
      </c>
      <c r="N606" s="48">
        <v>0</v>
      </c>
      <c r="O606" s="48">
        <v>0</v>
      </c>
      <c r="P606" s="48">
        <v>1.3720000000000001</v>
      </c>
      <c r="Q606" s="48">
        <v>0</v>
      </c>
      <c r="R606" s="72" t="s">
        <v>34</v>
      </c>
      <c r="S606" s="72" t="s">
        <v>34</v>
      </c>
      <c r="T606" s="51" t="s">
        <v>34</v>
      </c>
      <c r="U606" s="50" t="s">
        <v>34</v>
      </c>
      <c r="V606" s="51" t="s">
        <v>34</v>
      </c>
      <c r="W606" s="50" t="s">
        <v>34</v>
      </c>
      <c r="X606" s="51" t="s">
        <v>34</v>
      </c>
      <c r="Y606" s="72" t="s">
        <v>34</v>
      </c>
      <c r="Z606" s="51" t="s">
        <v>34</v>
      </c>
      <c r="AA606" s="72" t="s">
        <v>34</v>
      </c>
      <c r="AB606" s="51" t="s">
        <v>34</v>
      </c>
      <c r="AC606" s="15" t="s">
        <v>1293</v>
      </c>
      <c r="AK606" s="23"/>
      <c r="AL606" s="23"/>
    </row>
    <row r="607" spans="1:38" ht="123" customHeight="1" x14ac:dyDescent="0.25">
      <c r="A607" s="43" t="s">
        <v>1271</v>
      </c>
      <c r="B607" s="83" t="s">
        <v>1294</v>
      </c>
      <c r="C607" s="46" t="s">
        <v>1295</v>
      </c>
      <c r="D607" s="49" t="s">
        <v>34</v>
      </c>
      <c r="E607" s="47" t="s">
        <v>34</v>
      </c>
      <c r="F607" s="48" t="s">
        <v>34</v>
      </c>
      <c r="G607" s="49" t="s">
        <v>34</v>
      </c>
      <c r="H607" s="72" t="s">
        <v>34</v>
      </c>
      <c r="I607" s="48" t="s">
        <v>34</v>
      </c>
      <c r="J607" s="48" t="s">
        <v>34</v>
      </c>
      <c r="K607" s="48" t="s">
        <v>34</v>
      </c>
      <c r="L607" s="48" t="s">
        <v>34</v>
      </c>
      <c r="M607" s="72">
        <f t="shared" si="703"/>
        <v>0.87146299999999999</v>
      </c>
      <c r="N607" s="48">
        <v>0</v>
      </c>
      <c r="O607" s="48">
        <v>0</v>
      </c>
      <c r="P607" s="48">
        <v>0.87146299999999999</v>
      </c>
      <c r="Q607" s="48">
        <v>0</v>
      </c>
      <c r="R607" s="72" t="s">
        <v>34</v>
      </c>
      <c r="S607" s="72" t="s">
        <v>34</v>
      </c>
      <c r="T607" s="51" t="s">
        <v>34</v>
      </c>
      <c r="U607" s="50" t="s">
        <v>34</v>
      </c>
      <c r="V607" s="51" t="s">
        <v>34</v>
      </c>
      <c r="W607" s="50" t="s">
        <v>34</v>
      </c>
      <c r="X607" s="51" t="s">
        <v>34</v>
      </c>
      <c r="Y607" s="72" t="s">
        <v>34</v>
      </c>
      <c r="Z607" s="51" t="s">
        <v>34</v>
      </c>
      <c r="AA607" s="72" t="s">
        <v>34</v>
      </c>
      <c r="AB607" s="51" t="s">
        <v>34</v>
      </c>
      <c r="AC607" s="15" t="s">
        <v>1296</v>
      </c>
      <c r="AK607" s="23"/>
      <c r="AL607" s="23"/>
    </row>
    <row r="608" spans="1:38" ht="141.75" x14ac:dyDescent="0.25">
      <c r="A608" s="43" t="s">
        <v>1271</v>
      </c>
      <c r="B608" s="83" t="s">
        <v>1297</v>
      </c>
      <c r="C608" s="46" t="s">
        <v>1298</v>
      </c>
      <c r="D608" s="49" t="s">
        <v>34</v>
      </c>
      <c r="E608" s="47" t="s">
        <v>34</v>
      </c>
      <c r="F608" s="48" t="s">
        <v>34</v>
      </c>
      <c r="G608" s="49" t="s">
        <v>34</v>
      </c>
      <c r="H608" s="72" t="s">
        <v>34</v>
      </c>
      <c r="I608" s="48" t="s">
        <v>34</v>
      </c>
      <c r="J608" s="48" t="s">
        <v>34</v>
      </c>
      <c r="K608" s="48" t="s">
        <v>34</v>
      </c>
      <c r="L608" s="48" t="s">
        <v>34</v>
      </c>
      <c r="M608" s="72">
        <f t="shared" si="703"/>
        <v>0.19403999999999999</v>
      </c>
      <c r="N608" s="48">
        <v>0</v>
      </c>
      <c r="O608" s="48">
        <v>0</v>
      </c>
      <c r="P608" s="48">
        <v>0.16169999999999998</v>
      </c>
      <c r="Q608" s="48">
        <v>3.2340000000000008E-2</v>
      </c>
      <c r="R608" s="72" t="s">
        <v>34</v>
      </c>
      <c r="S608" s="72" t="s">
        <v>34</v>
      </c>
      <c r="T608" s="51" t="s">
        <v>34</v>
      </c>
      <c r="U608" s="50" t="s">
        <v>34</v>
      </c>
      <c r="V608" s="51" t="s">
        <v>34</v>
      </c>
      <c r="W608" s="50" t="s">
        <v>34</v>
      </c>
      <c r="X608" s="51" t="s">
        <v>34</v>
      </c>
      <c r="Y608" s="72" t="s">
        <v>34</v>
      </c>
      <c r="Z608" s="51" t="s">
        <v>34</v>
      </c>
      <c r="AA608" s="72" t="s">
        <v>34</v>
      </c>
      <c r="AB608" s="51" t="s">
        <v>34</v>
      </c>
      <c r="AC608" s="15" t="s">
        <v>1299</v>
      </c>
      <c r="AK608" s="23"/>
      <c r="AL608" s="23"/>
    </row>
    <row r="609" spans="1:38" ht="141.75" x14ac:dyDescent="0.25">
      <c r="A609" s="43" t="s">
        <v>1271</v>
      </c>
      <c r="B609" s="83" t="s">
        <v>1300</v>
      </c>
      <c r="C609" s="46" t="s">
        <v>1301</v>
      </c>
      <c r="D609" s="49" t="s">
        <v>34</v>
      </c>
      <c r="E609" s="47" t="s">
        <v>34</v>
      </c>
      <c r="F609" s="48" t="s">
        <v>34</v>
      </c>
      <c r="G609" s="49" t="s">
        <v>34</v>
      </c>
      <c r="H609" s="72" t="s">
        <v>34</v>
      </c>
      <c r="I609" s="48" t="s">
        <v>34</v>
      </c>
      <c r="J609" s="48" t="s">
        <v>34</v>
      </c>
      <c r="K609" s="48" t="s">
        <v>34</v>
      </c>
      <c r="L609" s="48" t="s">
        <v>34</v>
      </c>
      <c r="M609" s="72">
        <f t="shared" si="703"/>
        <v>0.14099999999999999</v>
      </c>
      <c r="N609" s="48">
        <v>0</v>
      </c>
      <c r="O609" s="48">
        <v>0</v>
      </c>
      <c r="P609" s="48">
        <v>0.11749999999999999</v>
      </c>
      <c r="Q609" s="48">
        <v>2.3499999999999993E-2</v>
      </c>
      <c r="R609" s="72" t="s">
        <v>34</v>
      </c>
      <c r="S609" s="72" t="s">
        <v>34</v>
      </c>
      <c r="T609" s="51" t="s">
        <v>34</v>
      </c>
      <c r="U609" s="50" t="s">
        <v>34</v>
      </c>
      <c r="V609" s="51" t="s">
        <v>34</v>
      </c>
      <c r="W609" s="50" t="s">
        <v>34</v>
      </c>
      <c r="X609" s="51" t="s">
        <v>34</v>
      </c>
      <c r="Y609" s="72" t="s">
        <v>34</v>
      </c>
      <c r="Z609" s="51" t="s">
        <v>34</v>
      </c>
      <c r="AA609" s="72" t="s">
        <v>34</v>
      </c>
      <c r="AB609" s="51" t="s">
        <v>34</v>
      </c>
      <c r="AC609" s="15" t="s">
        <v>1299</v>
      </c>
      <c r="AK609" s="23"/>
      <c r="AL609" s="23"/>
    </row>
    <row r="610" spans="1:38" x14ac:dyDescent="0.25">
      <c r="A610" s="30" t="s">
        <v>1302</v>
      </c>
      <c r="B610" s="40" t="s">
        <v>1303</v>
      </c>
      <c r="C610" s="40" t="s">
        <v>33</v>
      </c>
      <c r="D610" s="107">
        <f>SUM(D611,D626,D631,D642,D649,D654,D655)</f>
        <v>327.189631287</v>
      </c>
      <c r="E610" s="108" t="s">
        <v>34</v>
      </c>
      <c r="F610" s="84">
        <f t="shared" ref="F610:S610" si="719">SUM(F611,F626,F631,F642,F649,F654,F655)</f>
        <v>93.050167549999998</v>
      </c>
      <c r="G610" s="107">
        <f t="shared" si="719"/>
        <v>234.139463737</v>
      </c>
      <c r="H610" s="84">
        <f t="shared" si="719"/>
        <v>45.019387429999988</v>
      </c>
      <c r="I610" s="84">
        <f t="shared" si="719"/>
        <v>0</v>
      </c>
      <c r="J610" s="84">
        <f t="shared" si="719"/>
        <v>0</v>
      </c>
      <c r="K610" s="84">
        <f t="shared" si="719"/>
        <v>37.81143300333332</v>
      </c>
      <c r="L610" s="84">
        <f t="shared" si="719"/>
        <v>7.2079544266666629</v>
      </c>
      <c r="M610" s="84">
        <f t="shared" si="719"/>
        <v>49.364533600000001</v>
      </c>
      <c r="N610" s="84">
        <f t="shared" si="719"/>
        <v>0</v>
      </c>
      <c r="O610" s="84">
        <f t="shared" si="719"/>
        <v>0</v>
      </c>
      <c r="P610" s="84">
        <f t="shared" si="719"/>
        <v>36.373555230000001</v>
      </c>
      <c r="Q610" s="84">
        <f t="shared" si="719"/>
        <v>12.990978369999999</v>
      </c>
      <c r="R610" s="84">
        <f t="shared" si="719"/>
        <v>191.34557250699999</v>
      </c>
      <c r="S610" s="84">
        <f t="shared" si="719"/>
        <v>-2.2254961999999883</v>
      </c>
      <c r="T610" s="35">
        <f t="shared" ref="T610" si="720">S610/H610</f>
        <v>-4.9434173298345763E-2</v>
      </c>
      <c r="U610" s="34">
        <f>SUM(U611,U626,U631,U642,U649,U654,U655)</f>
        <v>0</v>
      </c>
      <c r="V610" s="35">
        <v>0</v>
      </c>
      <c r="W610" s="34">
        <f>SUM(W611,W626,W631,W642,W649,W654,W655)</f>
        <v>0</v>
      </c>
      <c r="X610" s="35">
        <v>0</v>
      </c>
      <c r="Y610" s="84">
        <f>SUM(Y611,Y626,Y631,Y642,Y649,Y654,Y655)</f>
        <v>-1.4378777733333239</v>
      </c>
      <c r="Z610" s="35">
        <f t="shared" ref="Z610" si="721">Y610/K610</f>
        <v>-3.8027592691516496E-2</v>
      </c>
      <c r="AA610" s="84">
        <f>SUM(AA611,AA626,AA631,AA642,AA649,AA654,AA655)</f>
        <v>-0.78761842666666448</v>
      </c>
      <c r="AB610" s="35">
        <f t="shared" ref="AB610" si="722">AA610/L610</f>
        <v>-0.10927072787152743</v>
      </c>
      <c r="AC610" s="36" t="s">
        <v>34</v>
      </c>
      <c r="AK610" s="23"/>
      <c r="AL610" s="23"/>
    </row>
    <row r="611" spans="1:38" ht="31.5" x14ac:dyDescent="0.25">
      <c r="A611" s="30" t="s">
        <v>1304</v>
      </c>
      <c r="B611" s="31" t="s">
        <v>52</v>
      </c>
      <c r="C611" s="32" t="s">
        <v>33</v>
      </c>
      <c r="D611" s="114">
        <f>SUM(D612,D615,D618,D625)</f>
        <v>0</v>
      </c>
      <c r="E611" s="108" t="s">
        <v>34</v>
      </c>
      <c r="F611" s="84">
        <f t="shared" ref="F611" si="723">F612+F615+F618+F625</f>
        <v>0</v>
      </c>
      <c r="G611" s="107">
        <f>G612+G615+G618+G625</f>
        <v>0</v>
      </c>
      <c r="H611" s="84">
        <f t="shared" ref="H611:AA611" si="724">H612+H615+H618+H625</f>
        <v>0</v>
      </c>
      <c r="I611" s="84">
        <f t="shared" si="724"/>
        <v>0</v>
      </c>
      <c r="J611" s="84">
        <f t="shared" si="724"/>
        <v>0</v>
      </c>
      <c r="K611" s="84">
        <f t="shared" si="724"/>
        <v>0</v>
      </c>
      <c r="L611" s="84">
        <f t="shared" si="724"/>
        <v>0</v>
      </c>
      <c r="M611" s="84">
        <f t="shared" si="724"/>
        <v>2.8713339700000002</v>
      </c>
      <c r="N611" s="84">
        <f t="shared" si="724"/>
        <v>0</v>
      </c>
      <c r="O611" s="84">
        <f t="shared" si="724"/>
        <v>0</v>
      </c>
      <c r="P611" s="84">
        <f t="shared" si="724"/>
        <v>0</v>
      </c>
      <c r="Q611" s="84">
        <f t="shared" si="724"/>
        <v>2.8713339700000002</v>
      </c>
      <c r="R611" s="84">
        <f t="shared" si="724"/>
        <v>0</v>
      </c>
      <c r="S611" s="84">
        <f t="shared" si="724"/>
        <v>0</v>
      </c>
      <c r="T611" s="35">
        <v>0</v>
      </c>
      <c r="U611" s="34">
        <f t="shared" si="724"/>
        <v>0</v>
      </c>
      <c r="V611" s="35">
        <v>0</v>
      </c>
      <c r="W611" s="34">
        <f t="shared" si="724"/>
        <v>0</v>
      </c>
      <c r="X611" s="35">
        <v>0</v>
      </c>
      <c r="Y611" s="84">
        <f t="shared" si="724"/>
        <v>0</v>
      </c>
      <c r="Z611" s="35">
        <v>0</v>
      </c>
      <c r="AA611" s="84">
        <f t="shared" si="724"/>
        <v>0</v>
      </c>
      <c r="AB611" s="35">
        <v>0</v>
      </c>
      <c r="AC611" s="36" t="s">
        <v>34</v>
      </c>
      <c r="AK611" s="23"/>
      <c r="AL611" s="23"/>
    </row>
    <row r="612" spans="1:38" ht="78.75" x14ac:dyDescent="0.25">
      <c r="A612" s="37" t="s">
        <v>1305</v>
      </c>
      <c r="B612" s="37" t="s">
        <v>54</v>
      </c>
      <c r="C612" s="32" t="s">
        <v>33</v>
      </c>
      <c r="D612" s="107">
        <f>D613+D614</f>
        <v>0</v>
      </c>
      <c r="E612" s="108" t="s">
        <v>34</v>
      </c>
      <c r="F612" s="84">
        <f t="shared" ref="F612" si="725">F613+F614</f>
        <v>0</v>
      </c>
      <c r="G612" s="107">
        <f>G613+G614</f>
        <v>0</v>
      </c>
      <c r="H612" s="84">
        <f t="shared" ref="H612:AA612" si="726">H613+H614</f>
        <v>0</v>
      </c>
      <c r="I612" s="84">
        <f t="shared" si="726"/>
        <v>0</v>
      </c>
      <c r="J612" s="84">
        <f t="shared" si="726"/>
        <v>0</v>
      </c>
      <c r="K612" s="84">
        <f t="shared" si="726"/>
        <v>0</v>
      </c>
      <c r="L612" s="84">
        <f t="shared" si="726"/>
        <v>0</v>
      </c>
      <c r="M612" s="84">
        <f t="shared" si="726"/>
        <v>0</v>
      </c>
      <c r="N612" s="84">
        <f t="shared" si="726"/>
        <v>0</v>
      </c>
      <c r="O612" s="84">
        <f t="shared" si="726"/>
        <v>0</v>
      </c>
      <c r="P612" s="84">
        <f t="shared" si="726"/>
        <v>0</v>
      </c>
      <c r="Q612" s="84">
        <f t="shared" si="726"/>
        <v>0</v>
      </c>
      <c r="R612" s="84">
        <f t="shared" si="726"/>
        <v>0</v>
      </c>
      <c r="S612" s="84">
        <f t="shared" si="726"/>
        <v>0</v>
      </c>
      <c r="T612" s="35">
        <v>0</v>
      </c>
      <c r="U612" s="34">
        <f t="shared" si="726"/>
        <v>0</v>
      </c>
      <c r="V612" s="35">
        <v>0</v>
      </c>
      <c r="W612" s="34">
        <f t="shared" si="726"/>
        <v>0</v>
      </c>
      <c r="X612" s="35">
        <v>0</v>
      </c>
      <c r="Y612" s="84">
        <f t="shared" si="726"/>
        <v>0</v>
      </c>
      <c r="Z612" s="35">
        <v>0</v>
      </c>
      <c r="AA612" s="84">
        <f t="shared" si="726"/>
        <v>0</v>
      </c>
      <c r="AB612" s="35">
        <v>0</v>
      </c>
      <c r="AC612" s="36" t="s">
        <v>34</v>
      </c>
      <c r="AK612" s="23"/>
      <c r="AL612" s="23"/>
    </row>
    <row r="613" spans="1:38" ht="31.5" x14ac:dyDescent="0.25">
      <c r="A613" s="37" t="s">
        <v>1306</v>
      </c>
      <c r="B613" s="37" t="s">
        <v>58</v>
      </c>
      <c r="C613" s="32" t="s">
        <v>33</v>
      </c>
      <c r="D613" s="107">
        <v>0</v>
      </c>
      <c r="E613" s="108" t="s">
        <v>34</v>
      </c>
      <c r="F613" s="84">
        <v>0</v>
      </c>
      <c r="G613" s="107">
        <v>0</v>
      </c>
      <c r="H613" s="84">
        <v>0</v>
      </c>
      <c r="I613" s="84">
        <v>0</v>
      </c>
      <c r="J613" s="84">
        <v>0</v>
      </c>
      <c r="K613" s="84">
        <v>0</v>
      </c>
      <c r="L613" s="84">
        <v>0</v>
      </c>
      <c r="M613" s="84">
        <v>0</v>
      </c>
      <c r="N613" s="84">
        <v>0</v>
      </c>
      <c r="O613" s="84">
        <v>0</v>
      </c>
      <c r="P613" s="84">
        <v>0</v>
      </c>
      <c r="Q613" s="84">
        <v>0</v>
      </c>
      <c r="R613" s="84">
        <v>0</v>
      </c>
      <c r="S613" s="84">
        <v>0</v>
      </c>
      <c r="T613" s="35">
        <v>0</v>
      </c>
      <c r="U613" s="34">
        <v>0</v>
      </c>
      <c r="V613" s="35">
        <v>0</v>
      </c>
      <c r="W613" s="34">
        <v>0</v>
      </c>
      <c r="X613" s="35">
        <v>0</v>
      </c>
      <c r="Y613" s="84">
        <v>0</v>
      </c>
      <c r="Z613" s="35">
        <v>0</v>
      </c>
      <c r="AA613" s="84">
        <v>0</v>
      </c>
      <c r="AB613" s="35">
        <v>0</v>
      </c>
      <c r="AC613" s="36" t="s">
        <v>34</v>
      </c>
      <c r="AK613" s="23"/>
      <c r="AL613" s="23"/>
    </row>
    <row r="614" spans="1:38" ht="31.5" x14ac:dyDescent="0.25">
      <c r="A614" s="37" t="s">
        <v>1307</v>
      </c>
      <c r="B614" s="37" t="s">
        <v>58</v>
      </c>
      <c r="C614" s="32" t="s">
        <v>33</v>
      </c>
      <c r="D614" s="107">
        <v>0</v>
      </c>
      <c r="E614" s="108" t="s">
        <v>34</v>
      </c>
      <c r="F614" s="84">
        <v>0</v>
      </c>
      <c r="G614" s="107">
        <v>0</v>
      </c>
      <c r="H614" s="84">
        <v>0</v>
      </c>
      <c r="I614" s="84">
        <v>0</v>
      </c>
      <c r="J614" s="84">
        <v>0</v>
      </c>
      <c r="K614" s="84">
        <v>0</v>
      </c>
      <c r="L614" s="84">
        <v>0</v>
      </c>
      <c r="M614" s="84">
        <v>0</v>
      </c>
      <c r="N614" s="84">
        <v>0</v>
      </c>
      <c r="O614" s="84">
        <v>0</v>
      </c>
      <c r="P614" s="84">
        <v>0</v>
      </c>
      <c r="Q614" s="84">
        <v>0</v>
      </c>
      <c r="R614" s="84">
        <v>0</v>
      </c>
      <c r="S614" s="84">
        <v>0</v>
      </c>
      <c r="T614" s="35">
        <v>0</v>
      </c>
      <c r="U614" s="34">
        <v>0</v>
      </c>
      <c r="V614" s="35">
        <v>0</v>
      </c>
      <c r="W614" s="34">
        <v>0</v>
      </c>
      <c r="X614" s="35">
        <v>0</v>
      </c>
      <c r="Y614" s="84">
        <v>0</v>
      </c>
      <c r="Z614" s="35">
        <v>0</v>
      </c>
      <c r="AA614" s="84">
        <v>0</v>
      </c>
      <c r="AB614" s="35">
        <v>0</v>
      </c>
      <c r="AC614" s="36" t="s">
        <v>34</v>
      </c>
      <c r="AK614" s="23"/>
      <c r="AL614" s="23"/>
    </row>
    <row r="615" spans="1:38" ht="47.25" x14ac:dyDescent="0.25">
      <c r="A615" s="30" t="s">
        <v>1308</v>
      </c>
      <c r="B615" s="37" t="s">
        <v>60</v>
      </c>
      <c r="C615" s="32" t="s">
        <v>33</v>
      </c>
      <c r="D615" s="114">
        <f>D616+D617</f>
        <v>0</v>
      </c>
      <c r="E615" s="108" t="s">
        <v>34</v>
      </c>
      <c r="F615" s="84">
        <f t="shared" ref="F615" si="727">F616+F617</f>
        <v>0</v>
      </c>
      <c r="G615" s="107">
        <f>G616+G617</f>
        <v>0</v>
      </c>
      <c r="H615" s="84">
        <f t="shared" ref="H615:AA615" si="728">H616+H617</f>
        <v>0</v>
      </c>
      <c r="I615" s="84">
        <f t="shared" si="728"/>
        <v>0</v>
      </c>
      <c r="J615" s="84">
        <f t="shared" si="728"/>
        <v>0</v>
      </c>
      <c r="K615" s="84">
        <f t="shared" si="728"/>
        <v>0</v>
      </c>
      <c r="L615" s="84">
        <f t="shared" si="728"/>
        <v>0</v>
      </c>
      <c r="M615" s="84">
        <f t="shared" si="728"/>
        <v>0</v>
      </c>
      <c r="N615" s="84">
        <f t="shared" si="728"/>
        <v>0</v>
      </c>
      <c r="O615" s="84">
        <f t="shared" si="728"/>
        <v>0</v>
      </c>
      <c r="P615" s="84">
        <f t="shared" si="728"/>
        <v>0</v>
      </c>
      <c r="Q615" s="84">
        <f t="shared" si="728"/>
        <v>0</v>
      </c>
      <c r="R615" s="84">
        <f t="shared" si="728"/>
        <v>0</v>
      </c>
      <c r="S615" s="84">
        <f t="shared" si="728"/>
        <v>0</v>
      </c>
      <c r="T615" s="35">
        <v>0</v>
      </c>
      <c r="U615" s="34">
        <f t="shared" si="728"/>
        <v>0</v>
      </c>
      <c r="V615" s="35">
        <v>0</v>
      </c>
      <c r="W615" s="34">
        <f t="shared" si="728"/>
        <v>0</v>
      </c>
      <c r="X615" s="35">
        <v>0</v>
      </c>
      <c r="Y615" s="84">
        <f t="shared" si="728"/>
        <v>0</v>
      </c>
      <c r="Z615" s="35">
        <v>0</v>
      </c>
      <c r="AA615" s="84">
        <f t="shared" si="728"/>
        <v>0</v>
      </c>
      <c r="AB615" s="35">
        <v>0</v>
      </c>
      <c r="AC615" s="36" t="s">
        <v>34</v>
      </c>
      <c r="AK615" s="23"/>
      <c r="AL615" s="23"/>
    </row>
    <row r="616" spans="1:38" ht="31.5" x14ac:dyDescent="0.25">
      <c r="A616" s="30" t="s">
        <v>1309</v>
      </c>
      <c r="B616" s="37" t="s">
        <v>1155</v>
      </c>
      <c r="C616" s="32" t="s">
        <v>33</v>
      </c>
      <c r="D616" s="107">
        <v>0</v>
      </c>
      <c r="E616" s="108" t="s">
        <v>34</v>
      </c>
      <c r="F616" s="84">
        <v>0</v>
      </c>
      <c r="G616" s="107">
        <v>0</v>
      </c>
      <c r="H616" s="84">
        <v>0</v>
      </c>
      <c r="I616" s="84">
        <v>0</v>
      </c>
      <c r="J616" s="84">
        <v>0</v>
      </c>
      <c r="K616" s="84">
        <v>0</v>
      </c>
      <c r="L616" s="84">
        <v>0</v>
      </c>
      <c r="M616" s="84">
        <v>0</v>
      </c>
      <c r="N616" s="84">
        <v>0</v>
      </c>
      <c r="O616" s="84">
        <v>0</v>
      </c>
      <c r="P616" s="84">
        <v>0</v>
      </c>
      <c r="Q616" s="84">
        <v>0</v>
      </c>
      <c r="R616" s="84">
        <v>0</v>
      </c>
      <c r="S616" s="84">
        <v>0</v>
      </c>
      <c r="T616" s="35">
        <v>0</v>
      </c>
      <c r="U616" s="34">
        <v>0</v>
      </c>
      <c r="V616" s="35">
        <v>0</v>
      </c>
      <c r="W616" s="34">
        <v>0</v>
      </c>
      <c r="X616" s="35">
        <v>0</v>
      </c>
      <c r="Y616" s="84">
        <v>0</v>
      </c>
      <c r="Z616" s="35">
        <v>0</v>
      </c>
      <c r="AA616" s="84">
        <v>0</v>
      </c>
      <c r="AB616" s="35">
        <v>0</v>
      </c>
      <c r="AC616" s="36" t="s">
        <v>34</v>
      </c>
      <c r="AK616" s="23"/>
      <c r="AL616" s="23"/>
    </row>
    <row r="617" spans="1:38" ht="31.5" x14ac:dyDescent="0.25">
      <c r="A617" s="30" t="s">
        <v>1310</v>
      </c>
      <c r="B617" s="37" t="s">
        <v>58</v>
      </c>
      <c r="C617" s="32" t="s">
        <v>33</v>
      </c>
      <c r="D617" s="107">
        <v>0</v>
      </c>
      <c r="E617" s="108" t="s">
        <v>34</v>
      </c>
      <c r="F617" s="84">
        <v>0</v>
      </c>
      <c r="G617" s="107">
        <v>0</v>
      </c>
      <c r="H617" s="84">
        <v>0</v>
      </c>
      <c r="I617" s="84">
        <v>0</v>
      </c>
      <c r="J617" s="84">
        <v>0</v>
      </c>
      <c r="K617" s="84">
        <v>0</v>
      </c>
      <c r="L617" s="84">
        <v>0</v>
      </c>
      <c r="M617" s="84">
        <v>0</v>
      </c>
      <c r="N617" s="84">
        <v>0</v>
      </c>
      <c r="O617" s="84">
        <v>0</v>
      </c>
      <c r="P617" s="84">
        <v>0</v>
      </c>
      <c r="Q617" s="84">
        <v>0</v>
      </c>
      <c r="R617" s="84">
        <v>0</v>
      </c>
      <c r="S617" s="84">
        <v>0</v>
      </c>
      <c r="T617" s="35">
        <v>0</v>
      </c>
      <c r="U617" s="34">
        <v>0</v>
      </c>
      <c r="V617" s="35">
        <v>0</v>
      </c>
      <c r="W617" s="34">
        <v>0</v>
      </c>
      <c r="X617" s="35">
        <v>0</v>
      </c>
      <c r="Y617" s="84">
        <v>0</v>
      </c>
      <c r="Z617" s="35">
        <v>0</v>
      </c>
      <c r="AA617" s="84">
        <v>0</v>
      </c>
      <c r="AB617" s="35">
        <v>0</v>
      </c>
      <c r="AC617" s="36" t="s">
        <v>34</v>
      </c>
      <c r="AK617" s="23"/>
      <c r="AL617" s="23"/>
    </row>
    <row r="618" spans="1:38" ht="47.25" x14ac:dyDescent="0.25">
      <c r="A618" s="30" t="s">
        <v>1311</v>
      </c>
      <c r="B618" s="37" t="s">
        <v>64</v>
      </c>
      <c r="C618" s="32" t="s">
        <v>33</v>
      </c>
      <c r="D618" s="107">
        <f>SUM(D619,D620,D621,D622,D623)</f>
        <v>0</v>
      </c>
      <c r="E618" s="108" t="s">
        <v>34</v>
      </c>
      <c r="F618" s="84">
        <f t="shared" ref="F618" si="729">F619+F620+F621+F622+F623</f>
        <v>0</v>
      </c>
      <c r="G618" s="107">
        <f>G619+G620+G621+G622+G623</f>
        <v>0</v>
      </c>
      <c r="H618" s="84">
        <f t="shared" ref="H618:AA618" si="730">H619+H620+H621+H622+H623</f>
        <v>0</v>
      </c>
      <c r="I618" s="84">
        <f t="shared" si="730"/>
        <v>0</v>
      </c>
      <c r="J618" s="84">
        <f t="shared" si="730"/>
        <v>0</v>
      </c>
      <c r="K618" s="84">
        <f t="shared" si="730"/>
        <v>0</v>
      </c>
      <c r="L618" s="84">
        <f t="shared" si="730"/>
        <v>0</v>
      </c>
      <c r="M618" s="84">
        <f t="shared" si="730"/>
        <v>2.8713339700000002</v>
      </c>
      <c r="N618" s="84">
        <f t="shared" si="730"/>
        <v>0</v>
      </c>
      <c r="O618" s="84">
        <f t="shared" si="730"/>
        <v>0</v>
      </c>
      <c r="P618" s="84">
        <f t="shared" si="730"/>
        <v>0</v>
      </c>
      <c r="Q618" s="84">
        <f t="shared" si="730"/>
        <v>2.8713339700000002</v>
      </c>
      <c r="R618" s="84">
        <f t="shared" si="730"/>
        <v>0</v>
      </c>
      <c r="S618" s="84">
        <f t="shared" si="730"/>
        <v>0</v>
      </c>
      <c r="T618" s="35">
        <v>0</v>
      </c>
      <c r="U618" s="34">
        <f t="shared" si="730"/>
        <v>0</v>
      </c>
      <c r="V618" s="35">
        <v>0</v>
      </c>
      <c r="W618" s="34">
        <f t="shared" si="730"/>
        <v>0</v>
      </c>
      <c r="X618" s="35">
        <v>0</v>
      </c>
      <c r="Y618" s="84">
        <f t="shared" si="730"/>
        <v>0</v>
      </c>
      <c r="Z618" s="35">
        <v>0</v>
      </c>
      <c r="AA618" s="84">
        <f t="shared" si="730"/>
        <v>0</v>
      </c>
      <c r="AB618" s="35">
        <v>0</v>
      </c>
      <c r="AC618" s="36" t="s">
        <v>34</v>
      </c>
      <c r="AK618" s="23"/>
      <c r="AL618" s="23"/>
    </row>
    <row r="619" spans="1:38" ht="63" x14ac:dyDescent="0.25">
      <c r="A619" s="30" t="s">
        <v>1312</v>
      </c>
      <c r="B619" s="37" t="s">
        <v>66</v>
      </c>
      <c r="C619" s="32" t="s">
        <v>33</v>
      </c>
      <c r="D619" s="107">
        <v>0</v>
      </c>
      <c r="E619" s="108" t="s">
        <v>34</v>
      </c>
      <c r="F619" s="84">
        <v>0</v>
      </c>
      <c r="G619" s="107">
        <v>0</v>
      </c>
      <c r="H619" s="84">
        <v>0</v>
      </c>
      <c r="I619" s="84">
        <v>0</v>
      </c>
      <c r="J619" s="84">
        <v>0</v>
      </c>
      <c r="K619" s="84">
        <v>0</v>
      </c>
      <c r="L619" s="84">
        <v>0</v>
      </c>
      <c r="M619" s="84">
        <v>0</v>
      </c>
      <c r="N619" s="84">
        <v>0</v>
      </c>
      <c r="O619" s="84">
        <v>0</v>
      </c>
      <c r="P619" s="84">
        <v>0</v>
      </c>
      <c r="Q619" s="84">
        <v>0</v>
      </c>
      <c r="R619" s="84">
        <v>0</v>
      </c>
      <c r="S619" s="84">
        <v>0</v>
      </c>
      <c r="T619" s="35">
        <v>0</v>
      </c>
      <c r="U619" s="34">
        <v>0</v>
      </c>
      <c r="V619" s="35">
        <v>0</v>
      </c>
      <c r="W619" s="34">
        <v>0</v>
      </c>
      <c r="X619" s="35">
        <v>0</v>
      </c>
      <c r="Y619" s="84">
        <v>0</v>
      </c>
      <c r="Z619" s="35">
        <v>0</v>
      </c>
      <c r="AA619" s="84">
        <v>0</v>
      </c>
      <c r="AB619" s="35">
        <v>0</v>
      </c>
      <c r="AC619" s="36" t="s">
        <v>34</v>
      </c>
      <c r="AK619" s="23"/>
      <c r="AL619" s="23"/>
    </row>
    <row r="620" spans="1:38" ht="63" x14ac:dyDescent="0.25">
      <c r="A620" s="30" t="s">
        <v>1313</v>
      </c>
      <c r="B620" s="40" t="s">
        <v>68</v>
      </c>
      <c r="C620" s="40" t="s">
        <v>33</v>
      </c>
      <c r="D620" s="107">
        <v>0</v>
      </c>
      <c r="E620" s="108" t="s">
        <v>34</v>
      </c>
      <c r="F620" s="84">
        <v>0</v>
      </c>
      <c r="G620" s="107">
        <v>0</v>
      </c>
      <c r="H620" s="84">
        <v>0</v>
      </c>
      <c r="I620" s="84">
        <v>0</v>
      </c>
      <c r="J620" s="84">
        <v>0</v>
      </c>
      <c r="K620" s="84">
        <v>0</v>
      </c>
      <c r="L620" s="84">
        <v>0</v>
      </c>
      <c r="M620" s="84">
        <v>0</v>
      </c>
      <c r="N620" s="84">
        <v>0</v>
      </c>
      <c r="O620" s="84">
        <v>0</v>
      </c>
      <c r="P620" s="84">
        <v>0</v>
      </c>
      <c r="Q620" s="84">
        <v>0</v>
      </c>
      <c r="R620" s="84">
        <v>0</v>
      </c>
      <c r="S620" s="84">
        <v>0</v>
      </c>
      <c r="T620" s="35">
        <v>0</v>
      </c>
      <c r="U620" s="34">
        <v>0</v>
      </c>
      <c r="V620" s="35">
        <v>0</v>
      </c>
      <c r="W620" s="34">
        <v>0</v>
      </c>
      <c r="X620" s="35">
        <v>0</v>
      </c>
      <c r="Y620" s="84">
        <v>0</v>
      </c>
      <c r="Z620" s="35">
        <v>0</v>
      </c>
      <c r="AA620" s="84">
        <v>0</v>
      </c>
      <c r="AB620" s="35">
        <v>0</v>
      </c>
      <c r="AC620" s="78" t="s">
        <v>34</v>
      </c>
      <c r="AK620" s="23"/>
      <c r="AL620" s="23"/>
    </row>
    <row r="621" spans="1:38" ht="72.75" customHeight="1" x14ac:dyDescent="0.25">
      <c r="A621" s="30" t="s">
        <v>1314</v>
      </c>
      <c r="B621" s="31" t="s">
        <v>70</v>
      </c>
      <c r="C621" s="32" t="s">
        <v>33</v>
      </c>
      <c r="D621" s="107">
        <v>0</v>
      </c>
      <c r="E621" s="108" t="s">
        <v>34</v>
      </c>
      <c r="F621" s="84">
        <v>0</v>
      </c>
      <c r="G621" s="107">
        <v>0</v>
      </c>
      <c r="H621" s="84">
        <v>0</v>
      </c>
      <c r="I621" s="84">
        <v>0</v>
      </c>
      <c r="J621" s="84">
        <v>0</v>
      </c>
      <c r="K621" s="84">
        <v>0</v>
      </c>
      <c r="L621" s="84">
        <v>0</v>
      </c>
      <c r="M621" s="84">
        <v>0</v>
      </c>
      <c r="N621" s="84">
        <v>0</v>
      </c>
      <c r="O621" s="84">
        <v>0</v>
      </c>
      <c r="P621" s="84">
        <v>0</v>
      </c>
      <c r="Q621" s="84">
        <v>0</v>
      </c>
      <c r="R621" s="84">
        <v>0</v>
      </c>
      <c r="S621" s="84">
        <v>0</v>
      </c>
      <c r="T621" s="35">
        <v>0</v>
      </c>
      <c r="U621" s="34">
        <v>0</v>
      </c>
      <c r="V621" s="35">
        <v>0</v>
      </c>
      <c r="W621" s="34">
        <v>0</v>
      </c>
      <c r="X621" s="35">
        <v>0</v>
      </c>
      <c r="Y621" s="84">
        <v>0</v>
      </c>
      <c r="Z621" s="35">
        <v>0</v>
      </c>
      <c r="AA621" s="84">
        <v>0</v>
      </c>
      <c r="AB621" s="35">
        <v>0</v>
      </c>
      <c r="AC621" s="36" t="s">
        <v>34</v>
      </c>
      <c r="AK621" s="23"/>
      <c r="AL621" s="23"/>
    </row>
    <row r="622" spans="1:38" ht="115.5" customHeight="1" x14ac:dyDescent="0.25">
      <c r="A622" s="30" t="s">
        <v>1315</v>
      </c>
      <c r="B622" s="31" t="s">
        <v>72</v>
      </c>
      <c r="C622" s="32" t="s">
        <v>33</v>
      </c>
      <c r="D622" s="107">
        <v>0</v>
      </c>
      <c r="E622" s="108" t="s">
        <v>34</v>
      </c>
      <c r="F622" s="84">
        <v>0</v>
      </c>
      <c r="G622" s="107">
        <v>0</v>
      </c>
      <c r="H622" s="84">
        <v>0</v>
      </c>
      <c r="I622" s="84">
        <v>0</v>
      </c>
      <c r="J622" s="84">
        <v>0</v>
      </c>
      <c r="K622" s="84">
        <v>0</v>
      </c>
      <c r="L622" s="84">
        <v>0</v>
      </c>
      <c r="M622" s="84">
        <v>0</v>
      </c>
      <c r="N622" s="84">
        <v>0</v>
      </c>
      <c r="O622" s="84">
        <v>0</v>
      </c>
      <c r="P622" s="84">
        <v>0</v>
      </c>
      <c r="Q622" s="84">
        <v>0</v>
      </c>
      <c r="R622" s="84">
        <v>0</v>
      </c>
      <c r="S622" s="84">
        <v>0</v>
      </c>
      <c r="T622" s="35">
        <v>0</v>
      </c>
      <c r="U622" s="34">
        <v>0</v>
      </c>
      <c r="V622" s="35">
        <v>0</v>
      </c>
      <c r="W622" s="34">
        <v>0</v>
      </c>
      <c r="X622" s="35">
        <v>0</v>
      </c>
      <c r="Y622" s="84">
        <v>0</v>
      </c>
      <c r="Z622" s="35">
        <v>0</v>
      </c>
      <c r="AA622" s="84">
        <v>0</v>
      </c>
      <c r="AB622" s="35">
        <v>0</v>
      </c>
      <c r="AC622" s="36" t="s">
        <v>34</v>
      </c>
      <c r="AK622" s="23"/>
      <c r="AL622" s="23"/>
    </row>
    <row r="623" spans="1:38" ht="96" customHeight="1" x14ac:dyDescent="0.25">
      <c r="A623" s="40" t="s">
        <v>1316</v>
      </c>
      <c r="B623" s="40" t="s">
        <v>74</v>
      </c>
      <c r="C623" s="40" t="s">
        <v>33</v>
      </c>
      <c r="D623" s="107">
        <f>SUM(D624)</f>
        <v>0</v>
      </c>
      <c r="E623" s="108" t="s">
        <v>34</v>
      </c>
      <c r="F623" s="84">
        <f t="shared" ref="F623" si="731">SUM(F624)</f>
        <v>0</v>
      </c>
      <c r="G623" s="107">
        <f>SUM(G624)</f>
        <v>0</v>
      </c>
      <c r="H623" s="84">
        <f t="shared" ref="H623:AA623" si="732">SUM(H624)</f>
        <v>0</v>
      </c>
      <c r="I623" s="84">
        <f t="shared" si="732"/>
        <v>0</v>
      </c>
      <c r="J623" s="84">
        <f t="shared" si="732"/>
        <v>0</v>
      </c>
      <c r="K623" s="84">
        <f t="shared" si="732"/>
        <v>0</v>
      </c>
      <c r="L623" s="84">
        <f t="shared" si="732"/>
        <v>0</v>
      </c>
      <c r="M623" s="84">
        <f t="shared" si="732"/>
        <v>2.8713339700000002</v>
      </c>
      <c r="N623" s="84">
        <f t="shared" si="732"/>
        <v>0</v>
      </c>
      <c r="O623" s="84">
        <f t="shared" si="732"/>
        <v>0</v>
      </c>
      <c r="P623" s="84">
        <f t="shared" si="732"/>
        <v>0</v>
      </c>
      <c r="Q623" s="84">
        <f t="shared" si="732"/>
        <v>2.8713339700000002</v>
      </c>
      <c r="R623" s="84">
        <f t="shared" si="732"/>
        <v>0</v>
      </c>
      <c r="S623" s="84">
        <f t="shared" si="732"/>
        <v>0</v>
      </c>
      <c r="T623" s="35">
        <v>0</v>
      </c>
      <c r="U623" s="34">
        <f t="shared" si="732"/>
        <v>0</v>
      </c>
      <c r="V623" s="35">
        <v>0</v>
      </c>
      <c r="W623" s="34">
        <f t="shared" si="732"/>
        <v>0</v>
      </c>
      <c r="X623" s="35">
        <v>0</v>
      </c>
      <c r="Y623" s="84">
        <f t="shared" si="732"/>
        <v>0</v>
      </c>
      <c r="Z623" s="35">
        <v>0</v>
      </c>
      <c r="AA623" s="84">
        <f t="shared" si="732"/>
        <v>0</v>
      </c>
      <c r="AB623" s="35">
        <v>0</v>
      </c>
      <c r="AC623" s="36" t="s">
        <v>34</v>
      </c>
      <c r="AK623" s="23"/>
      <c r="AL623" s="23"/>
    </row>
    <row r="624" spans="1:38" ht="76.5" customHeight="1" x14ac:dyDescent="0.25">
      <c r="A624" s="45" t="s">
        <v>1316</v>
      </c>
      <c r="B624" s="44" t="s">
        <v>1317</v>
      </c>
      <c r="C624" s="45" t="s">
        <v>1318</v>
      </c>
      <c r="D624" s="46" t="s">
        <v>34</v>
      </c>
      <c r="E624" s="47" t="s">
        <v>34</v>
      </c>
      <c r="F624" s="48" t="s">
        <v>34</v>
      </c>
      <c r="G624" s="49" t="s">
        <v>34</v>
      </c>
      <c r="H624" s="72" t="s">
        <v>34</v>
      </c>
      <c r="I624" s="48" t="s">
        <v>34</v>
      </c>
      <c r="J624" s="48" t="s">
        <v>34</v>
      </c>
      <c r="K624" s="48" t="s">
        <v>34</v>
      </c>
      <c r="L624" s="48" t="s">
        <v>34</v>
      </c>
      <c r="M624" s="72">
        <f>N624+O624+P624+Q624</f>
        <v>2.8713339700000002</v>
      </c>
      <c r="N624" s="48">
        <v>0</v>
      </c>
      <c r="O624" s="48">
        <v>0</v>
      </c>
      <c r="P624" s="48">
        <v>0</v>
      </c>
      <c r="Q624" s="48">
        <v>2.8713339700000002</v>
      </c>
      <c r="R624" s="72" t="s">
        <v>34</v>
      </c>
      <c r="S624" s="72" t="s">
        <v>34</v>
      </c>
      <c r="T624" s="51" t="s">
        <v>34</v>
      </c>
      <c r="U624" s="50" t="s">
        <v>34</v>
      </c>
      <c r="V624" s="51" t="s">
        <v>34</v>
      </c>
      <c r="W624" s="50" t="s">
        <v>34</v>
      </c>
      <c r="X624" s="51" t="s">
        <v>34</v>
      </c>
      <c r="Y624" s="72" t="s">
        <v>34</v>
      </c>
      <c r="Z624" s="51" t="s">
        <v>34</v>
      </c>
      <c r="AA624" s="72" t="s">
        <v>34</v>
      </c>
      <c r="AB624" s="51" t="s">
        <v>34</v>
      </c>
      <c r="AC624" s="15" t="s">
        <v>1319</v>
      </c>
      <c r="AK624" s="23"/>
      <c r="AL624" s="23"/>
    </row>
    <row r="625" spans="1:38" ht="31.5" x14ac:dyDescent="0.25">
      <c r="A625" s="40" t="s">
        <v>1320</v>
      </c>
      <c r="B625" s="40" t="s">
        <v>85</v>
      </c>
      <c r="C625" s="40" t="s">
        <v>33</v>
      </c>
      <c r="D625" s="107">
        <v>0</v>
      </c>
      <c r="E625" s="108" t="s">
        <v>34</v>
      </c>
      <c r="F625" s="84">
        <v>0</v>
      </c>
      <c r="G625" s="107">
        <v>0</v>
      </c>
      <c r="H625" s="84">
        <v>0</v>
      </c>
      <c r="I625" s="84">
        <v>0</v>
      </c>
      <c r="J625" s="84">
        <v>0</v>
      </c>
      <c r="K625" s="84">
        <v>0</v>
      </c>
      <c r="L625" s="84">
        <v>0</v>
      </c>
      <c r="M625" s="84">
        <v>0</v>
      </c>
      <c r="N625" s="84">
        <v>0</v>
      </c>
      <c r="O625" s="84">
        <v>0</v>
      </c>
      <c r="P625" s="84">
        <v>0</v>
      </c>
      <c r="Q625" s="84">
        <v>0</v>
      </c>
      <c r="R625" s="84">
        <v>0</v>
      </c>
      <c r="S625" s="84">
        <v>0</v>
      </c>
      <c r="T625" s="35">
        <v>0</v>
      </c>
      <c r="U625" s="34">
        <v>0</v>
      </c>
      <c r="V625" s="35">
        <v>0</v>
      </c>
      <c r="W625" s="34">
        <v>0</v>
      </c>
      <c r="X625" s="35">
        <v>0</v>
      </c>
      <c r="Y625" s="84">
        <v>0</v>
      </c>
      <c r="Z625" s="35">
        <v>0</v>
      </c>
      <c r="AA625" s="84">
        <v>0</v>
      </c>
      <c r="AB625" s="35">
        <v>0</v>
      </c>
      <c r="AC625" s="36" t="s">
        <v>34</v>
      </c>
      <c r="AK625" s="23"/>
      <c r="AL625" s="23"/>
    </row>
    <row r="626" spans="1:38" ht="47.25" x14ac:dyDescent="0.25">
      <c r="A626" s="40" t="s">
        <v>1321</v>
      </c>
      <c r="B626" s="40" t="s">
        <v>87</v>
      </c>
      <c r="C626" s="40" t="s">
        <v>33</v>
      </c>
      <c r="D626" s="107">
        <f>D627+D628+D629+D630</f>
        <v>0</v>
      </c>
      <c r="E626" s="108" t="s">
        <v>34</v>
      </c>
      <c r="F626" s="84">
        <f t="shared" ref="F626:S626" si="733">F627+F628+F629+F630</f>
        <v>0</v>
      </c>
      <c r="G626" s="107">
        <f t="shared" si="733"/>
        <v>0</v>
      </c>
      <c r="H626" s="84">
        <f t="shared" si="733"/>
        <v>0</v>
      </c>
      <c r="I626" s="84">
        <f t="shared" si="733"/>
        <v>0</v>
      </c>
      <c r="J626" s="84">
        <f t="shared" si="733"/>
        <v>0</v>
      </c>
      <c r="K626" s="84">
        <f t="shared" si="733"/>
        <v>0</v>
      </c>
      <c r="L626" s="84">
        <f t="shared" si="733"/>
        <v>0</v>
      </c>
      <c r="M626" s="84">
        <f t="shared" si="733"/>
        <v>0</v>
      </c>
      <c r="N626" s="84">
        <f t="shared" si="733"/>
        <v>0</v>
      </c>
      <c r="O626" s="84">
        <f t="shared" si="733"/>
        <v>0</v>
      </c>
      <c r="P626" s="84">
        <f t="shared" si="733"/>
        <v>0</v>
      </c>
      <c r="Q626" s="84">
        <f t="shared" si="733"/>
        <v>0</v>
      </c>
      <c r="R626" s="84">
        <f t="shared" si="733"/>
        <v>0</v>
      </c>
      <c r="S626" s="84">
        <f t="shared" si="733"/>
        <v>0</v>
      </c>
      <c r="T626" s="35">
        <v>0</v>
      </c>
      <c r="U626" s="34">
        <f>U627+U628+U629+U630</f>
        <v>0</v>
      </c>
      <c r="V626" s="35">
        <v>0</v>
      </c>
      <c r="W626" s="34">
        <f>W627+W628+W629+W630</f>
        <v>0</v>
      </c>
      <c r="X626" s="35">
        <v>0</v>
      </c>
      <c r="Y626" s="84">
        <f>Y627+Y628+Y629+Y630</f>
        <v>0</v>
      </c>
      <c r="Z626" s="35">
        <v>0</v>
      </c>
      <c r="AA626" s="84">
        <f>AA627+AA628+AA629+AA630</f>
        <v>0</v>
      </c>
      <c r="AB626" s="35">
        <v>0</v>
      </c>
      <c r="AC626" s="36" t="s">
        <v>34</v>
      </c>
      <c r="AK626" s="23"/>
      <c r="AL626" s="23"/>
    </row>
    <row r="627" spans="1:38" ht="31.5" x14ac:dyDescent="0.25">
      <c r="A627" s="40" t="s">
        <v>1322</v>
      </c>
      <c r="B627" s="40" t="s">
        <v>89</v>
      </c>
      <c r="C627" s="40" t="s">
        <v>33</v>
      </c>
      <c r="D627" s="107">
        <v>0</v>
      </c>
      <c r="E627" s="108" t="s">
        <v>34</v>
      </c>
      <c r="F627" s="84">
        <v>0</v>
      </c>
      <c r="G627" s="107">
        <v>0</v>
      </c>
      <c r="H627" s="84">
        <v>0</v>
      </c>
      <c r="I627" s="84">
        <v>0</v>
      </c>
      <c r="J627" s="84">
        <v>0</v>
      </c>
      <c r="K627" s="84">
        <v>0</v>
      </c>
      <c r="L627" s="84">
        <v>0</v>
      </c>
      <c r="M627" s="84">
        <v>0</v>
      </c>
      <c r="N627" s="84">
        <v>0</v>
      </c>
      <c r="O627" s="84">
        <v>0</v>
      </c>
      <c r="P627" s="84">
        <v>0</v>
      </c>
      <c r="Q627" s="84">
        <v>0</v>
      </c>
      <c r="R627" s="84">
        <v>0</v>
      </c>
      <c r="S627" s="84">
        <v>0</v>
      </c>
      <c r="T627" s="35">
        <v>0</v>
      </c>
      <c r="U627" s="34">
        <v>0</v>
      </c>
      <c r="V627" s="35">
        <v>0</v>
      </c>
      <c r="W627" s="34">
        <v>0</v>
      </c>
      <c r="X627" s="35">
        <v>0</v>
      </c>
      <c r="Y627" s="84">
        <v>0</v>
      </c>
      <c r="Z627" s="35">
        <v>0</v>
      </c>
      <c r="AA627" s="84">
        <v>0</v>
      </c>
      <c r="AB627" s="35">
        <v>0</v>
      </c>
      <c r="AC627" s="36" t="s">
        <v>34</v>
      </c>
      <c r="AK627" s="23"/>
      <c r="AL627" s="23"/>
    </row>
    <row r="628" spans="1:38" x14ac:dyDescent="0.25">
      <c r="A628" s="40" t="s">
        <v>1323</v>
      </c>
      <c r="B628" s="40" t="s">
        <v>100</v>
      </c>
      <c r="C628" s="40" t="s">
        <v>33</v>
      </c>
      <c r="D628" s="107">
        <v>0</v>
      </c>
      <c r="E628" s="108" t="s">
        <v>34</v>
      </c>
      <c r="F628" s="84">
        <v>0</v>
      </c>
      <c r="G628" s="84">
        <v>0</v>
      </c>
      <c r="H628" s="84">
        <v>0</v>
      </c>
      <c r="I628" s="84">
        <v>0</v>
      </c>
      <c r="J628" s="84">
        <v>0</v>
      </c>
      <c r="K628" s="84">
        <v>0</v>
      </c>
      <c r="L628" s="84">
        <v>0</v>
      </c>
      <c r="M628" s="84">
        <v>0</v>
      </c>
      <c r="N628" s="84">
        <v>0</v>
      </c>
      <c r="O628" s="84">
        <v>0</v>
      </c>
      <c r="P628" s="84">
        <v>0</v>
      </c>
      <c r="Q628" s="84">
        <v>0</v>
      </c>
      <c r="R628" s="84">
        <v>0</v>
      </c>
      <c r="S628" s="84">
        <v>0</v>
      </c>
      <c r="T628" s="35">
        <v>0</v>
      </c>
      <c r="U628" s="34">
        <v>0</v>
      </c>
      <c r="V628" s="35">
        <v>0</v>
      </c>
      <c r="W628" s="34">
        <v>0</v>
      </c>
      <c r="X628" s="35">
        <v>0</v>
      </c>
      <c r="Y628" s="84">
        <v>0</v>
      </c>
      <c r="Z628" s="35">
        <v>0</v>
      </c>
      <c r="AA628" s="84">
        <v>0</v>
      </c>
      <c r="AB628" s="35">
        <v>0</v>
      </c>
      <c r="AC628" s="36" t="s">
        <v>34</v>
      </c>
      <c r="AK628" s="23"/>
      <c r="AL628" s="23"/>
    </row>
    <row r="629" spans="1:38" x14ac:dyDescent="0.25">
      <c r="A629" s="40" t="s">
        <v>1324</v>
      </c>
      <c r="B629" s="40" t="s">
        <v>114</v>
      </c>
      <c r="C629" s="40" t="s">
        <v>33</v>
      </c>
      <c r="D629" s="107">
        <v>0</v>
      </c>
      <c r="E629" s="108" t="s">
        <v>34</v>
      </c>
      <c r="F629" s="84">
        <v>0</v>
      </c>
      <c r="G629" s="107">
        <v>0</v>
      </c>
      <c r="H629" s="84">
        <v>0</v>
      </c>
      <c r="I629" s="84">
        <v>0</v>
      </c>
      <c r="J629" s="84">
        <v>0</v>
      </c>
      <c r="K629" s="84">
        <v>0</v>
      </c>
      <c r="L629" s="84">
        <v>0</v>
      </c>
      <c r="M629" s="84">
        <v>0</v>
      </c>
      <c r="N629" s="84">
        <v>0</v>
      </c>
      <c r="O629" s="84">
        <v>0</v>
      </c>
      <c r="P629" s="84">
        <v>0</v>
      </c>
      <c r="Q629" s="84">
        <v>0</v>
      </c>
      <c r="R629" s="84">
        <v>0</v>
      </c>
      <c r="S629" s="84">
        <v>0</v>
      </c>
      <c r="T629" s="35">
        <v>0</v>
      </c>
      <c r="U629" s="34">
        <v>0</v>
      </c>
      <c r="V629" s="35">
        <v>0</v>
      </c>
      <c r="W629" s="34">
        <v>0</v>
      </c>
      <c r="X629" s="35">
        <v>0</v>
      </c>
      <c r="Y629" s="84">
        <v>0</v>
      </c>
      <c r="Z629" s="35">
        <v>0</v>
      </c>
      <c r="AA629" s="84">
        <v>0</v>
      </c>
      <c r="AB629" s="35">
        <v>0</v>
      </c>
      <c r="AC629" s="36" t="s">
        <v>34</v>
      </c>
      <c r="AK629" s="23"/>
      <c r="AL629" s="23"/>
    </row>
    <row r="630" spans="1:38" ht="31.5" x14ac:dyDescent="0.25">
      <c r="A630" s="40" t="s">
        <v>1325</v>
      </c>
      <c r="B630" s="40" t="s">
        <v>119</v>
      </c>
      <c r="C630" s="40" t="s">
        <v>33</v>
      </c>
      <c r="D630" s="107">
        <v>0</v>
      </c>
      <c r="E630" s="108" t="s">
        <v>34</v>
      </c>
      <c r="F630" s="84">
        <v>0</v>
      </c>
      <c r="G630" s="84">
        <v>0</v>
      </c>
      <c r="H630" s="84">
        <v>0</v>
      </c>
      <c r="I630" s="84">
        <v>0</v>
      </c>
      <c r="J630" s="84">
        <v>0</v>
      </c>
      <c r="K630" s="84">
        <v>0</v>
      </c>
      <c r="L630" s="84">
        <v>0</v>
      </c>
      <c r="M630" s="84">
        <v>0</v>
      </c>
      <c r="N630" s="84">
        <v>0</v>
      </c>
      <c r="O630" s="84">
        <v>0</v>
      </c>
      <c r="P630" s="84">
        <v>0</v>
      </c>
      <c r="Q630" s="84">
        <v>0</v>
      </c>
      <c r="R630" s="84">
        <v>0</v>
      </c>
      <c r="S630" s="84">
        <v>0</v>
      </c>
      <c r="T630" s="35">
        <v>0</v>
      </c>
      <c r="U630" s="34">
        <v>0</v>
      </c>
      <c r="V630" s="35">
        <v>0</v>
      </c>
      <c r="W630" s="34">
        <v>0</v>
      </c>
      <c r="X630" s="35">
        <v>0</v>
      </c>
      <c r="Y630" s="84">
        <v>0</v>
      </c>
      <c r="Z630" s="35">
        <v>0</v>
      </c>
      <c r="AA630" s="84">
        <v>0</v>
      </c>
      <c r="AB630" s="35">
        <v>0</v>
      </c>
      <c r="AC630" s="36" t="s">
        <v>34</v>
      </c>
      <c r="AK630" s="23"/>
      <c r="AL630" s="23"/>
    </row>
    <row r="631" spans="1:38" ht="31.5" x14ac:dyDescent="0.25">
      <c r="A631" s="40" t="s">
        <v>1326</v>
      </c>
      <c r="B631" s="40" t="s">
        <v>137</v>
      </c>
      <c r="C631" s="40" t="s">
        <v>33</v>
      </c>
      <c r="D631" s="107">
        <f>D632+D633+D634+D635</f>
        <v>309.29615288700001</v>
      </c>
      <c r="E631" s="108" t="s">
        <v>34</v>
      </c>
      <c r="F631" s="84">
        <f t="shared" ref="F631" si="734">F632+F633+F634+F635</f>
        <v>85.25016755</v>
      </c>
      <c r="G631" s="107">
        <f>G632+G633+G634+G635</f>
        <v>224.04598533699999</v>
      </c>
      <c r="H631" s="84">
        <f t="shared" ref="H631:AA631" si="735">H632+H633+H634+H635</f>
        <v>34.925909029999985</v>
      </c>
      <c r="I631" s="84">
        <f t="shared" si="735"/>
        <v>0</v>
      </c>
      <c r="J631" s="84">
        <f t="shared" si="735"/>
        <v>0</v>
      </c>
      <c r="K631" s="84">
        <f t="shared" si="735"/>
        <v>29.400201003333322</v>
      </c>
      <c r="L631" s="84">
        <f t="shared" si="735"/>
        <v>5.5257080266666634</v>
      </c>
      <c r="M631" s="84">
        <f t="shared" si="735"/>
        <v>36.216291990000002</v>
      </c>
      <c r="N631" s="84">
        <f t="shared" si="735"/>
        <v>0</v>
      </c>
      <c r="O631" s="84">
        <f t="shared" si="735"/>
        <v>0</v>
      </c>
      <c r="P631" s="84">
        <f t="shared" si="735"/>
        <v>27.809465530000001</v>
      </c>
      <c r="Q631" s="84">
        <f t="shared" si="735"/>
        <v>8.4068264599999978</v>
      </c>
      <c r="R631" s="84">
        <f t="shared" si="735"/>
        <v>191.529001747</v>
      </c>
      <c r="S631" s="84">
        <f t="shared" si="735"/>
        <v>-2.4089254399999884</v>
      </c>
      <c r="T631" s="35">
        <f t="shared" ref="T631:T640" si="736">S631/H631</f>
        <v>-6.897244787331995E-2</v>
      </c>
      <c r="U631" s="34">
        <f t="shared" si="735"/>
        <v>0</v>
      </c>
      <c r="V631" s="35">
        <v>0</v>
      </c>
      <c r="W631" s="34">
        <f t="shared" si="735"/>
        <v>0</v>
      </c>
      <c r="X631" s="35">
        <v>0</v>
      </c>
      <c r="Y631" s="84">
        <f t="shared" si="735"/>
        <v>-1.5907354733333232</v>
      </c>
      <c r="Z631" s="35">
        <f t="shared" ref="Z631:Z640" si="737">Y631/K631</f>
        <v>-5.4106278836425964E-2</v>
      </c>
      <c r="AA631" s="84">
        <f t="shared" si="735"/>
        <v>-0.81818996666666466</v>
      </c>
      <c r="AB631" s="35">
        <f t="shared" ref="AB631:AB640" si="738">AA631/L631</f>
        <v>-0.14806970667254579</v>
      </c>
      <c r="AC631" s="78" t="s">
        <v>34</v>
      </c>
      <c r="AK631" s="23"/>
      <c r="AL631" s="23"/>
    </row>
    <row r="632" spans="1:38" ht="47.25" x14ac:dyDescent="0.25">
      <c r="A632" s="40" t="s">
        <v>1327</v>
      </c>
      <c r="B632" s="40" t="s">
        <v>139</v>
      </c>
      <c r="C632" s="40" t="s">
        <v>33</v>
      </c>
      <c r="D632" s="107">
        <v>0</v>
      </c>
      <c r="E632" s="108" t="s">
        <v>34</v>
      </c>
      <c r="F632" s="84">
        <v>0</v>
      </c>
      <c r="G632" s="107">
        <v>0</v>
      </c>
      <c r="H632" s="84">
        <v>0</v>
      </c>
      <c r="I632" s="84">
        <v>0</v>
      </c>
      <c r="J632" s="84">
        <v>0</v>
      </c>
      <c r="K632" s="84">
        <v>0</v>
      </c>
      <c r="L632" s="84">
        <v>0</v>
      </c>
      <c r="M632" s="84">
        <v>0</v>
      </c>
      <c r="N632" s="84">
        <v>0</v>
      </c>
      <c r="O632" s="84">
        <v>0</v>
      </c>
      <c r="P632" s="84">
        <v>0</v>
      </c>
      <c r="Q632" s="84">
        <v>0</v>
      </c>
      <c r="R632" s="84">
        <v>0</v>
      </c>
      <c r="S632" s="84">
        <v>0</v>
      </c>
      <c r="T632" s="35">
        <v>0</v>
      </c>
      <c r="U632" s="34">
        <v>0</v>
      </c>
      <c r="V632" s="35">
        <v>0</v>
      </c>
      <c r="W632" s="34">
        <v>0</v>
      </c>
      <c r="X632" s="35">
        <v>0</v>
      </c>
      <c r="Y632" s="84">
        <v>0</v>
      </c>
      <c r="Z632" s="35">
        <v>0</v>
      </c>
      <c r="AA632" s="84">
        <v>0</v>
      </c>
      <c r="AB632" s="35">
        <v>0</v>
      </c>
      <c r="AC632" s="36" t="s">
        <v>34</v>
      </c>
      <c r="AK632" s="23"/>
      <c r="AL632" s="23"/>
    </row>
    <row r="633" spans="1:38" ht="31.5" x14ac:dyDescent="0.25">
      <c r="A633" s="40" t="s">
        <v>1328</v>
      </c>
      <c r="B633" s="40" t="s">
        <v>174</v>
      </c>
      <c r="C633" s="40" t="s">
        <v>33</v>
      </c>
      <c r="D633" s="107">
        <v>0</v>
      </c>
      <c r="E633" s="108" t="s">
        <v>34</v>
      </c>
      <c r="F633" s="84">
        <v>0</v>
      </c>
      <c r="G633" s="107">
        <v>0</v>
      </c>
      <c r="H633" s="84">
        <v>0</v>
      </c>
      <c r="I633" s="84">
        <v>0</v>
      </c>
      <c r="J633" s="84">
        <v>0</v>
      </c>
      <c r="K633" s="84">
        <v>0</v>
      </c>
      <c r="L633" s="84">
        <v>0</v>
      </c>
      <c r="M633" s="84">
        <v>0</v>
      </c>
      <c r="N633" s="84">
        <v>0</v>
      </c>
      <c r="O633" s="84">
        <v>0</v>
      </c>
      <c r="P633" s="84">
        <v>0</v>
      </c>
      <c r="Q633" s="84">
        <v>0</v>
      </c>
      <c r="R633" s="84">
        <v>0</v>
      </c>
      <c r="S633" s="84">
        <v>0</v>
      </c>
      <c r="T633" s="35">
        <v>0</v>
      </c>
      <c r="U633" s="34">
        <v>0</v>
      </c>
      <c r="V633" s="35">
        <v>0</v>
      </c>
      <c r="W633" s="34">
        <v>0</v>
      </c>
      <c r="X633" s="35">
        <v>0</v>
      </c>
      <c r="Y633" s="84">
        <v>0</v>
      </c>
      <c r="Z633" s="35">
        <v>0</v>
      </c>
      <c r="AA633" s="84">
        <v>0</v>
      </c>
      <c r="AB633" s="35">
        <v>0</v>
      </c>
      <c r="AC633" s="36" t="s">
        <v>34</v>
      </c>
      <c r="AK633" s="23"/>
      <c r="AL633" s="23"/>
    </row>
    <row r="634" spans="1:38" ht="31.5" x14ac:dyDescent="0.25">
      <c r="A634" s="40" t="s">
        <v>1329</v>
      </c>
      <c r="B634" s="40" t="s">
        <v>176</v>
      </c>
      <c r="C634" s="40" t="s">
        <v>33</v>
      </c>
      <c r="D634" s="107">
        <v>0</v>
      </c>
      <c r="E634" s="108" t="s">
        <v>34</v>
      </c>
      <c r="F634" s="84">
        <v>0</v>
      </c>
      <c r="G634" s="107">
        <v>0</v>
      </c>
      <c r="H634" s="84">
        <v>0</v>
      </c>
      <c r="I634" s="84">
        <v>0</v>
      </c>
      <c r="J634" s="84">
        <v>0</v>
      </c>
      <c r="K634" s="84">
        <v>0</v>
      </c>
      <c r="L634" s="84">
        <v>0</v>
      </c>
      <c r="M634" s="84">
        <v>0</v>
      </c>
      <c r="N634" s="84">
        <v>0</v>
      </c>
      <c r="O634" s="84">
        <v>0</v>
      </c>
      <c r="P634" s="84">
        <v>0</v>
      </c>
      <c r="Q634" s="84">
        <v>0</v>
      </c>
      <c r="R634" s="84">
        <v>0</v>
      </c>
      <c r="S634" s="84">
        <v>0</v>
      </c>
      <c r="T634" s="35">
        <v>0</v>
      </c>
      <c r="U634" s="34">
        <v>0</v>
      </c>
      <c r="V634" s="35">
        <v>0</v>
      </c>
      <c r="W634" s="34">
        <v>0</v>
      </c>
      <c r="X634" s="35">
        <v>0</v>
      </c>
      <c r="Y634" s="84">
        <v>0</v>
      </c>
      <c r="Z634" s="35">
        <v>0</v>
      </c>
      <c r="AA634" s="84">
        <v>0</v>
      </c>
      <c r="AB634" s="35">
        <v>0</v>
      </c>
      <c r="AC634" s="36" t="s">
        <v>34</v>
      </c>
      <c r="AK634" s="23"/>
      <c r="AL634" s="23"/>
    </row>
    <row r="635" spans="1:38" ht="31.5" x14ac:dyDescent="0.25">
      <c r="A635" s="40" t="s">
        <v>1330</v>
      </c>
      <c r="B635" s="40" t="s">
        <v>211</v>
      </c>
      <c r="C635" s="40" t="s">
        <v>33</v>
      </c>
      <c r="D635" s="114">
        <f>SUM(D636:D641)</f>
        <v>309.29615288700001</v>
      </c>
      <c r="E635" s="108" t="s">
        <v>34</v>
      </c>
      <c r="F635" s="84">
        <f t="shared" ref="F635:S635" si="739">SUM(F636:F641)</f>
        <v>85.25016755</v>
      </c>
      <c r="G635" s="107">
        <f t="shared" si="739"/>
        <v>224.04598533699999</v>
      </c>
      <c r="H635" s="84">
        <f t="shared" si="739"/>
        <v>34.925909029999985</v>
      </c>
      <c r="I635" s="84">
        <f t="shared" si="739"/>
        <v>0</v>
      </c>
      <c r="J635" s="84">
        <f t="shared" si="739"/>
        <v>0</v>
      </c>
      <c r="K635" s="84">
        <f t="shared" si="739"/>
        <v>29.400201003333322</v>
      </c>
      <c r="L635" s="84">
        <f t="shared" si="739"/>
        <v>5.5257080266666634</v>
      </c>
      <c r="M635" s="84">
        <f t="shared" si="739"/>
        <v>36.216291990000002</v>
      </c>
      <c r="N635" s="84">
        <f t="shared" si="739"/>
        <v>0</v>
      </c>
      <c r="O635" s="84">
        <f t="shared" si="739"/>
        <v>0</v>
      </c>
      <c r="P635" s="84">
        <f t="shared" si="739"/>
        <v>27.809465530000001</v>
      </c>
      <c r="Q635" s="84">
        <f t="shared" si="739"/>
        <v>8.4068264599999978</v>
      </c>
      <c r="R635" s="84">
        <f t="shared" si="739"/>
        <v>191.529001747</v>
      </c>
      <c r="S635" s="84">
        <f t="shared" si="739"/>
        <v>-2.4089254399999884</v>
      </c>
      <c r="T635" s="35">
        <f t="shared" si="736"/>
        <v>-6.897244787331995E-2</v>
      </c>
      <c r="U635" s="34">
        <f>SUM(U636:U641)</f>
        <v>0</v>
      </c>
      <c r="V635" s="35">
        <v>0</v>
      </c>
      <c r="W635" s="34">
        <f>SUM(W636:W641)</f>
        <v>0</v>
      </c>
      <c r="X635" s="35">
        <v>0</v>
      </c>
      <c r="Y635" s="84">
        <f>SUM(Y636:Y641)</f>
        <v>-1.5907354733333232</v>
      </c>
      <c r="Z635" s="35">
        <f t="shared" si="737"/>
        <v>-5.4106278836425964E-2</v>
      </c>
      <c r="AA635" s="84">
        <f>SUM(AA636:AA641)</f>
        <v>-0.81818996666666466</v>
      </c>
      <c r="AB635" s="35">
        <f t="shared" si="738"/>
        <v>-0.14806970667254579</v>
      </c>
      <c r="AC635" s="36" t="s">
        <v>34</v>
      </c>
      <c r="AK635" s="23"/>
      <c r="AL635" s="23"/>
    </row>
    <row r="636" spans="1:38" ht="31.5" x14ac:dyDescent="0.25">
      <c r="A636" s="45" t="s">
        <v>1330</v>
      </c>
      <c r="B636" s="44" t="s">
        <v>1331</v>
      </c>
      <c r="C636" s="45" t="s">
        <v>1332</v>
      </c>
      <c r="D636" s="49">
        <v>76.366949172399984</v>
      </c>
      <c r="E636" s="47" t="s">
        <v>34</v>
      </c>
      <c r="F636" s="48">
        <v>29.878239059999999</v>
      </c>
      <c r="G636" s="49">
        <v>46.488710112399986</v>
      </c>
      <c r="H636" s="72">
        <f t="shared" ref="H636:H640" si="740">I636+J636+K636+L636</f>
        <v>4.0109531160000005</v>
      </c>
      <c r="I636" s="48">
        <v>0</v>
      </c>
      <c r="J636" s="48">
        <v>0</v>
      </c>
      <c r="K636" s="48">
        <v>3.3424609300000001</v>
      </c>
      <c r="L636" s="48">
        <v>0.66849218600000038</v>
      </c>
      <c r="M636" s="72">
        <f t="shared" ref="M636:M641" si="741">N636+O636+P636+Q636</f>
        <v>3.7168369400000003</v>
      </c>
      <c r="N636" s="48">
        <v>0</v>
      </c>
      <c r="O636" s="48">
        <v>0</v>
      </c>
      <c r="P636" s="48">
        <v>3.2516016100000007</v>
      </c>
      <c r="Q636" s="48">
        <v>0.4652353299999995</v>
      </c>
      <c r="R636" s="72">
        <f t="shared" ref="R636:R640" si="742">G636-M636</f>
        <v>42.771873172399985</v>
      </c>
      <c r="S636" s="72">
        <f t="shared" ref="S636:S640" si="743">M636-H636</f>
        <v>-0.29411617600000017</v>
      </c>
      <c r="T636" s="51">
        <f t="shared" si="736"/>
        <v>-7.3328250790752988E-2</v>
      </c>
      <c r="U636" s="50">
        <f t="shared" ref="U636:U640" si="744">N636-I636</f>
        <v>0</v>
      </c>
      <c r="V636" s="51">
        <v>0</v>
      </c>
      <c r="W636" s="50">
        <f t="shared" ref="W636:W640" si="745">O636-J636</f>
        <v>0</v>
      </c>
      <c r="X636" s="51">
        <v>0</v>
      </c>
      <c r="Y636" s="72">
        <f t="shared" ref="Y636:Y640" si="746">P636-K636</f>
        <v>-9.0859319999999411E-2</v>
      </c>
      <c r="Z636" s="51">
        <f t="shared" si="737"/>
        <v>-2.7183360375135159E-2</v>
      </c>
      <c r="AA636" s="72">
        <f t="shared" ref="AA636:AA640" si="747">Q636-L636</f>
        <v>-0.20325685600000087</v>
      </c>
      <c r="AB636" s="51">
        <f t="shared" si="738"/>
        <v>-0.30405270286884217</v>
      </c>
      <c r="AC636" s="15" t="s">
        <v>34</v>
      </c>
      <c r="AK636" s="23"/>
      <c r="AL636" s="23"/>
    </row>
    <row r="637" spans="1:38" ht="31.5" x14ac:dyDescent="0.25">
      <c r="A637" s="45" t="s">
        <v>1330</v>
      </c>
      <c r="B637" s="44" t="s">
        <v>1333</v>
      </c>
      <c r="C637" s="45" t="s">
        <v>1334</v>
      </c>
      <c r="D637" s="49">
        <v>69.961588414000005</v>
      </c>
      <c r="E637" s="47" t="s">
        <v>34</v>
      </c>
      <c r="F637" s="48">
        <v>29.948349820000001</v>
      </c>
      <c r="G637" s="49">
        <v>40.013238594000001</v>
      </c>
      <c r="H637" s="72">
        <f t="shared" si="740"/>
        <v>8.4194637639999907</v>
      </c>
      <c r="I637" s="48">
        <v>0</v>
      </c>
      <c r="J637" s="48">
        <v>0</v>
      </c>
      <c r="K637" s="48">
        <v>7.1378689699999915</v>
      </c>
      <c r="L637" s="48">
        <v>1.2815947939999992</v>
      </c>
      <c r="M637" s="72">
        <f t="shared" si="741"/>
        <v>8.9017316599999994</v>
      </c>
      <c r="N637" s="48">
        <v>0</v>
      </c>
      <c r="O637" s="48">
        <v>0</v>
      </c>
      <c r="P637" s="48">
        <v>7.4181097099999995</v>
      </c>
      <c r="Q637" s="48">
        <v>1.4836219499999996</v>
      </c>
      <c r="R637" s="72">
        <f t="shared" si="742"/>
        <v>31.111506934000001</v>
      </c>
      <c r="S637" s="72">
        <f t="shared" si="743"/>
        <v>0.48226789600000863</v>
      </c>
      <c r="T637" s="51">
        <f t="shared" si="736"/>
        <v>5.7280120149942743E-2</v>
      </c>
      <c r="U637" s="50">
        <f t="shared" si="744"/>
        <v>0</v>
      </c>
      <c r="V637" s="51">
        <v>0</v>
      </c>
      <c r="W637" s="50">
        <f t="shared" si="745"/>
        <v>0</v>
      </c>
      <c r="X637" s="51">
        <v>0</v>
      </c>
      <c r="Y637" s="72">
        <f t="shared" si="746"/>
        <v>0.28024074000000798</v>
      </c>
      <c r="Z637" s="51">
        <f t="shared" si="737"/>
        <v>3.9261121376399866E-2</v>
      </c>
      <c r="AA637" s="72">
        <f t="shared" si="747"/>
        <v>0.20202715600000043</v>
      </c>
      <c r="AB637" s="51">
        <f t="shared" si="738"/>
        <v>0.15763731012783791</v>
      </c>
      <c r="AC637" s="15" t="s">
        <v>34</v>
      </c>
      <c r="AK637" s="23"/>
      <c r="AL637" s="23"/>
    </row>
    <row r="638" spans="1:38" ht="44.25" customHeight="1" x14ac:dyDescent="0.25">
      <c r="A638" s="45" t="s">
        <v>1330</v>
      </c>
      <c r="B638" s="44" t="s">
        <v>1335</v>
      </c>
      <c r="C638" s="45" t="s">
        <v>1336</v>
      </c>
      <c r="D638" s="49">
        <v>78.568700351999993</v>
      </c>
      <c r="E638" s="47" t="s">
        <v>34</v>
      </c>
      <c r="F638" s="48">
        <v>1.2920939999999999E-2</v>
      </c>
      <c r="G638" s="49">
        <v>78.555779411999993</v>
      </c>
      <c r="H638" s="72">
        <f t="shared" si="740"/>
        <v>17.783653719999997</v>
      </c>
      <c r="I638" s="48">
        <v>0</v>
      </c>
      <c r="J638" s="48">
        <v>0</v>
      </c>
      <c r="K638" s="48">
        <v>14.993339078333332</v>
      </c>
      <c r="L638" s="48">
        <v>2.7903146416666633</v>
      </c>
      <c r="M638" s="72">
        <f t="shared" si="741"/>
        <v>17.62414145</v>
      </c>
      <c r="N638" s="48">
        <v>0</v>
      </c>
      <c r="O638" s="48">
        <v>0</v>
      </c>
      <c r="P638" s="48">
        <v>14.934383090000001</v>
      </c>
      <c r="Q638" s="48">
        <v>2.6897583599999981</v>
      </c>
      <c r="R638" s="72">
        <f t="shared" si="742"/>
        <v>60.931637961999996</v>
      </c>
      <c r="S638" s="72">
        <f t="shared" si="743"/>
        <v>-0.1595122699999969</v>
      </c>
      <c r="T638" s="51">
        <f t="shared" si="736"/>
        <v>-8.969600539432734E-3</v>
      </c>
      <c r="U638" s="50">
        <f t="shared" si="744"/>
        <v>0</v>
      </c>
      <c r="V638" s="51">
        <v>0</v>
      </c>
      <c r="W638" s="50">
        <f t="shared" si="745"/>
        <v>0</v>
      </c>
      <c r="X638" s="51">
        <v>0</v>
      </c>
      <c r="Y638" s="72">
        <f t="shared" si="746"/>
        <v>-5.8955988333330822E-2</v>
      </c>
      <c r="Z638" s="51">
        <f t="shared" si="737"/>
        <v>-3.932145336359885E-3</v>
      </c>
      <c r="AA638" s="72">
        <f t="shared" si="747"/>
        <v>-0.10055628166666519</v>
      </c>
      <c r="AB638" s="51">
        <f t="shared" si="738"/>
        <v>-3.6037613882355081E-2</v>
      </c>
      <c r="AC638" s="15" t="s">
        <v>34</v>
      </c>
      <c r="AK638" s="23"/>
      <c r="AL638" s="23"/>
    </row>
    <row r="639" spans="1:38" ht="37.5" customHeight="1" x14ac:dyDescent="0.25">
      <c r="A639" s="45" t="s">
        <v>1330</v>
      </c>
      <c r="B639" s="44" t="s">
        <v>1337</v>
      </c>
      <c r="C639" s="45" t="s">
        <v>1338</v>
      </c>
      <c r="D639" s="49">
        <v>1.3177391999999999</v>
      </c>
      <c r="E639" s="47" t="s">
        <v>34</v>
      </c>
      <c r="F639" s="48">
        <v>0</v>
      </c>
      <c r="G639" s="49">
        <v>1.3177391999999999</v>
      </c>
      <c r="H639" s="72">
        <f t="shared" si="740"/>
        <v>1.3177391999999999</v>
      </c>
      <c r="I639" s="48">
        <v>0</v>
      </c>
      <c r="J639" s="48">
        <v>0</v>
      </c>
      <c r="K639" s="48">
        <v>1.0981160000000001</v>
      </c>
      <c r="L639" s="48">
        <v>0.2196231999999998</v>
      </c>
      <c r="M639" s="72">
        <f t="shared" si="741"/>
        <v>0</v>
      </c>
      <c r="N639" s="48">
        <v>0</v>
      </c>
      <c r="O639" s="48">
        <v>0</v>
      </c>
      <c r="P639" s="48">
        <v>0</v>
      </c>
      <c r="Q639" s="48">
        <v>0</v>
      </c>
      <c r="R639" s="72">
        <f t="shared" si="742"/>
        <v>1.3177391999999999</v>
      </c>
      <c r="S639" s="72">
        <f t="shared" si="743"/>
        <v>-1.3177391999999999</v>
      </c>
      <c r="T639" s="51">
        <f t="shared" si="736"/>
        <v>-1</v>
      </c>
      <c r="U639" s="50">
        <f t="shared" si="744"/>
        <v>0</v>
      </c>
      <c r="V639" s="51">
        <v>0</v>
      </c>
      <c r="W639" s="50">
        <f t="shared" si="745"/>
        <v>0</v>
      </c>
      <c r="X639" s="51">
        <v>0</v>
      </c>
      <c r="Y639" s="72">
        <f t="shared" si="746"/>
        <v>-1.0981160000000001</v>
      </c>
      <c r="Z639" s="51">
        <f t="shared" si="737"/>
        <v>-1</v>
      </c>
      <c r="AA639" s="72">
        <f t="shared" si="747"/>
        <v>-0.2196231999999998</v>
      </c>
      <c r="AB639" s="51">
        <f t="shared" si="738"/>
        <v>-1</v>
      </c>
      <c r="AC639" s="15" t="s">
        <v>1339</v>
      </c>
      <c r="AK639" s="23"/>
      <c r="AL639" s="23"/>
    </row>
    <row r="640" spans="1:38" ht="31.5" x14ac:dyDescent="0.25">
      <c r="A640" s="45" t="s">
        <v>1330</v>
      </c>
      <c r="B640" s="44" t="s">
        <v>1340</v>
      </c>
      <c r="C640" s="45" t="s">
        <v>1341</v>
      </c>
      <c r="D640" s="49">
        <v>83.081175748600003</v>
      </c>
      <c r="E640" s="47" t="s">
        <v>34</v>
      </c>
      <c r="F640" s="48">
        <v>25.41065773</v>
      </c>
      <c r="G640" s="49">
        <v>57.670518018600006</v>
      </c>
      <c r="H640" s="72">
        <f t="shared" si="740"/>
        <v>3.3940992300000001</v>
      </c>
      <c r="I640" s="48">
        <v>0</v>
      </c>
      <c r="J640" s="48">
        <v>0</v>
      </c>
      <c r="K640" s="48">
        <v>2.8284160250000006</v>
      </c>
      <c r="L640" s="48">
        <v>0.56568320499999958</v>
      </c>
      <c r="M640" s="72">
        <f t="shared" si="741"/>
        <v>2.2742735400000003</v>
      </c>
      <c r="N640" s="48">
        <v>0</v>
      </c>
      <c r="O640" s="48">
        <v>0</v>
      </c>
      <c r="P640" s="48">
        <v>2.2053711199999997</v>
      </c>
      <c r="Q640" s="48">
        <v>6.8902420000000353E-2</v>
      </c>
      <c r="R640" s="72">
        <f t="shared" si="742"/>
        <v>55.396244478600003</v>
      </c>
      <c r="S640" s="72">
        <f t="shared" si="743"/>
        <v>-1.1198256899999999</v>
      </c>
      <c r="T640" s="51">
        <f t="shared" si="736"/>
        <v>-0.32993310275138887</v>
      </c>
      <c r="U640" s="50">
        <f t="shared" si="744"/>
        <v>0</v>
      </c>
      <c r="V640" s="51">
        <v>0</v>
      </c>
      <c r="W640" s="50">
        <f t="shared" si="745"/>
        <v>0</v>
      </c>
      <c r="X640" s="51">
        <v>0</v>
      </c>
      <c r="Y640" s="72">
        <f t="shared" si="746"/>
        <v>-0.62304490500000087</v>
      </c>
      <c r="Z640" s="51">
        <f t="shared" si="737"/>
        <v>-0.22028050311304567</v>
      </c>
      <c r="AA640" s="72">
        <f t="shared" si="747"/>
        <v>-0.49678078499999923</v>
      </c>
      <c r="AB640" s="51">
        <f t="shared" si="738"/>
        <v>-0.87819610094310574</v>
      </c>
      <c r="AC640" s="15" t="s">
        <v>1342</v>
      </c>
      <c r="AK640" s="23"/>
      <c r="AL640" s="23"/>
    </row>
    <row r="641" spans="1:38" ht="42.75" customHeight="1" x14ac:dyDescent="0.25">
      <c r="A641" s="45" t="s">
        <v>1330</v>
      </c>
      <c r="B641" s="44" t="s">
        <v>1343</v>
      </c>
      <c r="C641" s="45" t="s">
        <v>1344</v>
      </c>
      <c r="D641" s="49" t="s">
        <v>34</v>
      </c>
      <c r="E641" s="47" t="s">
        <v>34</v>
      </c>
      <c r="F641" s="48" t="s">
        <v>34</v>
      </c>
      <c r="G641" s="49" t="s">
        <v>34</v>
      </c>
      <c r="H641" s="72" t="s">
        <v>34</v>
      </c>
      <c r="I641" s="48" t="s">
        <v>34</v>
      </c>
      <c r="J641" s="48" t="s">
        <v>34</v>
      </c>
      <c r="K641" s="48" t="s">
        <v>34</v>
      </c>
      <c r="L641" s="48" t="s">
        <v>34</v>
      </c>
      <c r="M641" s="72">
        <f t="shared" si="741"/>
        <v>3.6993083999999996</v>
      </c>
      <c r="N641" s="48">
        <v>0</v>
      </c>
      <c r="O641" s="48">
        <v>0</v>
      </c>
      <c r="P641" s="48">
        <v>0</v>
      </c>
      <c r="Q641" s="48">
        <v>3.6993083999999996</v>
      </c>
      <c r="R641" s="72" t="s">
        <v>34</v>
      </c>
      <c r="S641" s="72" t="s">
        <v>34</v>
      </c>
      <c r="T641" s="51" t="s">
        <v>34</v>
      </c>
      <c r="U641" s="50" t="s">
        <v>34</v>
      </c>
      <c r="V641" s="51" t="s">
        <v>34</v>
      </c>
      <c r="W641" s="50" t="s">
        <v>34</v>
      </c>
      <c r="X641" s="51" t="s">
        <v>34</v>
      </c>
      <c r="Y641" s="72" t="s">
        <v>34</v>
      </c>
      <c r="Z641" s="51" t="s">
        <v>34</v>
      </c>
      <c r="AA641" s="72" t="s">
        <v>34</v>
      </c>
      <c r="AB641" s="51" t="s">
        <v>34</v>
      </c>
      <c r="AC641" s="15" t="s">
        <v>322</v>
      </c>
      <c r="AK641" s="23"/>
      <c r="AL641" s="23"/>
    </row>
    <row r="642" spans="1:38" ht="47.25" x14ac:dyDescent="0.25">
      <c r="A642" s="40" t="s">
        <v>1345</v>
      </c>
      <c r="B642" s="40" t="s">
        <v>359</v>
      </c>
      <c r="C642" s="40" t="s">
        <v>33</v>
      </c>
      <c r="D642" s="114">
        <v>0</v>
      </c>
      <c r="E642" s="108" t="s">
        <v>34</v>
      </c>
      <c r="F642" s="84">
        <f t="shared" ref="F642" si="748">F643</f>
        <v>0</v>
      </c>
      <c r="G642" s="107">
        <f>G643</f>
        <v>0</v>
      </c>
      <c r="H642" s="84">
        <f t="shared" ref="H642:AA642" si="749">H643</f>
        <v>0</v>
      </c>
      <c r="I642" s="84">
        <f t="shared" si="749"/>
        <v>0</v>
      </c>
      <c r="J642" s="84">
        <f t="shared" si="749"/>
        <v>0</v>
      </c>
      <c r="K642" s="84">
        <f t="shared" si="749"/>
        <v>0</v>
      </c>
      <c r="L642" s="84">
        <f t="shared" si="749"/>
        <v>0</v>
      </c>
      <c r="M642" s="84">
        <f t="shared" si="749"/>
        <v>0</v>
      </c>
      <c r="N642" s="84">
        <f t="shared" si="749"/>
        <v>0</v>
      </c>
      <c r="O642" s="84">
        <f t="shared" si="749"/>
        <v>0</v>
      </c>
      <c r="P642" s="84">
        <f t="shared" si="749"/>
        <v>0</v>
      </c>
      <c r="Q642" s="84">
        <f t="shared" si="749"/>
        <v>0</v>
      </c>
      <c r="R642" s="84">
        <f t="shared" si="749"/>
        <v>0</v>
      </c>
      <c r="S642" s="84">
        <f t="shared" si="749"/>
        <v>0</v>
      </c>
      <c r="T642" s="35">
        <v>0</v>
      </c>
      <c r="U642" s="34">
        <f t="shared" si="749"/>
        <v>0</v>
      </c>
      <c r="V642" s="35">
        <v>0</v>
      </c>
      <c r="W642" s="34">
        <f t="shared" si="749"/>
        <v>0</v>
      </c>
      <c r="X642" s="35">
        <v>0</v>
      </c>
      <c r="Y642" s="84">
        <f t="shared" si="749"/>
        <v>0</v>
      </c>
      <c r="Z642" s="35">
        <v>0</v>
      </c>
      <c r="AA642" s="84">
        <f t="shared" si="749"/>
        <v>0</v>
      </c>
      <c r="AB642" s="35">
        <v>0</v>
      </c>
      <c r="AC642" s="36" t="s">
        <v>34</v>
      </c>
      <c r="AK642" s="23"/>
      <c r="AL642" s="23"/>
    </row>
    <row r="643" spans="1:38" x14ac:dyDescent="0.25">
      <c r="A643" s="40" t="s">
        <v>1346</v>
      </c>
      <c r="B643" s="40" t="s">
        <v>367</v>
      </c>
      <c r="C643" s="40" t="s">
        <v>33</v>
      </c>
      <c r="D643" s="107">
        <v>0</v>
      </c>
      <c r="E643" s="108" t="s">
        <v>34</v>
      </c>
      <c r="F643" s="84">
        <f t="shared" ref="F643" si="750">F644+F645</f>
        <v>0</v>
      </c>
      <c r="G643" s="107">
        <f>G644+G645</f>
        <v>0</v>
      </c>
      <c r="H643" s="84">
        <f t="shared" ref="H643:AA643" si="751">H644+H645</f>
        <v>0</v>
      </c>
      <c r="I643" s="84">
        <f t="shared" si="751"/>
        <v>0</v>
      </c>
      <c r="J643" s="84">
        <f t="shared" si="751"/>
        <v>0</v>
      </c>
      <c r="K643" s="84">
        <f t="shared" si="751"/>
        <v>0</v>
      </c>
      <c r="L643" s="84">
        <f t="shared" si="751"/>
        <v>0</v>
      </c>
      <c r="M643" s="84">
        <f t="shared" si="751"/>
        <v>0</v>
      </c>
      <c r="N643" s="84">
        <f t="shared" si="751"/>
        <v>0</v>
      </c>
      <c r="O643" s="84">
        <f t="shared" si="751"/>
        <v>0</v>
      </c>
      <c r="P643" s="84">
        <f t="shared" si="751"/>
        <v>0</v>
      </c>
      <c r="Q643" s="84">
        <f t="shared" si="751"/>
        <v>0</v>
      </c>
      <c r="R643" s="84">
        <f t="shared" si="751"/>
        <v>0</v>
      </c>
      <c r="S643" s="84">
        <f t="shared" si="751"/>
        <v>0</v>
      </c>
      <c r="T643" s="35">
        <v>0</v>
      </c>
      <c r="U643" s="34">
        <f t="shared" si="751"/>
        <v>0</v>
      </c>
      <c r="V643" s="35">
        <v>0</v>
      </c>
      <c r="W643" s="34">
        <f t="shared" si="751"/>
        <v>0</v>
      </c>
      <c r="X643" s="35">
        <v>0</v>
      </c>
      <c r="Y643" s="84">
        <f t="shared" si="751"/>
        <v>0</v>
      </c>
      <c r="Z643" s="35">
        <v>0</v>
      </c>
      <c r="AA643" s="84">
        <f t="shared" si="751"/>
        <v>0</v>
      </c>
      <c r="AB643" s="35">
        <v>0</v>
      </c>
      <c r="AC643" s="36" t="s">
        <v>34</v>
      </c>
      <c r="AK643" s="23"/>
      <c r="AL643" s="23"/>
    </row>
    <row r="644" spans="1:38" ht="47.25" x14ac:dyDescent="0.25">
      <c r="A644" s="40" t="s">
        <v>1347</v>
      </c>
      <c r="B644" s="40" t="s">
        <v>363</v>
      </c>
      <c r="C644" s="40" t="s">
        <v>33</v>
      </c>
      <c r="D644" s="107">
        <v>0</v>
      </c>
      <c r="E644" s="108" t="s">
        <v>34</v>
      </c>
      <c r="F644" s="84">
        <v>0</v>
      </c>
      <c r="G644" s="107">
        <v>0</v>
      </c>
      <c r="H644" s="84">
        <v>0</v>
      </c>
      <c r="I644" s="84">
        <v>0</v>
      </c>
      <c r="J644" s="84">
        <v>0</v>
      </c>
      <c r="K644" s="84">
        <v>0</v>
      </c>
      <c r="L644" s="84">
        <v>0</v>
      </c>
      <c r="M644" s="84">
        <v>0</v>
      </c>
      <c r="N644" s="84">
        <v>0</v>
      </c>
      <c r="O644" s="84">
        <v>0</v>
      </c>
      <c r="P644" s="84">
        <v>0</v>
      </c>
      <c r="Q644" s="84">
        <v>0</v>
      </c>
      <c r="R644" s="84">
        <v>0</v>
      </c>
      <c r="S644" s="84">
        <v>0</v>
      </c>
      <c r="T644" s="35">
        <v>0</v>
      </c>
      <c r="U644" s="34">
        <v>0</v>
      </c>
      <c r="V644" s="35">
        <v>0</v>
      </c>
      <c r="W644" s="34">
        <v>0</v>
      </c>
      <c r="X644" s="35">
        <v>0</v>
      </c>
      <c r="Y644" s="84">
        <v>0</v>
      </c>
      <c r="Z644" s="35">
        <v>0</v>
      </c>
      <c r="AA644" s="84">
        <v>0</v>
      </c>
      <c r="AB644" s="35">
        <v>0</v>
      </c>
      <c r="AC644" s="36" t="s">
        <v>34</v>
      </c>
      <c r="AK644" s="23"/>
      <c r="AL644" s="23"/>
    </row>
    <row r="645" spans="1:38" ht="47.25" x14ac:dyDescent="0.25">
      <c r="A645" s="40" t="s">
        <v>1348</v>
      </c>
      <c r="B645" s="40" t="s">
        <v>365</v>
      </c>
      <c r="C645" s="40" t="s">
        <v>33</v>
      </c>
      <c r="D645" s="107">
        <v>0</v>
      </c>
      <c r="E645" s="108" t="s">
        <v>34</v>
      </c>
      <c r="F645" s="84">
        <v>0</v>
      </c>
      <c r="G645" s="107">
        <v>0</v>
      </c>
      <c r="H645" s="84">
        <v>0</v>
      </c>
      <c r="I645" s="84">
        <v>0</v>
      </c>
      <c r="J645" s="84">
        <v>0</v>
      </c>
      <c r="K645" s="84">
        <v>0</v>
      </c>
      <c r="L645" s="84">
        <v>0</v>
      </c>
      <c r="M645" s="84">
        <v>0</v>
      </c>
      <c r="N645" s="84">
        <v>0</v>
      </c>
      <c r="O645" s="84">
        <v>0</v>
      </c>
      <c r="P645" s="84">
        <v>0</v>
      </c>
      <c r="Q645" s="84">
        <v>0</v>
      </c>
      <c r="R645" s="84">
        <v>0</v>
      </c>
      <c r="S645" s="84">
        <v>0</v>
      </c>
      <c r="T645" s="35">
        <v>0</v>
      </c>
      <c r="U645" s="34">
        <v>0</v>
      </c>
      <c r="V645" s="35">
        <v>0</v>
      </c>
      <c r="W645" s="34">
        <v>0</v>
      </c>
      <c r="X645" s="35">
        <v>0</v>
      </c>
      <c r="Y645" s="84">
        <v>0</v>
      </c>
      <c r="Z645" s="35">
        <v>0</v>
      </c>
      <c r="AA645" s="84">
        <v>0</v>
      </c>
      <c r="AB645" s="35">
        <v>0</v>
      </c>
      <c r="AC645" s="36" t="s">
        <v>34</v>
      </c>
      <c r="AK645" s="23"/>
      <c r="AL645" s="23"/>
    </row>
    <row r="646" spans="1:38" x14ac:dyDescent="0.25">
      <c r="A646" s="40" t="s">
        <v>1349</v>
      </c>
      <c r="B646" s="40" t="s">
        <v>367</v>
      </c>
      <c r="C646" s="40" t="s">
        <v>33</v>
      </c>
      <c r="D646" s="107">
        <v>0</v>
      </c>
      <c r="E646" s="108" t="s">
        <v>34</v>
      </c>
      <c r="F646" s="84">
        <v>0</v>
      </c>
      <c r="G646" s="107">
        <v>0</v>
      </c>
      <c r="H646" s="84">
        <v>0</v>
      </c>
      <c r="I646" s="84">
        <v>0</v>
      </c>
      <c r="J646" s="84">
        <v>0</v>
      </c>
      <c r="K646" s="84">
        <v>0</v>
      </c>
      <c r="L646" s="84">
        <v>0</v>
      </c>
      <c r="M646" s="84">
        <v>0</v>
      </c>
      <c r="N646" s="84">
        <v>0</v>
      </c>
      <c r="O646" s="84">
        <v>0</v>
      </c>
      <c r="P646" s="84">
        <v>0</v>
      </c>
      <c r="Q646" s="84">
        <v>0</v>
      </c>
      <c r="R646" s="84">
        <v>0</v>
      </c>
      <c r="S646" s="84">
        <v>0</v>
      </c>
      <c r="T646" s="35">
        <v>0</v>
      </c>
      <c r="U646" s="34">
        <v>0</v>
      </c>
      <c r="V646" s="35">
        <v>0</v>
      </c>
      <c r="W646" s="34">
        <v>0</v>
      </c>
      <c r="X646" s="35">
        <v>0</v>
      </c>
      <c r="Y646" s="84">
        <v>0</v>
      </c>
      <c r="Z646" s="35">
        <v>0</v>
      </c>
      <c r="AA646" s="84">
        <v>0</v>
      </c>
      <c r="AB646" s="35">
        <v>0</v>
      </c>
      <c r="AC646" s="36" t="s">
        <v>34</v>
      </c>
      <c r="AK646" s="23"/>
      <c r="AL646" s="23"/>
    </row>
    <row r="647" spans="1:38" ht="47.25" x14ac:dyDescent="0.25">
      <c r="A647" s="40" t="s">
        <v>1350</v>
      </c>
      <c r="B647" s="40" t="s">
        <v>363</v>
      </c>
      <c r="C647" s="40" t="s">
        <v>33</v>
      </c>
      <c r="D647" s="107">
        <v>0</v>
      </c>
      <c r="E647" s="108" t="s">
        <v>34</v>
      </c>
      <c r="F647" s="84">
        <v>0</v>
      </c>
      <c r="G647" s="107">
        <v>0</v>
      </c>
      <c r="H647" s="84">
        <v>0</v>
      </c>
      <c r="I647" s="84">
        <v>0</v>
      </c>
      <c r="J647" s="84">
        <v>0</v>
      </c>
      <c r="K647" s="84">
        <v>0</v>
      </c>
      <c r="L647" s="84">
        <v>0</v>
      </c>
      <c r="M647" s="84">
        <v>0</v>
      </c>
      <c r="N647" s="84">
        <v>0</v>
      </c>
      <c r="O647" s="84">
        <v>0</v>
      </c>
      <c r="P647" s="84">
        <v>0</v>
      </c>
      <c r="Q647" s="84">
        <v>0</v>
      </c>
      <c r="R647" s="84">
        <v>0</v>
      </c>
      <c r="S647" s="84">
        <v>0</v>
      </c>
      <c r="T647" s="35">
        <v>0</v>
      </c>
      <c r="U647" s="34">
        <v>0</v>
      </c>
      <c r="V647" s="35">
        <v>0</v>
      </c>
      <c r="W647" s="34">
        <v>0</v>
      </c>
      <c r="X647" s="35">
        <v>0</v>
      </c>
      <c r="Y647" s="84">
        <v>0</v>
      </c>
      <c r="Z647" s="35">
        <v>0</v>
      </c>
      <c r="AA647" s="84">
        <v>0</v>
      </c>
      <c r="AB647" s="35">
        <v>0</v>
      </c>
      <c r="AC647" s="78" t="s">
        <v>34</v>
      </c>
      <c r="AK647" s="23"/>
      <c r="AL647" s="23"/>
    </row>
    <row r="648" spans="1:38" ht="47.25" x14ac:dyDescent="0.25">
      <c r="A648" s="40" t="s">
        <v>1351</v>
      </c>
      <c r="B648" s="40" t="s">
        <v>365</v>
      </c>
      <c r="C648" s="40" t="s">
        <v>33</v>
      </c>
      <c r="D648" s="107">
        <v>0</v>
      </c>
      <c r="E648" s="108" t="s">
        <v>34</v>
      </c>
      <c r="F648" s="84">
        <v>0</v>
      </c>
      <c r="G648" s="107">
        <v>0</v>
      </c>
      <c r="H648" s="84">
        <v>0</v>
      </c>
      <c r="I648" s="84">
        <v>0</v>
      </c>
      <c r="J648" s="84">
        <v>0</v>
      </c>
      <c r="K648" s="84">
        <v>0</v>
      </c>
      <c r="L648" s="84">
        <v>0</v>
      </c>
      <c r="M648" s="84">
        <v>0</v>
      </c>
      <c r="N648" s="84">
        <v>0</v>
      </c>
      <c r="O648" s="84">
        <v>0</v>
      </c>
      <c r="P648" s="84">
        <v>0</v>
      </c>
      <c r="Q648" s="84">
        <v>0</v>
      </c>
      <c r="R648" s="84">
        <v>0</v>
      </c>
      <c r="S648" s="84">
        <v>0</v>
      </c>
      <c r="T648" s="35">
        <v>0</v>
      </c>
      <c r="U648" s="34">
        <v>0</v>
      </c>
      <c r="V648" s="35">
        <v>0</v>
      </c>
      <c r="W648" s="34">
        <v>0</v>
      </c>
      <c r="X648" s="35">
        <v>0</v>
      </c>
      <c r="Y648" s="84">
        <v>0</v>
      </c>
      <c r="Z648" s="35">
        <v>0</v>
      </c>
      <c r="AA648" s="84">
        <v>0</v>
      </c>
      <c r="AB648" s="35">
        <v>0</v>
      </c>
      <c r="AC648" s="36" t="s">
        <v>34</v>
      </c>
      <c r="AK648" s="23"/>
      <c r="AL648" s="23"/>
    </row>
    <row r="649" spans="1:38" x14ac:dyDescent="0.25">
      <c r="A649" s="40" t="s">
        <v>1352</v>
      </c>
      <c r="B649" s="40" t="s">
        <v>371</v>
      </c>
      <c r="C649" s="40" t="s">
        <v>33</v>
      </c>
      <c r="D649" s="107">
        <f>SUM(D650,D651,D652,D653)</f>
        <v>0</v>
      </c>
      <c r="E649" s="108" t="s">
        <v>34</v>
      </c>
      <c r="F649" s="84">
        <f t="shared" ref="F649" si="752">SUM(F650,F651,F652,F653)</f>
        <v>0</v>
      </c>
      <c r="G649" s="107">
        <f>SUM(G650,G651,G652,G653)</f>
        <v>0</v>
      </c>
      <c r="H649" s="84">
        <f t="shared" ref="H649:AA649" si="753">SUM(H650,H651,H652,H653)</f>
        <v>0</v>
      </c>
      <c r="I649" s="84">
        <f t="shared" si="753"/>
        <v>0</v>
      </c>
      <c r="J649" s="84">
        <f t="shared" si="753"/>
        <v>0</v>
      </c>
      <c r="K649" s="84">
        <f t="shared" si="753"/>
        <v>0</v>
      </c>
      <c r="L649" s="84">
        <f t="shared" si="753"/>
        <v>0</v>
      </c>
      <c r="M649" s="84">
        <f t="shared" si="753"/>
        <v>0</v>
      </c>
      <c r="N649" s="84">
        <f t="shared" si="753"/>
        <v>0</v>
      </c>
      <c r="O649" s="84">
        <f t="shared" si="753"/>
        <v>0</v>
      </c>
      <c r="P649" s="84">
        <f t="shared" si="753"/>
        <v>0</v>
      </c>
      <c r="Q649" s="84">
        <f t="shared" si="753"/>
        <v>0</v>
      </c>
      <c r="R649" s="84">
        <f t="shared" si="753"/>
        <v>0</v>
      </c>
      <c r="S649" s="84">
        <f t="shared" si="753"/>
        <v>0</v>
      </c>
      <c r="T649" s="35">
        <v>0</v>
      </c>
      <c r="U649" s="34">
        <f t="shared" si="753"/>
        <v>0</v>
      </c>
      <c r="V649" s="35">
        <v>0</v>
      </c>
      <c r="W649" s="34">
        <f t="shared" si="753"/>
        <v>0</v>
      </c>
      <c r="X649" s="35">
        <v>0</v>
      </c>
      <c r="Y649" s="84">
        <f t="shared" si="753"/>
        <v>0</v>
      </c>
      <c r="Z649" s="35">
        <v>0</v>
      </c>
      <c r="AA649" s="84">
        <f t="shared" si="753"/>
        <v>0</v>
      </c>
      <c r="AB649" s="35">
        <v>0</v>
      </c>
      <c r="AC649" s="36" t="s">
        <v>34</v>
      </c>
      <c r="AK649" s="23"/>
      <c r="AL649" s="23"/>
    </row>
    <row r="650" spans="1:38" ht="31.5" x14ac:dyDescent="0.25">
      <c r="A650" s="40" t="s">
        <v>1353</v>
      </c>
      <c r="B650" s="40" t="s">
        <v>373</v>
      </c>
      <c r="C650" s="40" t="s">
        <v>33</v>
      </c>
      <c r="D650" s="107">
        <v>0</v>
      </c>
      <c r="E650" s="108" t="s">
        <v>34</v>
      </c>
      <c r="F650" s="84">
        <v>0</v>
      </c>
      <c r="G650" s="107">
        <v>0</v>
      </c>
      <c r="H650" s="84">
        <v>0</v>
      </c>
      <c r="I650" s="84">
        <v>0</v>
      </c>
      <c r="J650" s="84">
        <v>0</v>
      </c>
      <c r="K650" s="84">
        <v>0</v>
      </c>
      <c r="L650" s="84">
        <v>0</v>
      </c>
      <c r="M650" s="84">
        <v>0</v>
      </c>
      <c r="N650" s="84">
        <v>0</v>
      </c>
      <c r="O650" s="84">
        <v>0</v>
      </c>
      <c r="P650" s="84">
        <v>0</v>
      </c>
      <c r="Q650" s="84">
        <v>0</v>
      </c>
      <c r="R650" s="84">
        <v>0</v>
      </c>
      <c r="S650" s="84">
        <v>0</v>
      </c>
      <c r="T650" s="35">
        <v>0</v>
      </c>
      <c r="U650" s="34">
        <v>0</v>
      </c>
      <c r="V650" s="35">
        <v>0</v>
      </c>
      <c r="W650" s="34">
        <v>0</v>
      </c>
      <c r="X650" s="35">
        <v>0</v>
      </c>
      <c r="Y650" s="84">
        <v>0</v>
      </c>
      <c r="Z650" s="35">
        <v>0</v>
      </c>
      <c r="AA650" s="84">
        <v>0</v>
      </c>
      <c r="AB650" s="35">
        <v>0</v>
      </c>
      <c r="AC650" s="36" t="s">
        <v>34</v>
      </c>
      <c r="AK650" s="23"/>
      <c r="AL650" s="23"/>
    </row>
    <row r="651" spans="1:38" x14ac:dyDescent="0.25">
      <c r="A651" s="40" t="s">
        <v>1354</v>
      </c>
      <c r="B651" s="40" t="s">
        <v>375</v>
      </c>
      <c r="C651" s="40" t="s">
        <v>33</v>
      </c>
      <c r="D651" s="114">
        <v>0</v>
      </c>
      <c r="E651" s="108" t="s">
        <v>34</v>
      </c>
      <c r="F651" s="84">
        <v>0</v>
      </c>
      <c r="G651" s="107">
        <v>0</v>
      </c>
      <c r="H651" s="84">
        <v>0</v>
      </c>
      <c r="I651" s="84">
        <v>0</v>
      </c>
      <c r="J651" s="84">
        <v>0</v>
      </c>
      <c r="K651" s="84">
        <v>0</v>
      </c>
      <c r="L651" s="84">
        <v>0</v>
      </c>
      <c r="M651" s="84">
        <v>0</v>
      </c>
      <c r="N651" s="84">
        <v>0</v>
      </c>
      <c r="O651" s="84">
        <v>0</v>
      </c>
      <c r="P651" s="84">
        <v>0</v>
      </c>
      <c r="Q651" s="84">
        <v>0</v>
      </c>
      <c r="R651" s="84">
        <v>0</v>
      </c>
      <c r="S651" s="84">
        <v>0</v>
      </c>
      <c r="T651" s="35">
        <v>0</v>
      </c>
      <c r="U651" s="34">
        <v>0</v>
      </c>
      <c r="V651" s="35">
        <v>0</v>
      </c>
      <c r="W651" s="34">
        <v>0</v>
      </c>
      <c r="X651" s="35">
        <v>0</v>
      </c>
      <c r="Y651" s="84">
        <v>0</v>
      </c>
      <c r="Z651" s="35">
        <v>0</v>
      </c>
      <c r="AA651" s="84">
        <v>0</v>
      </c>
      <c r="AB651" s="35">
        <v>0</v>
      </c>
      <c r="AC651" s="36" t="s">
        <v>34</v>
      </c>
      <c r="AK651" s="23"/>
      <c r="AL651" s="23"/>
    </row>
    <row r="652" spans="1:38" x14ac:dyDescent="0.25">
      <c r="A652" s="40" t="s">
        <v>1355</v>
      </c>
      <c r="B652" s="40" t="s">
        <v>383</v>
      </c>
      <c r="C652" s="40" t="s">
        <v>33</v>
      </c>
      <c r="D652" s="107">
        <v>0</v>
      </c>
      <c r="E652" s="108" t="s">
        <v>34</v>
      </c>
      <c r="F652" s="84">
        <v>0</v>
      </c>
      <c r="G652" s="107">
        <v>0</v>
      </c>
      <c r="H652" s="84">
        <v>0</v>
      </c>
      <c r="I652" s="84">
        <v>0</v>
      </c>
      <c r="J652" s="84">
        <v>0</v>
      </c>
      <c r="K652" s="84">
        <v>0</v>
      </c>
      <c r="L652" s="84">
        <v>0</v>
      </c>
      <c r="M652" s="84">
        <v>0</v>
      </c>
      <c r="N652" s="84">
        <v>0</v>
      </c>
      <c r="O652" s="84">
        <v>0</v>
      </c>
      <c r="P652" s="84">
        <v>0</v>
      </c>
      <c r="Q652" s="84">
        <v>0</v>
      </c>
      <c r="R652" s="84">
        <v>0</v>
      </c>
      <c r="S652" s="84">
        <v>0</v>
      </c>
      <c r="T652" s="35">
        <v>0</v>
      </c>
      <c r="U652" s="34">
        <v>0</v>
      </c>
      <c r="V652" s="35">
        <v>0</v>
      </c>
      <c r="W652" s="34">
        <v>0</v>
      </c>
      <c r="X652" s="35">
        <v>0</v>
      </c>
      <c r="Y652" s="84">
        <v>0</v>
      </c>
      <c r="Z652" s="35">
        <v>0</v>
      </c>
      <c r="AA652" s="84">
        <v>0</v>
      </c>
      <c r="AB652" s="35">
        <v>0</v>
      </c>
      <c r="AC652" s="36" t="s">
        <v>34</v>
      </c>
      <c r="AK652" s="23"/>
      <c r="AL652" s="23"/>
    </row>
    <row r="653" spans="1:38" x14ac:dyDescent="0.25">
      <c r="A653" s="40" t="s">
        <v>1356</v>
      </c>
      <c r="B653" s="40" t="s">
        <v>391</v>
      </c>
      <c r="C653" s="40" t="s">
        <v>33</v>
      </c>
      <c r="D653" s="107">
        <v>0</v>
      </c>
      <c r="E653" s="108" t="s">
        <v>34</v>
      </c>
      <c r="F653" s="84">
        <v>0</v>
      </c>
      <c r="G653" s="107">
        <v>0</v>
      </c>
      <c r="H653" s="84">
        <v>0</v>
      </c>
      <c r="I653" s="84">
        <v>0</v>
      </c>
      <c r="J653" s="84">
        <v>0</v>
      </c>
      <c r="K653" s="84">
        <v>0</v>
      </c>
      <c r="L653" s="84">
        <v>0</v>
      </c>
      <c r="M653" s="84">
        <v>0</v>
      </c>
      <c r="N653" s="84">
        <v>0</v>
      </c>
      <c r="O653" s="84">
        <v>0</v>
      </c>
      <c r="P653" s="84">
        <v>0</v>
      </c>
      <c r="Q653" s="84">
        <v>0</v>
      </c>
      <c r="R653" s="84">
        <v>0</v>
      </c>
      <c r="S653" s="84">
        <v>0</v>
      </c>
      <c r="T653" s="35">
        <v>0</v>
      </c>
      <c r="U653" s="34">
        <v>0</v>
      </c>
      <c r="V653" s="35">
        <v>0</v>
      </c>
      <c r="W653" s="34">
        <v>0</v>
      </c>
      <c r="X653" s="35">
        <v>0</v>
      </c>
      <c r="Y653" s="84">
        <v>0</v>
      </c>
      <c r="Z653" s="35">
        <v>0</v>
      </c>
      <c r="AA653" s="84">
        <v>0</v>
      </c>
      <c r="AB653" s="35">
        <v>0</v>
      </c>
      <c r="AC653" s="36" t="s">
        <v>34</v>
      </c>
      <c r="AK653" s="23"/>
      <c r="AL653" s="23"/>
    </row>
    <row r="654" spans="1:38" ht="31.5" x14ac:dyDescent="0.25">
      <c r="A654" s="40" t="s">
        <v>1357</v>
      </c>
      <c r="B654" s="40" t="s">
        <v>407</v>
      </c>
      <c r="C654" s="40" t="s">
        <v>33</v>
      </c>
      <c r="D654" s="107">
        <v>0</v>
      </c>
      <c r="E654" s="108" t="s">
        <v>34</v>
      </c>
      <c r="F654" s="84">
        <v>0</v>
      </c>
      <c r="G654" s="107">
        <v>0</v>
      </c>
      <c r="H654" s="84">
        <v>0</v>
      </c>
      <c r="I654" s="84">
        <v>0</v>
      </c>
      <c r="J654" s="84">
        <v>0</v>
      </c>
      <c r="K654" s="84">
        <v>0</v>
      </c>
      <c r="L654" s="84">
        <v>0</v>
      </c>
      <c r="M654" s="84">
        <v>0</v>
      </c>
      <c r="N654" s="84">
        <v>0</v>
      </c>
      <c r="O654" s="84">
        <v>0</v>
      </c>
      <c r="P654" s="84">
        <v>0</v>
      </c>
      <c r="Q654" s="84">
        <v>0</v>
      </c>
      <c r="R654" s="84">
        <v>0</v>
      </c>
      <c r="S654" s="84">
        <v>0</v>
      </c>
      <c r="T654" s="35">
        <v>0</v>
      </c>
      <c r="U654" s="34">
        <v>0</v>
      </c>
      <c r="V654" s="35">
        <v>0</v>
      </c>
      <c r="W654" s="34">
        <v>0</v>
      </c>
      <c r="X654" s="35">
        <v>0</v>
      </c>
      <c r="Y654" s="84">
        <v>0</v>
      </c>
      <c r="Z654" s="35">
        <v>0</v>
      </c>
      <c r="AA654" s="84">
        <v>0</v>
      </c>
      <c r="AB654" s="35">
        <v>0</v>
      </c>
      <c r="AC654" s="36" t="s">
        <v>34</v>
      </c>
      <c r="AK654" s="23"/>
      <c r="AL654" s="23"/>
    </row>
    <row r="655" spans="1:38" x14ac:dyDescent="0.25">
      <c r="A655" s="40" t="s">
        <v>1358</v>
      </c>
      <c r="B655" s="40" t="s">
        <v>409</v>
      </c>
      <c r="C655" s="40" t="s">
        <v>33</v>
      </c>
      <c r="D655" s="107">
        <f>SUM(D656:D659)</f>
        <v>17.893478400000003</v>
      </c>
      <c r="E655" s="108" t="s">
        <v>34</v>
      </c>
      <c r="F655" s="84">
        <f>SUM(F656:F659)</f>
        <v>7.8</v>
      </c>
      <c r="G655" s="84">
        <f t="shared" ref="G655:AA655" si="754">SUM(G656:G659)</f>
        <v>10.0934784</v>
      </c>
      <c r="H655" s="84">
        <f t="shared" si="754"/>
        <v>10.0934784</v>
      </c>
      <c r="I655" s="84">
        <f t="shared" si="754"/>
        <v>0</v>
      </c>
      <c r="J655" s="84">
        <f t="shared" si="754"/>
        <v>0</v>
      </c>
      <c r="K655" s="84">
        <f t="shared" si="754"/>
        <v>8.4112320000000018</v>
      </c>
      <c r="L655" s="84">
        <f t="shared" si="754"/>
        <v>1.6822463999999997</v>
      </c>
      <c r="M655" s="84">
        <f t="shared" si="754"/>
        <v>10.276907640000001</v>
      </c>
      <c r="N655" s="84">
        <f t="shared" si="754"/>
        <v>0</v>
      </c>
      <c r="O655" s="84">
        <f t="shared" si="754"/>
        <v>0</v>
      </c>
      <c r="P655" s="84">
        <f t="shared" si="754"/>
        <v>8.5640897000000002</v>
      </c>
      <c r="Q655" s="84">
        <f t="shared" si="754"/>
        <v>1.7128179400000001</v>
      </c>
      <c r="R655" s="84">
        <f t="shared" si="754"/>
        <v>-0.18342923999999997</v>
      </c>
      <c r="S655" s="84">
        <f t="shared" si="754"/>
        <v>0.18342923999999997</v>
      </c>
      <c r="T655" s="35">
        <v>0</v>
      </c>
      <c r="U655" s="34">
        <f t="shared" si="754"/>
        <v>0</v>
      </c>
      <c r="V655" s="35">
        <v>0</v>
      </c>
      <c r="W655" s="34">
        <f t="shared" si="754"/>
        <v>0</v>
      </c>
      <c r="X655" s="35">
        <v>0</v>
      </c>
      <c r="Y655" s="84">
        <f>SUM(Y656:Y659)</f>
        <v>0.15285769999999932</v>
      </c>
      <c r="Z655" s="35">
        <v>0</v>
      </c>
      <c r="AA655" s="84">
        <f t="shared" si="754"/>
        <v>3.0571540000000182E-2</v>
      </c>
      <c r="AB655" s="35">
        <v>0</v>
      </c>
      <c r="AC655" s="36" t="s">
        <v>34</v>
      </c>
      <c r="AK655" s="23"/>
      <c r="AL655" s="23"/>
    </row>
    <row r="656" spans="1:38" ht="24.75" customHeight="1" x14ac:dyDescent="0.25">
      <c r="A656" s="45" t="s">
        <v>1358</v>
      </c>
      <c r="B656" s="44" t="s">
        <v>1359</v>
      </c>
      <c r="C656" s="45" t="s">
        <v>1360</v>
      </c>
      <c r="D656" s="49">
        <v>0.28177848</v>
      </c>
      <c r="E656" s="120" t="s">
        <v>34</v>
      </c>
      <c r="F656" s="72">
        <v>0</v>
      </c>
      <c r="G656" s="72">
        <v>0.28177848</v>
      </c>
      <c r="H656" s="72">
        <f t="shared" ref="H656:H659" si="755">I656+J656+K656+L656</f>
        <v>0.28177848</v>
      </c>
      <c r="I656" s="72">
        <v>0</v>
      </c>
      <c r="J656" s="72">
        <v>0</v>
      </c>
      <c r="K656" s="72">
        <v>0.23481540000000001</v>
      </c>
      <c r="L656" s="72">
        <v>4.696307999999999E-2</v>
      </c>
      <c r="M656" s="72">
        <f t="shared" ref="M656:M659" si="756">N656+O656+P656+Q656</f>
        <v>0.28732968000000003</v>
      </c>
      <c r="N656" s="72">
        <v>0</v>
      </c>
      <c r="O656" s="72">
        <v>0</v>
      </c>
      <c r="P656" s="72">
        <v>0.2394414</v>
      </c>
      <c r="Q656" s="72">
        <v>4.7888280000000012E-2</v>
      </c>
      <c r="R656" s="72">
        <f>G656-M656</f>
        <v>-5.5512000000000339E-3</v>
      </c>
      <c r="S656" s="72">
        <f t="shared" ref="S656:S659" si="757">M656-H656</f>
        <v>5.5512000000000339E-3</v>
      </c>
      <c r="T656" s="51">
        <f t="shared" ref="T656:T659" si="758">S656/H656</f>
        <v>1.9700581818739436E-2</v>
      </c>
      <c r="U656" s="50">
        <f t="shared" ref="U656:U659" si="759">N656-I656</f>
        <v>0</v>
      </c>
      <c r="V656" s="51">
        <v>0</v>
      </c>
      <c r="W656" s="50">
        <f t="shared" ref="W656:W659" si="760">O656-J656</f>
        <v>0</v>
      </c>
      <c r="X656" s="51">
        <v>0</v>
      </c>
      <c r="Y656" s="72">
        <f t="shared" ref="Y656:Y659" si="761">P656-K656</f>
        <v>4.6259999999999912E-3</v>
      </c>
      <c r="Z656" s="51">
        <f t="shared" ref="Z656:Z659" si="762">Y656/K656</f>
        <v>1.9700581818739279E-2</v>
      </c>
      <c r="AA656" s="72">
        <f t="shared" ref="AA656:AA659" si="763">Q656-L656</f>
        <v>9.2520000000002184E-4</v>
      </c>
      <c r="AB656" s="51">
        <f t="shared" ref="AB656:AB659" si="764">AA656/L656</f>
        <v>1.9700581818739786E-2</v>
      </c>
      <c r="AC656" s="99" t="s">
        <v>34</v>
      </c>
      <c r="AK656" s="23"/>
      <c r="AL656" s="23"/>
    </row>
    <row r="657" spans="1:38" ht="31.5" x14ac:dyDescent="0.25">
      <c r="A657" s="45" t="s">
        <v>1358</v>
      </c>
      <c r="B657" s="44" t="s">
        <v>1361</v>
      </c>
      <c r="C657" s="45" t="s">
        <v>1362</v>
      </c>
      <c r="D657" s="49">
        <v>17.216120400000001</v>
      </c>
      <c r="E657" s="121" t="s">
        <v>34</v>
      </c>
      <c r="F657" s="100">
        <v>7.8</v>
      </c>
      <c r="G657" s="100">
        <v>9.4161204000000005</v>
      </c>
      <c r="H657" s="100">
        <f t="shared" si="755"/>
        <v>9.4161204000000005</v>
      </c>
      <c r="I657" s="100">
        <v>0</v>
      </c>
      <c r="J657" s="100">
        <v>0</v>
      </c>
      <c r="K657" s="100">
        <v>7.8467670000000007</v>
      </c>
      <c r="L657" s="100">
        <v>1.5693533999999998</v>
      </c>
      <c r="M657" s="72">
        <f t="shared" si="756"/>
        <v>9.6016179600000005</v>
      </c>
      <c r="N657" s="100">
        <v>0</v>
      </c>
      <c r="O657" s="100">
        <v>0</v>
      </c>
      <c r="P657" s="100">
        <v>8.0013483000000001</v>
      </c>
      <c r="Q657" s="100">
        <v>1.6002696599999999</v>
      </c>
      <c r="R657" s="72">
        <f t="shared" ref="R657:R659" si="765">G657-M657</f>
        <v>-0.18549755999999995</v>
      </c>
      <c r="S657" s="72">
        <f t="shared" si="757"/>
        <v>0.18549755999999995</v>
      </c>
      <c r="T657" s="51">
        <f t="shared" si="758"/>
        <v>1.9699998738333883E-2</v>
      </c>
      <c r="U657" s="50">
        <f t="shared" si="759"/>
        <v>0</v>
      </c>
      <c r="V657" s="51">
        <v>0</v>
      </c>
      <c r="W657" s="50">
        <f t="shared" si="760"/>
        <v>0</v>
      </c>
      <c r="X657" s="51">
        <v>0</v>
      </c>
      <c r="Y657" s="72">
        <f t="shared" si="761"/>
        <v>0.15458129999999937</v>
      </c>
      <c r="Z657" s="51">
        <f t="shared" si="762"/>
        <v>1.9699998738333807E-2</v>
      </c>
      <c r="AA657" s="72">
        <f t="shared" si="763"/>
        <v>3.091626000000014E-2</v>
      </c>
      <c r="AB657" s="51">
        <f t="shared" si="764"/>
        <v>1.9699998738333981E-2</v>
      </c>
      <c r="AC657" s="99" t="s">
        <v>34</v>
      </c>
      <c r="AK657" s="23"/>
      <c r="AL657" s="23"/>
    </row>
    <row r="658" spans="1:38" ht="35.25" customHeight="1" x14ac:dyDescent="0.25">
      <c r="A658" s="45" t="s">
        <v>1358</v>
      </c>
      <c r="B658" s="44" t="s">
        <v>1363</v>
      </c>
      <c r="C658" s="45" t="s">
        <v>1364</v>
      </c>
      <c r="D658" s="49">
        <v>0.26170404000000003</v>
      </c>
      <c r="E658" s="121" t="s">
        <v>34</v>
      </c>
      <c r="F658" s="100">
        <v>0</v>
      </c>
      <c r="G658" s="100">
        <v>0.26170404000000003</v>
      </c>
      <c r="H658" s="100">
        <f t="shared" si="755"/>
        <v>0.26170404000000003</v>
      </c>
      <c r="I658" s="100">
        <v>0</v>
      </c>
      <c r="J658" s="100">
        <v>0</v>
      </c>
      <c r="K658" s="100">
        <v>0.21808670000000002</v>
      </c>
      <c r="L658" s="100">
        <v>4.3617340000000004E-2</v>
      </c>
      <c r="M658" s="72">
        <f t="shared" si="756"/>
        <v>0.17052</v>
      </c>
      <c r="N658" s="100">
        <v>0</v>
      </c>
      <c r="O658" s="100">
        <v>0</v>
      </c>
      <c r="P658" s="100">
        <v>0.1421</v>
      </c>
      <c r="Q658" s="100">
        <v>2.8420000000000015E-2</v>
      </c>
      <c r="R658" s="72">
        <f t="shared" si="765"/>
        <v>9.1184040000000022E-2</v>
      </c>
      <c r="S658" s="72">
        <f t="shared" si="757"/>
        <v>-9.1184040000000022E-2</v>
      </c>
      <c r="T658" s="51">
        <f t="shared" si="758"/>
        <v>-0.34842427346555299</v>
      </c>
      <c r="U658" s="50">
        <f t="shared" si="759"/>
        <v>0</v>
      </c>
      <c r="V658" s="51">
        <v>0</v>
      </c>
      <c r="W658" s="50">
        <f t="shared" si="760"/>
        <v>0</v>
      </c>
      <c r="X658" s="51">
        <v>0</v>
      </c>
      <c r="Y658" s="72">
        <f t="shared" si="761"/>
        <v>-7.5986700000000018E-2</v>
      </c>
      <c r="Z658" s="51">
        <f t="shared" si="762"/>
        <v>-0.34842427346555299</v>
      </c>
      <c r="AA658" s="72">
        <f t="shared" si="763"/>
        <v>-1.519733999999999E-2</v>
      </c>
      <c r="AB658" s="51">
        <f t="shared" si="764"/>
        <v>-0.34842427346555266</v>
      </c>
      <c r="AC658" s="99" t="s">
        <v>1365</v>
      </c>
      <c r="AK658" s="23"/>
      <c r="AL658" s="23"/>
    </row>
    <row r="659" spans="1:38" ht="35.25" customHeight="1" x14ac:dyDescent="0.25">
      <c r="A659" s="45" t="s">
        <v>1358</v>
      </c>
      <c r="B659" s="44" t="s">
        <v>1366</v>
      </c>
      <c r="C659" s="45" t="s">
        <v>1367</v>
      </c>
      <c r="D659" s="49">
        <v>0.13387548000000002</v>
      </c>
      <c r="E659" s="121" t="s">
        <v>34</v>
      </c>
      <c r="F659" s="100">
        <v>0</v>
      </c>
      <c r="G659" s="100">
        <v>0.13387548000000002</v>
      </c>
      <c r="H659" s="100">
        <f t="shared" si="755"/>
        <v>0.13387548000000002</v>
      </c>
      <c r="I659" s="100">
        <v>0</v>
      </c>
      <c r="J659" s="72">
        <v>0</v>
      </c>
      <c r="K659" s="100">
        <v>0.11156290000000002</v>
      </c>
      <c r="L659" s="100">
        <v>2.2312579999999999E-2</v>
      </c>
      <c r="M659" s="72">
        <f t="shared" si="756"/>
        <v>0.21744000000000002</v>
      </c>
      <c r="N659" s="100">
        <v>0</v>
      </c>
      <c r="O659" s="100">
        <v>0</v>
      </c>
      <c r="P659" s="100">
        <v>0.1812</v>
      </c>
      <c r="Q659" s="100">
        <v>3.6240000000000008E-2</v>
      </c>
      <c r="R659" s="72">
        <f t="shared" si="765"/>
        <v>-8.3564520000000003E-2</v>
      </c>
      <c r="S659" s="72">
        <f t="shared" si="757"/>
        <v>8.3564520000000003E-2</v>
      </c>
      <c r="T659" s="51">
        <f t="shared" si="758"/>
        <v>0.62419585722493764</v>
      </c>
      <c r="U659" s="50">
        <f t="shared" si="759"/>
        <v>0</v>
      </c>
      <c r="V659" s="51">
        <v>0</v>
      </c>
      <c r="W659" s="50">
        <f t="shared" si="760"/>
        <v>0</v>
      </c>
      <c r="X659" s="51">
        <v>0</v>
      </c>
      <c r="Y659" s="72">
        <f t="shared" si="761"/>
        <v>6.963709999999998E-2</v>
      </c>
      <c r="Z659" s="51">
        <f t="shared" si="762"/>
        <v>0.62419585722493742</v>
      </c>
      <c r="AA659" s="72">
        <f t="shared" si="763"/>
        <v>1.392742000000001E-2</v>
      </c>
      <c r="AB659" s="51">
        <f t="shared" si="764"/>
        <v>0.6241958572249382</v>
      </c>
      <c r="AC659" s="99" t="s">
        <v>1368</v>
      </c>
      <c r="AK659" s="23"/>
      <c r="AL659" s="23"/>
    </row>
    <row r="660" spans="1:38" x14ac:dyDescent="0.25">
      <c r="J660" s="101"/>
    </row>
    <row r="661" spans="1:38" x14ac:dyDescent="0.25">
      <c r="J661" s="101"/>
    </row>
    <row r="662" spans="1:38" x14ac:dyDescent="0.25">
      <c r="J662" s="101"/>
    </row>
  </sheetData>
  <mergeCells count="36">
    <mergeCell ref="A12:AC12"/>
    <mergeCell ref="A4:AC4"/>
    <mergeCell ref="A5:AC5"/>
    <mergeCell ref="A7:AC7"/>
    <mergeCell ref="A8:AC8"/>
    <mergeCell ref="A10:AC10"/>
    <mergeCell ref="P18:P19"/>
    <mergeCell ref="Q18:Q19"/>
    <mergeCell ref="A13:AC13"/>
    <mergeCell ref="A16:A19"/>
    <mergeCell ref="B16:B19"/>
    <mergeCell ref="C16:C19"/>
    <mergeCell ref="D16:D19"/>
    <mergeCell ref="E16:E19"/>
    <mergeCell ref="F16:F19"/>
    <mergeCell ref="G16:G19"/>
    <mergeCell ref="H16:Q16"/>
    <mergeCell ref="R16:R19"/>
    <mergeCell ref="S16:AB16"/>
    <mergeCell ref="AC16:AC19"/>
    <mergeCell ref="AG18:AG19"/>
    <mergeCell ref="I18:I19"/>
    <mergeCell ref="J18:J19"/>
    <mergeCell ref="K18:K19"/>
    <mergeCell ref="L18:L19"/>
    <mergeCell ref="M18:M19"/>
    <mergeCell ref="N18:N19"/>
    <mergeCell ref="W17:X18"/>
    <mergeCell ref="Y17:Z18"/>
    <mergeCell ref="AA17:AB18"/>
    <mergeCell ref="H17:L17"/>
    <mergeCell ref="M17:Q17"/>
    <mergeCell ref="S17:T18"/>
    <mergeCell ref="U17:V18"/>
    <mergeCell ref="H18:H19"/>
    <mergeCell ref="O18:O19"/>
  </mergeCells>
  <conditionalFormatting sqref="AC653:AC655 E21:G31 A59:C59 A176:C178 E178:AB178 E244:G253 E259:S259 E265:G268 E351:F368 E379:E380 E383:F385 F386:F410 E386:E411 G383:G433 E412:F412 E441:E444 F436:F444 E547:S548 G594:G597 G593:S593 E598:S598 AC641:AC645 D641:D645 H412:Q412 E32:AB32 H41:S41 A52:C56 E60:E65 N64:Q65 F65:F67 E156:F159 G160:G164 G159:S159 E264:S264 G308 E350:S350 G351:S351 G370 E369:S369 G371:S371 G435:G454 E448:F492 G501:G530 A610:B626 C610:C623 E599:F624 G626:G627 G629 A627:C655 E629:F655 AC626:AC631 D626:D631 G630:S630 H43:H45 H49:H51 H58 H68:H80 H166:H167 H169:H170 G179:H243 H260:H261 H265:H267 H270:H271 H273:H278 H281:H283 H287:H301 H316 H319:H332 G352:H356 H360:H366 H372 H374:H375 H378:H380 H383:L411 H413:H440 H453 H493:H526 H545:H546 H549 H551:H552 H555:H563 H568:H583 H596 G599:H609 H624 H636:H641 M43:M45 M49:M51 M58 H60:M65 M68:M80 M98:M155 M166:M167 M169:M170 M179:M243 M260:M261 M265:M267 M270:M271 M273:M278 M281:M283 M287:M301 M316 M319:M332 M352:M356 M360:M366 M372 M374:M375 M378:M380 M383 M385:M411 M413:M440 M453 M493:M526 M545:M546 M549 M551:M552 M555:M563 M568:M583 M596 M599:M609 M624 M636:M641 E33:G37 A22:C45 E38:F59 AC21:AC52 G38:G158 A83:C96 E81:E155 F69:F155 G165:S165 E163:F177 G166:G177 E255:G258 E254:S254 E260:G263 E269:S269 E270:F306 G270:G301 E311:F335 G310:G317 G319:G341 G318:S318 G343:G349 G357:S357 G358:G368 E370:F378 G372:G380 E381:S381 G456:G499 G455:S455 G531:S531 E527:E546 F495:F546 G532:G546 A545:C547 E549:G553 D21:D553 AC66:AC553 F584:F597 E555:E597 AC584:AC612 D584:D612 A584:C595 G655:S655 H98:H155 H456:Q492 G303:G304 G302:S302 R58:AB58 R255:R256 G305:S306 R310 R343:R349 E382:Q382 R456:R526 R565 R624:AB624 R43:AB45 R49:AB51 H53:AC56 R60:AC65 R68:AB80 H83:AB96 R98:AB155 R166:AB167 R169:AB170 H172:AB176 R179:AB243 R260:AB261 R265:AB267 R270:AB271 R273:AB278 R281:AB283 R287:AB301 R316:AB316 R319:AB332 R352:AB356 H358:AB358 R360:AB366 R372:AB372 R374:AB375 R378:AB380 R382:AB383 R385:AB411 R413:AB440 R453:AB453 S460:AB469 S471:AB477 S483:AB485 S488:AB526 R532:AB532 R545:AB546 R549:AB549 R551:AB552 R555:AB563 R568:AB583 R596:AB596 R599:AB609 R636:AB641 R656:AB659">
    <cfRule type="containsBlanks" dxfId="669" priority="627">
      <formula>LEN(TRIM(A21))=0</formula>
    </cfRule>
  </conditionalFormatting>
  <conditionalFormatting sqref="AC653:AC655">
    <cfRule type="containsBlanks" dxfId="668" priority="626">
      <formula>LEN(TRIM(AC653))=0</formula>
    </cfRule>
  </conditionalFormatting>
  <conditionalFormatting sqref="D653:D655">
    <cfRule type="containsBlanks" dxfId="667" priority="625">
      <formula>LEN(TRIM(D653))=0</formula>
    </cfRule>
  </conditionalFormatting>
  <conditionalFormatting sqref="D653:D655">
    <cfRule type="containsBlanks" dxfId="666" priority="624">
      <formula>LEN(TRIM(D653))=0</formula>
    </cfRule>
  </conditionalFormatting>
  <conditionalFormatting sqref="C68">
    <cfRule type="containsBlanks" dxfId="665" priority="426">
      <formula>LEN(TRIM(C68))=0</formula>
    </cfRule>
  </conditionalFormatting>
  <conditionalFormatting sqref="AC637:AC640">
    <cfRule type="containsBlanks" dxfId="664" priority="623">
      <formula>LEN(TRIM(AC637))=0</formula>
    </cfRule>
  </conditionalFormatting>
  <conditionalFormatting sqref="AC637:AC640">
    <cfRule type="containsBlanks" dxfId="663" priority="622">
      <formula>LEN(TRIM(AC637))=0</formula>
    </cfRule>
  </conditionalFormatting>
  <conditionalFormatting sqref="D614:D618">
    <cfRule type="containsBlanks" dxfId="662" priority="602">
      <formula>LEN(TRIM(D614))=0</formula>
    </cfRule>
  </conditionalFormatting>
  <conditionalFormatting sqref="G632:G641">
    <cfRule type="containsBlanks" dxfId="661" priority="601">
      <formula>LEN(TRIM(G632))=0</formula>
    </cfRule>
  </conditionalFormatting>
  <conditionalFormatting sqref="G632:G641">
    <cfRule type="containsBlanks" dxfId="660" priority="600">
      <formula>LEN(TRIM(G632))=0</formula>
    </cfRule>
  </conditionalFormatting>
  <conditionalFormatting sqref="AC632:AC636">
    <cfRule type="containsBlanks" dxfId="659" priority="599">
      <formula>LEN(TRIM(AC632))=0</formula>
    </cfRule>
  </conditionalFormatting>
  <conditionalFormatting sqref="D632:D636">
    <cfRule type="containsBlanks" dxfId="658" priority="596">
      <formula>LEN(TRIM(D632))=0</formula>
    </cfRule>
  </conditionalFormatting>
  <conditionalFormatting sqref="G315:G317 G501:G526 G319:G332">
    <cfRule type="containsBlanks" dxfId="657" priority="670">
      <formula>LEN(TRIM(G315))=0</formula>
    </cfRule>
  </conditionalFormatting>
  <conditionalFormatting sqref="G584:G592">
    <cfRule type="containsBlanks" dxfId="656" priority="669">
      <formula>LEN(TRIM(G584))=0</formula>
    </cfRule>
  </conditionalFormatting>
  <conditionalFormatting sqref="G42">
    <cfRule type="containsBlanks" dxfId="655" priority="668">
      <formula>LEN(TRIM(G42))=0</formula>
    </cfRule>
  </conditionalFormatting>
  <conditionalFormatting sqref="G42">
    <cfRule type="containsBlanks" dxfId="654" priority="667">
      <formula>LEN(TRIM(G42))=0</formula>
    </cfRule>
  </conditionalFormatting>
  <conditionalFormatting sqref="D554:D583 E554:S554">
    <cfRule type="containsBlanks" dxfId="653" priority="650">
      <formula>LEN(TRIM(D554))=0</formula>
    </cfRule>
  </conditionalFormatting>
  <conditionalFormatting sqref="G314">
    <cfRule type="containsBlanks" dxfId="652" priority="666">
      <formula>LEN(TRIM(G314))=0</formula>
    </cfRule>
  </conditionalFormatting>
  <conditionalFormatting sqref="G314">
    <cfRule type="containsBlanks" dxfId="651" priority="665">
      <formula>LEN(TRIM(G314))=0</formula>
    </cfRule>
  </conditionalFormatting>
  <conditionalFormatting sqref="G584:G592">
    <cfRule type="containsBlanks" dxfId="650" priority="664">
      <formula>LEN(TRIM(G584))=0</formula>
    </cfRule>
  </conditionalFormatting>
  <conditionalFormatting sqref="G610:G612">
    <cfRule type="containsBlanks" dxfId="649" priority="649">
      <formula>LEN(TRIM(G610))=0</formula>
    </cfRule>
  </conditionalFormatting>
  <conditionalFormatting sqref="G610:G612">
    <cfRule type="containsBlanks" dxfId="648" priority="648">
      <formula>LEN(TRIM(G610))=0</formula>
    </cfRule>
  </conditionalFormatting>
  <conditionalFormatting sqref="AC57:AC59">
    <cfRule type="containsBlanks" dxfId="647" priority="663">
      <formula>LEN(TRIM(AC57))=0</formula>
    </cfRule>
  </conditionalFormatting>
  <conditionalFormatting sqref="AC370">
    <cfRule type="containsBlanks" dxfId="646" priority="662">
      <formula>LEN(TRIM(AC370))=0</formula>
    </cfRule>
  </conditionalFormatting>
  <conditionalFormatting sqref="AC415">
    <cfRule type="containsBlanks" dxfId="645" priority="661">
      <formula>LEN(TRIM(AC415))=0</formula>
    </cfRule>
  </conditionalFormatting>
  <conditionalFormatting sqref="AC57:AC59">
    <cfRule type="containsBlanks" dxfId="644" priority="660">
      <formula>LEN(TRIM(AC57))=0</formula>
    </cfRule>
  </conditionalFormatting>
  <conditionalFormatting sqref="D42">
    <cfRule type="containsBlanks" dxfId="643" priority="659">
      <formula>LEN(TRIM(D42))=0</formula>
    </cfRule>
  </conditionalFormatting>
  <conditionalFormatting sqref="D42">
    <cfRule type="containsBlanks" dxfId="642" priority="658">
      <formula>LEN(TRIM(D42))=0</formula>
    </cfRule>
  </conditionalFormatting>
  <conditionalFormatting sqref="D314">
    <cfRule type="containsBlanks" dxfId="641" priority="657">
      <formula>LEN(TRIM(D314))=0</formula>
    </cfRule>
  </conditionalFormatting>
  <conditionalFormatting sqref="D314">
    <cfRule type="containsBlanks" dxfId="640" priority="656">
      <formula>LEN(TRIM(D314))=0</formula>
    </cfRule>
  </conditionalFormatting>
  <conditionalFormatting sqref="G631">
    <cfRule type="containsBlanks" dxfId="639" priority="594">
      <formula>LEN(TRIM(G631))=0</formula>
    </cfRule>
  </conditionalFormatting>
  <conditionalFormatting sqref="C49:C50">
    <cfRule type="containsBlanks" dxfId="638" priority="563">
      <formula>LEN(TRIM(C49))=0</formula>
    </cfRule>
  </conditionalFormatting>
  <conditionalFormatting sqref="G555:G563 G565:G583">
    <cfRule type="containsBlanks" dxfId="637" priority="655">
      <formula>LEN(TRIM(G555))=0</formula>
    </cfRule>
  </conditionalFormatting>
  <conditionalFormatting sqref="G555:G563 G565:G583">
    <cfRule type="containsBlanks" dxfId="636" priority="654">
      <formula>LEN(TRIM(G555))=0</formula>
    </cfRule>
  </conditionalFormatting>
  <conditionalFormatting sqref="AC554:AC583">
    <cfRule type="containsBlanks" dxfId="635" priority="653">
      <formula>LEN(TRIM(AC554))=0</formula>
    </cfRule>
  </conditionalFormatting>
  <conditionalFormatting sqref="AC554:AC583">
    <cfRule type="containsBlanks" dxfId="634" priority="652">
      <formula>LEN(TRIM(AC554))=0</formula>
    </cfRule>
  </conditionalFormatting>
  <conditionalFormatting sqref="D554:D583 E554:S554">
    <cfRule type="containsBlanks" dxfId="633" priority="651">
      <formula>LEN(TRIM(D554))=0</formula>
    </cfRule>
  </conditionalFormatting>
  <conditionalFormatting sqref="C75 C170 C158:C159">
    <cfRule type="containsBlanks" dxfId="632" priority="589">
      <formula>LEN(TRIM(C75))=0</formula>
    </cfRule>
  </conditionalFormatting>
  <conditionalFormatting sqref="C624:C625">
    <cfRule type="containsBlanks" dxfId="631" priority="588">
      <formula>LEN(TRIM(C624))=0</formula>
    </cfRule>
  </conditionalFormatting>
  <conditionalFormatting sqref="A319:B332">
    <cfRule type="containsBlanks" dxfId="630" priority="578">
      <formula>LEN(TRIM(A319))=0</formula>
    </cfRule>
  </conditionalFormatting>
  <conditionalFormatting sqref="A319:B332">
    <cfRule type="containsBlanks" dxfId="629" priority="577">
      <formula>LEN(TRIM(A319))=0</formula>
    </cfRule>
  </conditionalFormatting>
  <conditionalFormatting sqref="C319:C332">
    <cfRule type="containsBlanks" dxfId="628" priority="576">
      <formula>LEN(TRIM(C319))=0</formula>
    </cfRule>
  </conditionalFormatting>
  <conditionalFormatting sqref="A49:B50">
    <cfRule type="containsBlanks" dxfId="627" priority="566">
      <formula>LEN(TRIM(A49))=0</formula>
    </cfRule>
  </conditionalFormatting>
  <conditionalFormatting sqref="A49:B50">
    <cfRule type="containsBlanks" dxfId="626" priority="565">
      <formula>LEN(TRIM(A49))=0</formula>
    </cfRule>
  </conditionalFormatting>
  <conditionalFormatting sqref="A49:B50">
    <cfRule type="containsBlanks" dxfId="625" priority="564">
      <formula>LEN(TRIM(A49))=0</formula>
    </cfRule>
  </conditionalFormatting>
  <conditionalFormatting sqref="A46:B46">
    <cfRule type="containsBlanks" dxfId="624" priority="532">
      <formula>LEN(TRIM(A46))=0</formula>
    </cfRule>
  </conditionalFormatting>
  <conditionalFormatting sqref="C46">
    <cfRule type="containsBlanks" dxfId="623" priority="531">
      <formula>LEN(TRIM(C46))=0</formula>
    </cfRule>
  </conditionalFormatting>
  <conditionalFormatting sqref="A57:B57">
    <cfRule type="containsBlanks" dxfId="622" priority="530">
      <formula>LEN(TRIM(A57))=0</formula>
    </cfRule>
  </conditionalFormatting>
  <conditionalFormatting sqref="G648:G652">
    <cfRule type="containsBlanks" dxfId="621" priority="647">
      <formula>LEN(TRIM(G648))=0</formula>
    </cfRule>
  </conditionalFormatting>
  <conditionalFormatting sqref="G648:G652">
    <cfRule type="containsBlanks" dxfId="620" priority="646">
      <formula>LEN(TRIM(G648))=0</formula>
    </cfRule>
  </conditionalFormatting>
  <conditionalFormatting sqref="AC648:AC652">
    <cfRule type="containsBlanks" dxfId="619" priority="645">
      <formula>LEN(TRIM(AC648))=0</formula>
    </cfRule>
  </conditionalFormatting>
  <conditionalFormatting sqref="AC648:AC652">
    <cfRule type="containsBlanks" dxfId="618" priority="644">
      <formula>LEN(TRIM(AC648))=0</formula>
    </cfRule>
  </conditionalFormatting>
  <conditionalFormatting sqref="D648:D652">
    <cfRule type="containsBlanks" dxfId="617" priority="643">
      <formula>LEN(TRIM(D648))=0</formula>
    </cfRule>
  </conditionalFormatting>
  <conditionalFormatting sqref="D648:D652">
    <cfRule type="containsBlanks" dxfId="616" priority="642">
      <formula>LEN(TRIM(D648))=0</formula>
    </cfRule>
  </conditionalFormatting>
  <conditionalFormatting sqref="C76:C78">
    <cfRule type="containsBlanks" dxfId="615" priority="556">
      <formula>LEN(TRIM(C76))=0</formula>
    </cfRule>
  </conditionalFormatting>
  <conditionalFormatting sqref="C76:C78">
    <cfRule type="containsBlanks" dxfId="614" priority="555">
      <formula>LEN(TRIM(C76))=0</formula>
    </cfRule>
  </conditionalFormatting>
  <conditionalFormatting sqref="C156">
    <cfRule type="containsBlanks" dxfId="613" priority="513">
      <formula>LEN(TRIM(C156))=0</formula>
    </cfRule>
  </conditionalFormatting>
  <conditionalFormatting sqref="A157:B157">
    <cfRule type="containsBlanks" dxfId="612" priority="512">
      <formula>LEN(TRIM(A157))=0</formula>
    </cfRule>
  </conditionalFormatting>
  <conditionalFormatting sqref="A157:B157">
    <cfRule type="containsBlanks" dxfId="611" priority="511">
      <formula>LEN(TRIM(A157))=0</formula>
    </cfRule>
  </conditionalFormatting>
  <conditionalFormatting sqref="G646:G647">
    <cfRule type="containsBlanks" dxfId="610" priority="641">
      <formula>LEN(TRIM(G646))=0</formula>
    </cfRule>
  </conditionalFormatting>
  <conditionalFormatting sqref="G646:G647">
    <cfRule type="containsBlanks" dxfId="609" priority="640">
      <formula>LEN(TRIM(G646))=0</formula>
    </cfRule>
  </conditionalFormatting>
  <conditionalFormatting sqref="AC646:AC647">
    <cfRule type="containsBlanks" dxfId="608" priority="639">
      <formula>LEN(TRIM(AC646))=0</formula>
    </cfRule>
  </conditionalFormatting>
  <conditionalFormatting sqref="AC646:AC647">
    <cfRule type="containsBlanks" dxfId="607" priority="638">
      <formula>LEN(TRIM(AC646))=0</formula>
    </cfRule>
  </conditionalFormatting>
  <conditionalFormatting sqref="D646:D647">
    <cfRule type="containsBlanks" dxfId="606" priority="637">
      <formula>LEN(TRIM(D646))=0</formula>
    </cfRule>
  </conditionalFormatting>
  <conditionalFormatting sqref="D646:D647">
    <cfRule type="containsBlanks" dxfId="605" priority="636">
      <formula>LEN(TRIM(D646))=0</formula>
    </cfRule>
  </conditionalFormatting>
  <conditionalFormatting sqref="A172:B172">
    <cfRule type="containsBlanks" dxfId="604" priority="545">
      <formula>LEN(TRIM(A172))=0</formula>
    </cfRule>
  </conditionalFormatting>
  <conditionalFormatting sqref="C172">
    <cfRule type="containsBlanks" dxfId="603" priority="544">
      <formula>LEN(TRIM(C172))=0</formula>
    </cfRule>
  </conditionalFormatting>
  <conditionalFormatting sqref="C172">
    <cfRule type="containsBlanks" dxfId="602" priority="543">
      <formula>LEN(TRIM(C172))=0</formula>
    </cfRule>
  </conditionalFormatting>
  <conditionalFormatting sqref="C246:C248">
    <cfRule type="containsBlanks" dxfId="601" priority="495">
      <formula>LEN(TRIM(C246))=0</formula>
    </cfRule>
  </conditionalFormatting>
  <conditionalFormatting sqref="C246:C248">
    <cfRule type="containsBlanks" dxfId="600" priority="494">
      <formula>LEN(TRIM(C246))=0</formula>
    </cfRule>
  </conditionalFormatting>
  <conditionalFormatting sqref="A262:B272">
    <cfRule type="containsBlanks" dxfId="599" priority="493">
      <formula>LEN(TRIM(A262))=0</formula>
    </cfRule>
  </conditionalFormatting>
  <conditionalFormatting sqref="G613 G642:G645">
    <cfRule type="containsBlanks" dxfId="598" priority="635">
      <formula>LEN(TRIM(G613))=0</formula>
    </cfRule>
  </conditionalFormatting>
  <conditionalFormatting sqref="G613 G642:G645">
    <cfRule type="containsBlanks" dxfId="597" priority="634">
      <formula>LEN(TRIM(G613))=0</formula>
    </cfRule>
  </conditionalFormatting>
  <conditionalFormatting sqref="AC613">
    <cfRule type="containsBlanks" dxfId="596" priority="633">
      <formula>LEN(TRIM(AC613))=0</formula>
    </cfRule>
  </conditionalFormatting>
  <conditionalFormatting sqref="AC613">
    <cfRule type="containsBlanks" dxfId="595" priority="632">
      <formula>LEN(TRIM(AC613))=0</formula>
    </cfRule>
  </conditionalFormatting>
  <conditionalFormatting sqref="D613">
    <cfRule type="containsBlanks" dxfId="594" priority="631">
      <formula>LEN(TRIM(D613))=0</formula>
    </cfRule>
  </conditionalFormatting>
  <conditionalFormatting sqref="D613">
    <cfRule type="containsBlanks" dxfId="593" priority="630">
      <formula>LEN(TRIM(D613))=0</formula>
    </cfRule>
  </conditionalFormatting>
  <conditionalFormatting sqref="C244:C245">
    <cfRule type="containsBlanks" dxfId="592" priority="499">
      <formula>LEN(TRIM(C244))=0</formula>
    </cfRule>
  </conditionalFormatting>
  <conditionalFormatting sqref="C244:C245">
    <cfRule type="containsBlanks" dxfId="591" priority="498">
      <formula>LEN(TRIM(C244))=0</formula>
    </cfRule>
  </conditionalFormatting>
  <conditionalFormatting sqref="A246:B248">
    <cfRule type="containsBlanks" dxfId="590" priority="497">
      <formula>LEN(TRIM(A246))=0</formula>
    </cfRule>
  </conditionalFormatting>
  <conditionalFormatting sqref="A541:B541">
    <cfRule type="containsBlanks" dxfId="589" priority="440">
      <formula>LEN(TRIM(A541))=0</formula>
    </cfRule>
  </conditionalFormatting>
  <conditionalFormatting sqref="C541">
    <cfRule type="containsBlanks" dxfId="588" priority="439">
      <formula>LEN(TRIM(C541))=0</formula>
    </cfRule>
  </conditionalFormatting>
  <conditionalFormatting sqref="A542:B544">
    <cfRule type="containsBlanks" dxfId="587" priority="438">
      <formula>LEN(TRIM(A542))=0</formula>
    </cfRule>
  </conditionalFormatting>
  <conditionalFormatting sqref="G653:G654">
    <cfRule type="containsBlanks" dxfId="586" priority="629">
      <formula>LEN(TRIM(G653))=0</formula>
    </cfRule>
  </conditionalFormatting>
  <conditionalFormatting sqref="G653:G654">
    <cfRule type="containsBlanks" dxfId="585" priority="628">
      <formula>LEN(TRIM(G653))=0</formula>
    </cfRule>
  </conditionalFormatting>
  <conditionalFormatting sqref="A303:B306">
    <cfRule type="containsBlanks" dxfId="584" priority="481">
      <formula>LEN(TRIM(A303))=0</formula>
    </cfRule>
  </conditionalFormatting>
  <conditionalFormatting sqref="A303:B306">
    <cfRule type="containsBlanks" dxfId="583" priority="480">
      <formula>LEN(TRIM(A303))=0</formula>
    </cfRule>
  </conditionalFormatting>
  <conditionalFormatting sqref="C303:C306">
    <cfRule type="containsBlanks" dxfId="582" priority="479">
      <formula>LEN(TRIM(C303))=0</formula>
    </cfRule>
  </conditionalFormatting>
  <conditionalFormatting sqref="C68">
    <cfRule type="containsBlanks" dxfId="581" priority="427">
      <formula>LEN(TRIM(C68))=0</formula>
    </cfRule>
  </conditionalFormatting>
  <conditionalFormatting sqref="D637:D640">
    <cfRule type="containsBlanks" dxfId="580" priority="621">
      <formula>LEN(TRIM(D637))=0</formula>
    </cfRule>
  </conditionalFormatting>
  <conditionalFormatting sqref="D637:D640">
    <cfRule type="containsBlanks" dxfId="579" priority="620">
      <formula>LEN(TRIM(D637))=0</formula>
    </cfRule>
  </conditionalFormatting>
  <conditionalFormatting sqref="C370:C373">
    <cfRule type="containsBlanks" dxfId="578" priority="463">
      <formula>LEN(TRIM(C370))=0</formula>
    </cfRule>
  </conditionalFormatting>
  <conditionalFormatting sqref="A376:B377">
    <cfRule type="containsBlanks" dxfId="577" priority="462">
      <formula>LEN(TRIM(A376))=0</formula>
    </cfRule>
  </conditionalFormatting>
  <conditionalFormatting sqref="A376:B377">
    <cfRule type="containsBlanks" dxfId="576" priority="461">
      <formula>LEN(TRIM(A376))=0</formula>
    </cfRule>
  </conditionalFormatting>
  <conditionalFormatting sqref="G621:G625">
    <cfRule type="containsBlanks" dxfId="575" priority="619">
      <formula>LEN(TRIM(G621))=0</formula>
    </cfRule>
  </conditionalFormatting>
  <conditionalFormatting sqref="G621:G625">
    <cfRule type="containsBlanks" dxfId="574" priority="618">
      <formula>LEN(TRIM(G621))=0</formula>
    </cfRule>
  </conditionalFormatting>
  <conditionalFormatting sqref="AC621:AC625">
    <cfRule type="containsBlanks" dxfId="573" priority="617">
      <formula>LEN(TRIM(AC621))=0</formula>
    </cfRule>
  </conditionalFormatting>
  <conditionalFormatting sqref="AC621:AC625">
    <cfRule type="containsBlanks" dxfId="572" priority="616">
      <formula>LEN(TRIM(AC621))=0</formula>
    </cfRule>
  </conditionalFormatting>
  <conditionalFormatting sqref="D621:D625">
    <cfRule type="containsBlanks" dxfId="571" priority="615">
      <formula>LEN(TRIM(D621))=0</formula>
    </cfRule>
  </conditionalFormatting>
  <conditionalFormatting sqref="D621:D625">
    <cfRule type="containsBlanks" dxfId="570" priority="614">
      <formula>LEN(TRIM(D621))=0</formula>
    </cfRule>
  </conditionalFormatting>
  <conditionalFormatting sqref="C527:C528">
    <cfRule type="containsBlanks" dxfId="569" priority="445">
      <formula>LEN(TRIM(C527))=0</formula>
    </cfRule>
  </conditionalFormatting>
  <conditionalFormatting sqref="A538:B538">
    <cfRule type="containsBlanks" dxfId="568" priority="444">
      <formula>LEN(TRIM(A538))=0</formula>
    </cfRule>
  </conditionalFormatting>
  <conditionalFormatting sqref="A538:B538">
    <cfRule type="containsBlanks" dxfId="567" priority="443">
      <formula>LEN(TRIM(A538))=0</formula>
    </cfRule>
  </conditionalFormatting>
  <conditionalFormatting sqref="C538">
    <cfRule type="containsBlanks" dxfId="566" priority="442">
      <formula>LEN(TRIM(C538))=0</formula>
    </cfRule>
  </conditionalFormatting>
  <conditionalFormatting sqref="A413:B414">
    <cfRule type="containsBlanks" dxfId="565" priority="412">
      <formula>LEN(TRIM(A413))=0</formula>
    </cfRule>
  </conditionalFormatting>
  <conditionalFormatting sqref="A413:B414">
    <cfRule type="containsBlanks" dxfId="564" priority="411">
      <formula>LEN(TRIM(A413))=0</formula>
    </cfRule>
  </conditionalFormatting>
  <conditionalFormatting sqref="G619:G620">
    <cfRule type="containsBlanks" dxfId="563" priority="613">
      <formula>LEN(TRIM(G619))=0</formula>
    </cfRule>
  </conditionalFormatting>
  <conditionalFormatting sqref="G619:G620">
    <cfRule type="containsBlanks" dxfId="562" priority="612">
      <formula>LEN(TRIM(G619))=0</formula>
    </cfRule>
  </conditionalFormatting>
  <conditionalFormatting sqref="AC619:AC620">
    <cfRule type="containsBlanks" dxfId="561" priority="611">
      <formula>LEN(TRIM(AC619))=0</formula>
    </cfRule>
  </conditionalFormatting>
  <conditionalFormatting sqref="AC619:AC620">
    <cfRule type="containsBlanks" dxfId="560" priority="610">
      <formula>LEN(TRIM(AC619))=0</formula>
    </cfRule>
  </conditionalFormatting>
  <conditionalFormatting sqref="D619:D620">
    <cfRule type="containsBlanks" dxfId="559" priority="609">
      <formula>LEN(TRIM(D619))=0</formula>
    </cfRule>
  </conditionalFormatting>
  <conditionalFormatting sqref="D619:D620">
    <cfRule type="containsBlanks" dxfId="558" priority="608">
      <formula>LEN(TRIM(D619))=0</formula>
    </cfRule>
  </conditionalFormatting>
  <conditionalFormatting sqref="A60:C62">
    <cfRule type="containsBlanks" dxfId="557" priority="431">
      <formula>LEN(TRIM(A60))=0</formula>
    </cfRule>
  </conditionalFormatting>
  <conditionalFormatting sqref="A64:C64">
    <cfRule type="containsBlanks" dxfId="556" priority="430">
      <formula>LEN(TRIM(A64))=0</formula>
    </cfRule>
  </conditionalFormatting>
  <conditionalFormatting sqref="A68:B68">
    <cfRule type="containsBlanks" dxfId="555" priority="429">
      <formula>LEN(TRIM(A68))=0</formula>
    </cfRule>
  </conditionalFormatting>
  <conditionalFormatting sqref="G614:G618">
    <cfRule type="containsBlanks" dxfId="554" priority="607">
      <formula>LEN(TRIM(G614))=0</formula>
    </cfRule>
  </conditionalFormatting>
  <conditionalFormatting sqref="G614:G618">
    <cfRule type="containsBlanks" dxfId="553" priority="606">
      <formula>LEN(TRIM(G614))=0</formula>
    </cfRule>
  </conditionalFormatting>
  <conditionalFormatting sqref="AC614:AC618">
    <cfRule type="containsBlanks" dxfId="552" priority="605">
      <formula>LEN(TRIM(AC614))=0</formula>
    </cfRule>
  </conditionalFormatting>
  <conditionalFormatting sqref="AC614:AC618">
    <cfRule type="containsBlanks" dxfId="551" priority="604">
      <formula>LEN(TRIM(AC614))=0</formula>
    </cfRule>
  </conditionalFormatting>
  <conditionalFormatting sqref="D614:D618">
    <cfRule type="containsBlanks" dxfId="550" priority="603">
      <formula>LEN(TRIM(D614))=0</formula>
    </cfRule>
  </conditionalFormatting>
  <conditionalFormatting sqref="C307:C310">
    <cfRule type="containsBlanks" dxfId="549" priority="419">
      <formula>LEN(TRIM(C307))=0</formula>
    </cfRule>
  </conditionalFormatting>
  <conditionalFormatting sqref="C307:C310">
    <cfRule type="containsBlanks" dxfId="548" priority="418">
      <formula>LEN(TRIM(C307))=0</formula>
    </cfRule>
  </conditionalFormatting>
  <conditionalFormatting sqref="A336:C337">
    <cfRule type="containsBlanks" dxfId="547" priority="417">
      <formula>LEN(TRIM(A336))=0</formula>
    </cfRule>
  </conditionalFormatting>
  <conditionalFormatting sqref="E177">
    <cfRule type="containsBlanks" dxfId="546" priority="394">
      <formula>LEN(TRIM(E177))=0</formula>
    </cfRule>
  </conditionalFormatting>
  <conditionalFormatting sqref="AC632:AC636">
    <cfRule type="containsBlanks" dxfId="545" priority="598">
      <formula>LEN(TRIM(AC632))=0</formula>
    </cfRule>
  </conditionalFormatting>
  <conditionalFormatting sqref="D632:D636">
    <cfRule type="containsBlanks" dxfId="544" priority="597">
      <formula>LEN(TRIM(D632))=0</formula>
    </cfRule>
  </conditionalFormatting>
  <conditionalFormatting sqref="E597">
    <cfRule type="containsBlanks" dxfId="543" priority="378">
      <formula>LEN(TRIM(E597))=0</formula>
    </cfRule>
  </conditionalFormatting>
  <conditionalFormatting sqref="E629:E630">
    <cfRule type="containsBlanks" dxfId="542" priority="377">
      <formula>LEN(TRIM(E629))=0</formula>
    </cfRule>
  </conditionalFormatting>
  <conditionalFormatting sqref="E631:E635">
    <cfRule type="containsBlanks" dxfId="541" priority="376">
      <formula>LEN(TRIM(E631))=0</formula>
    </cfRule>
  </conditionalFormatting>
  <conditionalFormatting sqref="G631">
    <cfRule type="containsBlanks" dxfId="540" priority="595">
      <formula>LEN(TRIM(G631))=0</formula>
    </cfRule>
  </conditionalFormatting>
  <conditionalFormatting sqref="A493:B494">
    <cfRule type="containsBlanks" dxfId="539" priority="399">
      <formula>LEN(TRIM(A493))=0</formula>
    </cfRule>
  </conditionalFormatting>
  <conditionalFormatting sqref="E297">
    <cfRule type="containsBlanks" dxfId="538" priority="360">
      <formula>LEN(TRIM(E297))=0</formula>
    </cfRule>
  </conditionalFormatting>
  <conditionalFormatting sqref="A359:B359 A385:B385 A415:B415 A454:B492 A451:B452 A173:C175 A51:C51 A58:C58 A63:C63 A163:C165 A249:C261 A311:C313 A333:C335 A360:C366 A374:C375 A378:C378 A448:C450 A495:C526 A529:C537 A583:C583 A436:C440 A98:C155 A79:C80 A338:C358 A548:C552 A380:C380 C21 A379">
    <cfRule type="containsBlanks" dxfId="537" priority="593">
      <formula>LEN(TRIM(A21))=0</formula>
    </cfRule>
  </conditionalFormatting>
  <conditionalFormatting sqref="A287:B301">
    <cfRule type="containsBlanks" dxfId="536" priority="581">
      <formula>LEN(TRIM(A287))=0</formula>
    </cfRule>
  </conditionalFormatting>
  <conditionalFormatting sqref="A47:B48 A539:B540 A279:B279 A302:B302 A69:B75 A170:B170 A553:B554 A582:B582 A597:B598 A158:B159 A316:B316 A21 A564:B567 A555:A563">
    <cfRule type="containsBlanks" dxfId="535" priority="592">
      <formula>LEN(TRIM(A21))=0</formula>
    </cfRule>
  </conditionalFormatting>
  <conditionalFormatting sqref="A279:B279 A302:B302 A359:B359 A385:B385 A415:B415 A454:B492 A451:B452 A69:B75 A170:B170 A553:B554 A582:B582 A597:B598 A47:B48 A158:B159 A316:B316 A539:B540 A21 A564:B567 A555:A563">
    <cfRule type="containsBlanks" dxfId="534" priority="591">
      <formula>LEN(TRIM(A21))=0</formula>
    </cfRule>
  </conditionalFormatting>
  <conditionalFormatting sqref="C626 C279 C302 C359 C385 C415 C454:C492 C451:C452 C69:C75 C170 C553:C567 C582 C597:C598 C47:C48 C158:C159 C316 C539:C540">
    <cfRule type="containsBlanks" dxfId="533" priority="590">
      <formula>LEN(TRIM(C47))=0</formula>
    </cfRule>
  </conditionalFormatting>
  <conditionalFormatting sqref="C386:C410">
    <cfRule type="containsBlanks" dxfId="532" priority="573">
      <formula>LEN(TRIM(C386))=0</formula>
    </cfRule>
  </conditionalFormatting>
  <conditionalFormatting sqref="A281:B283">
    <cfRule type="containsBlanks" dxfId="531" priority="587">
      <formula>LEN(TRIM(A281))=0</formula>
    </cfRule>
  </conditionalFormatting>
  <conditionalFormatting sqref="A281:B283">
    <cfRule type="containsBlanks" dxfId="530" priority="586">
      <formula>LEN(TRIM(A281))=0</formula>
    </cfRule>
  </conditionalFormatting>
  <conditionalFormatting sqref="C281:C283">
    <cfRule type="containsBlanks" dxfId="529" priority="585">
      <formula>LEN(TRIM(C281))=0</formula>
    </cfRule>
  </conditionalFormatting>
  <conditionalFormatting sqref="A273:B278">
    <cfRule type="containsBlanks" dxfId="528" priority="584">
      <formula>LEN(TRIM(A273))=0</formula>
    </cfRule>
  </conditionalFormatting>
  <conditionalFormatting sqref="A273:B278">
    <cfRule type="containsBlanks" dxfId="527" priority="583">
      <formula>LEN(TRIM(A273))=0</formula>
    </cfRule>
  </conditionalFormatting>
  <conditionalFormatting sqref="C273:C278">
    <cfRule type="containsBlanks" dxfId="526" priority="582">
      <formula>LEN(TRIM(C273))=0</formula>
    </cfRule>
  </conditionalFormatting>
  <conditionalFormatting sqref="C97">
    <cfRule type="containsBlanks" dxfId="525" priority="516">
      <formula>LEN(TRIM(C97))=0</formula>
    </cfRule>
  </conditionalFormatting>
  <conditionalFormatting sqref="C596">
    <cfRule type="containsBlanks" dxfId="524" priority="537">
      <formula>LEN(TRIM(C596))=0</formula>
    </cfRule>
  </conditionalFormatting>
  <conditionalFormatting sqref="A287:B301">
    <cfRule type="containsBlanks" dxfId="523" priority="580">
      <formula>LEN(TRIM(A287))=0</formula>
    </cfRule>
  </conditionalFormatting>
  <conditionalFormatting sqref="C287:C301">
    <cfRule type="containsBlanks" dxfId="522" priority="579">
      <formula>LEN(TRIM(C287))=0</formula>
    </cfRule>
  </conditionalFormatting>
  <conditionalFormatting sqref="A386:B410">
    <cfRule type="containsBlanks" dxfId="521" priority="575">
      <formula>LEN(TRIM(A386))=0</formula>
    </cfRule>
  </conditionalFormatting>
  <conditionalFormatting sqref="A386:B410">
    <cfRule type="containsBlanks" dxfId="520" priority="574">
      <formula>LEN(TRIM(A386))=0</formula>
    </cfRule>
  </conditionalFormatting>
  <conditionalFormatting sqref="A417:B421">
    <cfRule type="containsBlanks" dxfId="519" priority="572">
      <formula>LEN(TRIM(A417))=0</formula>
    </cfRule>
  </conditionalFormatting>
  <conditionalFormatting sqref="A417:B421">
    <cfRule type="containsBlanks" dxfId="518" priority="571">
      <formula>LEN(TRIM(A417))=0</formula>
    </cfRule>
  </conditionalFormatting>
  <conditionalFormatting sqref="C417:C421">
    <cfRule type="containsBlanks" dxfId="517" priority="570">
      <formula>LEN(TRIM(C417))=0</formula>
    </cfRule>
  </conditionalFormatting>
  <conditionalFormatting sqref="A453:B453">
    <cfRule type="containsBlanks" dxfId="516" priority="569">
      <formula>LEN(TRIM(A453))=0</formula>
    </cfRule>
  </conditionalFormatting>
  <conditionalFormatting sqref="A453:B453">
    <cfRule type="containsBlanks" dxfId="515" priority="568">
      <formula>LEN(TRIM(A453))=0</formula>
    </cfRule>
  </conditionalFormatting>
  <conditionalFormatting sqref="C453">
    <cfRule type="containsBlanks" dxfId="514" priority="567">
      <formula>LEN(TRIM(C453))=0</formula>
    </cfRule>
  </conditionalFormatting>
  <conditionalFormatting sqref="A599:B609">
    <cfRule type="containsBlanks" dxfId="513" priority="535">
      <formula>LEN(TRIM(A599))=0</formula>
    </cfRule>
  </conditionalFormatting>
  <conditionalFormatting sqref="C376:C377">
    <cfRule type="containsBlanks" dxfId="512" priority="460">
      <formula>LEN(TRIM(C376))=0</formula>
    </cfRule>
  </conditionalFormatting>
  <conditionalFormatting sqref="A156:B156">
    <cfRule type="containsBlanks" dxfId="511" priority="514">
      <formula>LEN(TRIM(A156))=0</formula>
    </cfRule>
  </conditionalFormatting>
  <conditionalFormatting sqref="C542:C544">
    <cfRule type="containsBlanks" dxfId="510" priority="436">
      <formula>LEN(TRIM(C542))=0</formula>
    </cfRule>
  </conditionalFormatting>
  <conditionalFormatting sqref="A65:B65">
    <cfRule type="containsBlanks" dxfId="509" priority="562">
      <formula>LEN(TRIM(A65))=0</formula>
    </cfRule>
  </conditionalFormatting>
  <conditionalFormatting sqref="A65:B65">
    <cfRule type="containsBlanks" dxfId="508" priority="561">
      <formula>LEN(TRIM(A65))=0</formula>
    </cfRule>
  </conditionalFormatting>
  <conditionalFormatting sqref="A65:B65">
    <cfRule type="containsBlanks" dxfId="507" priority="560">
      <formula>LEN(TRIM(A65))=0</formula>
    </cfRule>
  </conditionalFormatting>
  <conditionalFormatting sqref="C65">
    <cfRule type="containsBlanks" dxfId="506" priority="559">
      <formula>LEN(TRIM(C65))=0</formula>
    </cfRule>
  </conditionalFormatting>
  <conditionalFormatting sqref="A76:B78">
    <cfRule type="containsBlanks" dxfId="505" priority="558">
      <formula>LEN(TRIM(A76))=0</formula>
    </cfRule>
  </conditionalFormatting>
  <conditionalFormatting sqref="A76:B78">
    <cfRule type="containsBlanks" dxfId="504" priority="557">
      <formula>LEN(TRIM(A76))=0</formula>
    </cfRule>
  </conditionalFormatting>
  <conditionalFormatting sqref="A166:B167">
    <cfRule type="containsBlanks" dxfId="503" priority="554">
      <formula>LEN(TRIM(A166))=0</formula>
    </cfRule>
  </conditionalFormatting>
  <conditionalFormatting sqref="A166:B167">
    <cfRule type="containsBlanks" dxfId="502" priority="553">
      <formula>LEN(TRIM(A166))=0</formula>
    </cfRule>
  </conditionalFormatting>
  <conditionalFormatting sqref="C166:C167">
    <cfRule type="containsBlanks" dxfId="501" priority="552">
      <formula>LEN(TRIM(C166))=0</formula>
    </cfRule>
  </conditionalFormatting>
  <conditionalFormatting sqref="C166:C167">
    <cfRule type="containsBlanks" dxfId="500" priority="551">
      <formula>LEN(TRIM(C166))=0</formula>
    </cfRule>
  </conditionalFormatting>
  <conditionalFormatting sqref="A169:B169">
    <cfRule type="containsBlanks" dxfId="499" priority="550">
      <formula>LEN(TRIM(A169))=0</formula>
    </cfRule>
  </conditionalFormatting>
  <conditionalFormatting sqref="A169:B169">
    <cfRule type="containsBlanks" dxfId="498" priority="549">
      <formula>LEN(TRIM(A169))=0</formula>
    </cfRule>
  </conditionalFormatting>
  <conditionalFormatting sqref="C169">
    <cfRule type="containsBlanks" dxfId="497" priority="548">
      <formula>LEN(TRIM(C169))=0</formula>
    </cfRule>
  </conditionalFormatting>
  <conditionalFormatting sqref="C169">
    <cfRule type="containsBlanks" dxfId="496" priority="547">
      <formula>LEN(TRIM(C169))=0</formula>
    </cfRule>
  </conditionalFormatting>
  <conditionalFormatting sqref="A172:B172">
    <cfRule type="containsBlanks" dxfId="495" priority="546">
      <formula>LEN(TRIM(A172))=0</formula>
    </cfRule>
  </conditionalFormatting>
  <conditionalFormatting sqref="A568:B581">
    <cfRule type="containsBlanks" dxfId="494" priority="542">
      <formula>LEN(TRIM(A568))=0</formula>
    </cfRule>
  </conditionalFormatting>
  <conditionalFormatting sqref="A568:B581">
    <cfRule type="containsBlanks" dxfId="493" priority="541">
      <formula>LEN(TRIM(A568))=0</formula>
    </cfRule>
  </conditionalFormatting>
  <conditionalFormatting sqref="C568:C581">
    <cfRule type="containsBlanks" dxfId="492" priority="540">
      <formula>LEN(TRIM(C568))=0</formula>
    </cfRule>
  </conditionalFormatting>
  <conditionalFormatting sqref="A596:B596">
    <cfRule type="containsBlanks" dxfId="491" priority="539">
      <formula>LEN(TRIM(A596))=0</formula>
    </cfRule>
  </conditionalFormatting>
  <conditionalFormatting sqref="A596:B596">
    <cfRule type="containsBlanks" dxfId="490" priority="538">
      <formula>LEN(TRIM(A596))=0</formula>
    </cfRule>
  </conditionalFormatting>
  <conditionalFormatting sqref="A599:B609">
    <cfRule type="containsBlanks" dxfId="489" priority="536">
      <formula>LEN(TRIM(A599))=0</formula>
    </cfRule>
  </conditionalFormatting>
  <conditionalFormatting sqref="C599:C609">
    <cfRule type="containsBlanks" dxfId="488" priority="534">
      <formula>LEN(TRIM(C599))=0</formula>
    </cfRule>
  </conditionalFormatting>
  <conditionalFormatting sqref="A46:B46">
    <cfRule type="containsBlanks" dxfId="487" priority="533">
      <formula>LEN(TRIM(A46))=0</formula>
    </cfRule>
  </conditionalFormatting>
  <conditionalFormatting sqref="A57:B57">
    <cfRule type="containsBlanks" dxfId="486" priority="529">
      <formula>LEN(TRIM(A57))=0</formula>
    </cfRule>
  </conditionalFormatting>
  <conditionalFormatting sqref="C57">
    <cfRule type="containsBlanks" dxfId="485" priority="528">
      <formula>LEN(TRIM(C57))=0</formula>
    </cfRule>
  </conditionalFormatting>
  <conditionalFormatting sqref="A66:B67">
    <cfRule type="containsBlanks" dxfId="484" priority="527">
      <formula>LEN(TRIM(A66))=0</formula>
    </cfRule>
  </conditionalFormatting>
  <conditionalFormatting sqref="A66:B67">
    <cfRule type="containsBlanks" dxfId="483" priority="526">
      <formula>LEN(TRIM(A66))=0</formula>
    </cfRule>
  </conditionalFormatting>
  <conditionalFormatting sqref="C66:C67">
    <cfRule type="containsBlanks" dxfId="482" priority="525">
      <formula>LEN(TRIM(C66))=0</formula>
    </cfRule>
  </conditionalFormatting>
  <conditionalFormatting sqref="A81:B81">
    <cfRule type="containsBlanks" dxfId="481" priority="524">
      <formula>LEN(TRIM(A81))=0</formula>
    </cfRule>
  </conditionalFormatting>
  <conditionalFormatting sqref="A81:B81">
    <cfRule type="containsBlanks" dxfId="480" priority="523">
      <formula>LEN(TRIM(A81))=0</formula>
    </cfRule>
  </conditionalFormatting>
  <conditionalFormatting sqref="C81">
    <cfRule type="containsBlanks" dxfId="479" priority="522">
      <formula>LEN(TRIM(C81))=0</formula>
    </cfRule>
  </conditionalFormatting>
  <conditionalFormatting sqref="A82:B82">
    <cfRule type="containsBlanks" dxfId="478" priority="521">
      <formula>LEN(TRIM(A82))=0</formula>
    </cfRule>
  </conditionalFormatting>
  <conditionalFormatting sqref="A82:B82">
    <cfRule type="containsBlanks" dxfId="477" priority="520">
      <formula>LEN(TRIM(A82))=0</formula>
    </cfRule>
  </conditionalFormatting>
  <conditionalFormatting sqref="C82">
    <cfRule type="containsBlanks" dxfId="476" priority="519">
      <formula>LEN(TRIM(C82))=0</formula>
    </cfRule>
  </conditionalFormatting>
  <conditionalFormatting sqref="A97:B97">
    <cfRule type="containsBlanks" dxfId="475" priority="518">
      <formula>LEN(TRIM(A97))=0</formula>
    </cfRule>
  </conditionalFormatting>
  <conditionalFormatting sqref="A97:B97">
    <cfRule type="containsBlanks" dxfId="474" priority="517">
      <formula>LEN(TRIM(A97))=0</formula>
    </cfRule>
  </conditionalFormatting>
  <conditionalFormatting sqref="A156:B156">
    <cfRule type="containsBlanks" dxfId="473" priority="515">
      <formula>LEN(TRIM(A156))=0</formula>
    </cfRule>
  </conditionalFormatting>
  <conditionalFormatting sqref="C157">
    <cfRule type="containsBlanks" dxfId="472" priority="510">
      <formula>LEN(TRIM(C157))=0</formula>
    </cfRule>
  </conditionalFormatting>
  <conditionalFormatting sqref="A168:B168">
    <cfRule type="containsBlanks" dxfId="471" priority="509">
      <formula>LEN(TRIM(A168))=0</formula>
    </cfRule>
  </conditionalFormatting>
  <conditionalFormatting sqref="A168:B168">
    <cfRule type="containsBlanks" dxfId="470" priority="508">
      <formula>LEN(TRIM(A168))=0</formula>
    </cfRule>
  </conditionalFormatting>
  <conditionalFormatting sqref="C168">
    <cfRule type="containsBlanks" dxfId="469" priority="507">
      <formula>LEN(TRIM(C168))=0</formula>
    </cfRule>
  </conditionalFormatting>
  <conditionalFormatting sqref="C168">
    <cfRule type="containsBlanks" dxfId="468" priority="506">
      <formula>LEN(TRIM(C168))=0</formula>
    </cfRule>
  </conditionalFormatting>
  <conditionalFormatting sqref="A171:B171">
    <cfRule type="containsBlanks" dxfId="467" priority="505">
      <formula>LEN(TRIM(A171))=0</formula>
    </cfRule>
  </conditionalFormatting>
  <conditionalFormatting sqref="A171:B171">
    <cfRule type="containsBlanks" dxfId="466" priority="504">
      <formula>LEN(TRIM(A171))=0</formula>
    </cfRule>
  </conditionalFormatting>
  <conditionalFormatting sqref="C171">
    <cfRule type="containsBlanks" dxfId="465" priority="503">
      <formula>LEN(TRIM(C171))=0</formula>
    </cfRule>
  </conditionalFormatting>
  <conditionalFormatting sqref="C171">
    <cfRule type="containsBlanks" dxfId="464" priority="502">
      <formula>LEN(TRIM(C171))=0</formula>
    </cfRule>
  </conditionalFormatting>
  <conditionalFormatting sqref="A244:B245">
    <cfRule type="containsBlanks" dxfId="463" priority="501">
      <formula>LEN(TRIM(A244))=0</formula>
    </cfRule>
  </conditionalFormatting>
  <conditionalFormatting sqref="A244:B245">
    <cfRule type="containsBlanks" dxfId="462" priority="500">
      <formula>LEN(TRIM(A244))=0</formula>
    </cfRule>
  </conditionalFormatting>
  <conditionalFormatting sqref="A246:B248">
    <cfRule type="containsBlanks" dxfId="461" priority="496">
      <formula>LEN(TRIM(A246))=0</formula>
    </cfRule>
  </conditionalFormatting>
  <conditionalFormatting sqref="A262:B272">
    <cfRule type="containsBlanks" dxfId="460" priority="492">
      <formula>LEN(TRIM(A262))=0</formula>
    </cfRule>
  </conditionalFormatting>
  <conditionalFormatting sqref="C262:C272">
    <cfRule type="containsBlanks" dxfId="459" priority="491">
      <formula>LEN(TRIM(C262))=0</formula>
    </cfRule>
  </conditionalFormatting>
  <conditionalFormatting sqref="C262:C272">
    <cfRule type="containsBlanks" dxfId="458" priority="490">
      <formula>LEN(TRIM(C262))=0</formula>
    </cfRule>
  </conditionalFormatting>
  <conditionalFormatting sqref="A280:B280">
    <cfRule type="containsBlanks" dxfId="457" priority="489">
      <formula>LEN(TRIM(A280))=0</formula>
    </cfRule>
  </conditionalFormatting>
  <conditionalFormatting sqref="A280:B280">
    <cfRule type="containsBlanks" dxfId="456" priority="488">
      <formula>LEN(TRIM(A280))=0</formula>
    </cfRule>
  </conditionalFormatting>
  <conditionalFormatting sqref="C280">
    <cfRule type="containsBlanks" dxfId="455" priority="487">
      <formula>LEN(TRIM(C280))=0</formula>
    </cfRule>
  </conditionalFormatting>
  <conditionalFormatting sqref="C280">
    <cfRule type="containsBlanks" dxfId="454" priority="486">
      <formula>LEN(TRIM(C280))=0</formula>
    </cfRule>
  </conditionalFormatting>
  <conditionalFormatting sqref="A284:B286">
    <cfRule type="containsBlanks" dxfId="453" priority="485">
      <formula>LEN(TRIM(A284))=0</formula>
    </cfRule>
  </conditionalFormatting>
  <conditionalFormatting sqref="A284:B286">
    <cfRule type="containsBlanks" dxfId="452" priority="484">
      <formula>LEN(TRIM(A284))=0</formula>
    </cfRule>
  </conditionalFormatting>
  <conditionalFormatting sqref="C284:C286">
    <cfRule type="containsBlanks" dxfId="451" priority="483">
      <formula>LEN(TRIM(C284))=0</formula>
    </cfRule>
  </conditionalFormatting>
  <conditionalFormatting sqref="C284:C286">
    <cfRule type="containsBlanks" dxfId="450" priority="482">
      <formula>LEN(TRIM(C284))=0</formula>
    </cfRule>
  </conditionalFormatting>
  <conditionalFormatting sqref="C303:C306">
    <cfRule type="containsBlanks" dxfId="449" priority="478">
      <formula>LEN(TRIM(C303))=0</formula>
    </cfRule>
  </conditionalFormatting>
  <conditionalFormatting sqref="A314:B315">
    <cfRule type="containsBlanks" dxfId="448" priority="477">
      <formula>LEN(TRIM(A314))=0</formula>
    </cfRule>
  </conditionalFormatting>
  <conditionalFormatting sqref="A314:B315">
    <cfRule type="containsBlanks" dxfId="447" priority="476">
      <formula>LEN(TRIM(A314))=0</formula>
    </cfRule>
  </conditionalFormatting>
  <conditionalFormatting sqref="C314:C315">
    <cfRule type="containsBlanks" dxfId="446" priority="475">
      <formula>LEN(TRIM(C314))=0</formula>
    </cfRule>
  </conditionalFormatting>
  <conditionalFormatting sqref="A317:B318">
    <cfRule type="containsBlanks" dxfId="445" priority="474">
      <formula>LEN(TRIM(A317))=0</formula>
    </cfRule>
  </conditionalFormatting>
  <conditionalFormatting sqref="A317:B318">
    <cfRule type="containsBlanks" dxfId="444" priority="473">
      <formula>LEN(TRIM(A317))=0</formula>
    </cfRule>
  </conditionalFormatting>
  <conditionalFormatting sqref="C317:C318">
    <cfRule type="containsBlanks" dxfId="443" priority="472">
      <formula>LEN(TRIM(C317))=0</formula>
    </cfRule>
  </conditionalFormatting>
  <conditionalFormatting sqref="A367:B368">
    <cfRule type="containsBlanks" dxfId="442" priority="471">
      <formula>LEN(TRIM(A367))=0</formula>
    </cfRule>
  </conditionalFormatting>
  <conditionalFormatting sqref="A367:B368">
    <cfRule type="containsBlanks" dxfId="441" priority="470">
      <formula>LEN(TRIM(A367))=0</formula>
    </cfRule>
  </conditionalFormatting>
  <conditionalFormatting sqref="C367:C368">
    <cfRule type="containsBlanks" dxfId="440" priority="469">
      <formula>LEN(TRIM(C367))=0</formula>
    </cfRule>
  </conditionalFormatting>
  <conditionalFormatting sqref="A369:B369">
    <cfRule type="containsBlanks" dxfId="439" priority="468">
      <formula>LEN(TRIM(A369))=0</formula>
    </cfRule>
  </conditionalFormatting>
  <conditionalFormatting sqref="A369:B369">
    <cfRule type="containsBlanks" dxfId="438" priority="467">
      <formula>LEN(TRIM(A369))=0</formula>
    </cfRule>
  </conditionalFormatting>
  <conditionalFormatting sqref="C369">
    <cfRule type="containsBlanks" dxfId="437" priority="466">
      <formula>LEN(TRIM(C369))=0</formula>
    </cfRule>
  </conditionalFormatting>
  <conditionalFormatting sqref="A370:B373">
    <cfRule type="containsBlanks" dxfId="436" priority="465">
      <formula>LEN(TRIM(A370))=0</formula>
    </cfRule>
  </conditionalFormatting>
  <conditionalFormatting sqref="A370:B373">
    <cfRule type="containsBlanks" dxfId="435" priority="464">
      <formula>LEN(TRIM(A370))=0</formula>
    </cfRule>
  </conditionalFormatting>
  <conditionalFormatting sqref="A381:B384">
    <cfRule type="containsBlanks" dxfId="434" priority="459">
      <formula>LEN(TRIM(A381))=0</formula>
    </cfRule>
  </conditionalFormatting>
  <conditionalFormatting sqref="A381:B384">
    <cfRule type="containsBlanks" dxfId="433" priority="458">
      <formula>LEN(TRIM(A381))=0</formula>
    </cfRule>
  </conditionalFormatting>
  <conditionalFormatting sqref="C381:C384">
    <cfRule type="containsBlanks" dxfId="432" priority="457">
      <formula>LEN(TRIM(C381))=0</formula>
    </cfRule>
  </conditionalFormatting>
  <conditionalFormatting sqref="A412:B412">
    <cfRule type="containsBlanks" dxfId="431" priority="456">
      <formula>LEN(TRIM(A412))=0</formula>
    </cfRule>
  </conditionalFormatting>
  <conditionalFormatting sqref="A412:B412">
    <cfRule type="containsBlanks" dxfId="430" priority="455">
      <formula>LEN(TRIM(A412))=0</formula>
    </cfRule>
  </conditionalFormatting>
  <conditionalFormatting sqref="C412">
    <cfRule type="containsBlanks" dxfId="429" priority="454">
      <formula>LEN(TRIM(C412))=0</formula>
    </cfRule>
  </conditionalFormatting>
  <conditionalFormatting sqref="A441:B441">
    <cfRule type="containsBlanks" dxfId="428" priority="453">
      <formula>LEN(TRIM(A441))=0</formula>
    </cfRule>
  </conditionalFormatting>
  <conditionalFormatting sqref="A441:B441">
    <cfRule type="containsBlanks" dxfId="427" priority="452">
      <formula>LEN(TRIM(A441))=0</formula>
    </cfRule>
  </conditionalFormatting>
  <conditionalFormatting sqref="C441">
    <cfRule type="containsBlanks" dxfId="426" priority="451">
      <formula>LEN(TRIM(C441))=0</formula>
    </cfRule>
  </conditionalFormatting>
  <conditionalFormatting sqref="A442:B444">
    <cfRule type="containsBlanks" dxfId="425" priority="450">
      <formula>LEN(TRIM(A442))=0</formula>
    </cfRule>
  </conditionalFormatting>
  <conditionalFormatting sqref="A442:B444">
    <cfRule type="containsBlanks" dxfId="424" priority="449">
      <formula>LEN(TRIM(A442))=0</formula>
    </cfRule>
  </conditionalFormatting>
  <conditionalFormatting sqref="C442:C444">
    <cfRule type="containsBlanks" dxfId="423" priority="448">
      <formula>LEN(TRIM(C442))=0</formula>
    </cfRule>
  </conditionalFormatting>
  <conditionalFormatting sqref="A527:B528">
    <cfRule type="containsBlanks" dxfId="422" priority="447">
      <formula>LEN(TRIM(A527))=0</formula>
    </cfRule>
  </conditionalFormatting>
  <conditionalFormatting sqref="A527:B528">
    <cfRule type="containsBlanks" dxfId="421" priority="446">
      <formula>LEN(TRIM(A527))=0</formula>
    </cfRule>
  </conditionalFormatting>
  <conditionalFormatting sqref="A541:B541">
    <cfRule type="containsBlanks" dxfId="420" priority="441">
      <formula>LEN(TRIM(A541))=0</formula>
    </cfRule>
  </conditionalFormatting>
  <conditionalFormatting sqref="A542:B544">
    <cfRule type="containsBlanks" dxfId="419" priority="437">
      <formula>LEN(TRIM(A542))=0</formula>
    </cfRule>
  </conditionalFormatting>
  <conditionalFormatting sqref="A68:B68">
    <cfRule type="containsBlanks" dxfId="418" priority="428">
      <formula>LEN(TRIM(A68))=0</formula>
    </cfRule>
  </conditionalFormatting>
  <conditionalFormatting sqref="A445:B447">
    <cfRule type="containsBlanks" dxfId="417" priority="404">
      <formula>LEN(TRIM(A445))=0</formula>
    </cfRule>
  </conditionalFormatting>
  <conditionalFormatting sqref="A445:B447">
    <cfRule type="containsBlanks" dxfId="416" priority="403">
      <formula>LEN(TRIM(A445))=0</formula>
    </cfRule>
  </conditionalFormatting>
  <conditionalFormatting sqref="C445:C447">
    <cfRule type="containsBlanks" dxfId="415" priority="402">
      <formula>LEN(TRIM(C445))=0</formula>
    </cfRule>
  </conditionalFormatting>
  <conditionalFormatting sqref="C494">
    <cfRule type="containsBlanks" dxfId="414" priority="401">
      <formula>LEN(TRIM(C494))=0</formula>
    </cfRule>
  </conditionalFormatting>
  <conditionalFormatting sqref="B21">
    <cfRule type="containsBlanks" dxfId="413" priority="435">
      <formula>LEN(TRIM(B21))=0</formula>
    </cfRule>
  </conditionalFormatting>
  <conditionalFormatting sqref="A179:B243">
    <cfRule type="containsBlanks" dxfId="412" priority="434">
      <formula>LEN(TRIM(A179))=0</formula>
    </cfRule>
  </conditionalFormatting>
  <conditionalFormatting sqref="A179:B243">
    <cfRule type="containsBlanks" dxfId="411" priority="433">
      <formula>LEN(TRIM(A179))=0</formula>
    </cfRule>
  </conditionalFormatting>
  <conditionalFormatting sqref="C179:C243">
    <cfRule type="containsBlanks" dxfId="410" priority="432">
      <formula>LEN(TRIM(C179))=0</formula>
    </cfRule>
  </conditionalFormatting>
  <conditionalFormatting sqref="A160:B162">
    <cfRule type="containsBlanks" dxfId="409" priority="425">
      <formula>LEN(TRIM(A160))=0</formula>
    </cfRule>
  </conditionalFormatting>
  <conditionalFormatting sqref="A160:B162">
    <cfRule type="containsBlanks" dxfId="408" priority="424">
      <formula>LEN(TRIM(A160))=0</formula>
    </cfRule>
  </conditionalFormatting>
  <conditionalFormatting sqref="C160:C162">
    <cfRule type="containsBlanks" dxfId="407" priority="423">
      <formula>LEN(TRIM(C160))=0</formula>
    </cfRule>
  </conditionalFormatting>
  <conditionalFormatting sqref="C160:C162">
    <cfRule type="containsBlanks" dxfId="406" priority="422">
      <formula>LEN(TRIM(C160))=0</formula>
    </cfRule>
  </conditionalFormatting>
  <conditionalFormatting sqref="A307:B310">
    <cfRule type="containsBlanks" dxfId="405" priority="421">
      <formula>LEN(TRIM(A307))=0</formula>
    </cfRule>
  </conditionalFormatting>
  <conditionalFormatting sqref="A307:B310">
    <cfRule type="containsBlanks" dxfId="404" priority="420">
      <formula>LEN(TRIM(A307))=0</formula>
    </cfRule>
  </conditionalFormatting>
  <conditionalFormatting sqref="C411">
    <cfRule type="containsBlanks" dxfId="403" priority="414">
      <formula>LEN(TRIM(C411))=0</formula>
    </cfRule>
  </conditionalFormatting>
  <conditionalFormatting sqref="A411:B411">
    <cfRule type="containsBlanks" dxfId="402" priority="416">
      <formula>LEN(TRIM(A411))=0</formula>
    </cfRule>
  </conditionalFormatting>
  <conditionalFormatting sqref="A411:B411">
    <cfRule type="containsBlanks" dxfId="401" priority="415">
      <formula>LEN(TRIM(A411))=0</formula>
    </cfRule>
  </conditionalFormatting>
  <conditionalFormatting sqref="C493">
    <cfRule type="containsBlanks" dxfId="400" priority="413">
      <formula>LEN(TRIM(C493))=0</formula>
    </cfRule>
  </conditionalFormatting>
  <conditionalFormatting sqref="C413:C414">
    <cfRule type="containsBlanks" dxfId="399" priority="410">
      <formula>LEN(TRIM(C413))=0</formula>
    </cfRule>
  </conditionalFormatting>
  <conditionalFormatting sqref="A422:C434">
    <cfRule type="containsBlanks" dxfId="398" priority="406">
      <formula>LEN(TRIM(A422))=0</formula>
    </cfRule>
  </conditionalFormatting>
  <conditionalFormatting sqref="A416:B416">
    <cfRule type="containsBlanks" dxfId="397" priority="409">
      <formula>LEN(TRIM(A416))=0</formula>
    </cfRule>
  </conditionalFormatting>
  <conditionalFormatting sqref="A416:B416">
    <cfRule type="containsBlanks" dxfId="396" priority="408">
      <formula>LEN(TRIM(A416))=0</formula>
    </cfRule>
  </conditionalFormatting>
  <conditionalFormatting sqref="C416">
    <cfRule type="containsBlanks" dxfId="395" priority="407">
      <formula>LEN(TRIM(C416))=0</formula>
    </cfRule>
  </conditionalFormatting>
  <conditionalFormatting sqref="A435:C435">
    <cfRule type="containsBlanks" dxfId="394" priority="405">
      <formula>LEN(TRIM(A435))=0</formula>
    </cfRule>
  </conditionalFormatting>
  <conditionalFormatting sqref="A493:B494">
    <cfRule type="containsBlanks" dxfId="393" priority="400">
      <formula>LEN(TRIM(A493))=0</formula>
    </cfRule>
  </conditionalFormatting>
  <conditionalFormatting sqref="E66:E67 E338:E349">
    <cfRule type="containsBlanks" dxfId="392" priority="398">
      <formula>LEN(TRIM(E66))=0</formula>
    </cfRule>
  </conditionalFormatting>
  <conditionalFormatting sqref="E273:E278">
    <cfRule type="containsBlanks" dxfId="391" priority="397">
      <formula>LEN(TRIM(E273))=0</formula>
    </cfRule>
  </conditionalFormatting>
  <conditionalFormatting sqref="E452 E454:E492">
    <cfRule type="containsBlanks" dxfId="390" priority="396">
      <formula>LEN(TRIM(E452))=0</formula>
    </cfRule>
  </conditionalFormatting>
  <conditionalFormatting sqref="E539:E540 E279 E302 E47:E48 E170 E597 E158:E159 E316 E545:E546 E553 E555:E567">
    <cfRule type="containsBlanks" dxfId="389" priority="395">
      <formula>LEN(TRIM(E47))=0</formula>
    </cfRule>
  </conditionalFormatting>
  <conditionalFormatting sqref="E170">
    <cfRule type="containsBlanks" dxfId="388" priority="393">
      <formula>LEN(TRIM(E170))=0</formula>
    </cfRule>
  </conditionalFormatting>
  <conditionalFormatting sqref="E549:E550">
    <cfRule type="containsBlanks" dxfId="387" priority="392">
      <formula>LEN(TRIM(E549))=0</formula>
    </cfRule>
  </conditionalFormatting>
  <conditionalFormatting sqref="E553 E555:E563">
    <cfRule type="containsBlanks" dxfId="386" priority="391">
      <formula>LEN(TRIM(E553))=0</formula>
    </cfRule>
  </conditionalFormatting>
  <conditionalFormatting sqref="E625:E626">
    <cfRule type="containsBlanks" dxfId="385" priority="390">
      <formula>LEN(TRIM(E625))=0</formula>
    </cfRule>
  </conditionalFormatting>
  <conditionalFormatting sqref="E636:E641">
    <cfRule type="containsBlanks" dxfId="384" priority="389">
      <formula>LEN(TRIM(E636))=0</formula>
    </cfRule>
  </conditionalFormatting>
  <conditionalFormatting sqref="E21:E31">
    <cfRule type="containsBlanks" dxfId="383" priority="388">
      <formula>LEN(TRIM(E21))=0</formula>
    </cfRule>
  </conditionalFormatting>
  <conditionalFormatting sqref="E42">
    <cfRule type="containsBlanks" dxfId="382" priority="387">
      <formula>LEN(TRIM(E42))=0</formula>
    </cfRule>
  </conditionalFormatting>
  <conditionalFormatting sqref="E47:E48">
    <cfRule type="containsBlanks" dxfId="381" priority="386">
      <formula>LEN(TRIM(E47))=0</formula>
    </cfRule>
  </conditionalFormatting>
  <conditionalFormatting sqref="E52">
    <cfRule type="containsBlanks" dxfId="380" priority="385">
      <formula>LEN(TRIM(E52))=0</formula>
    </cfRule>
  </conditionalFormatting>
  <conditionalFormatting sqref="E59">
    <cfRule type="containsBlanks" dxfId="379" priority="384">
      <formula>LEN(TRIM(E59))=0</formula>
    </cfRule>
  </conditionalFormatting>
  <conditionalFormatting sqref="E158:E159">
    <cfRule type="containsBlanks" dxfId="378" priority="383">
      <formula>LEN(TRIM(E158))=0</formula>
    </cfRule>
  </conditionalFormatting>
  <conditionalFormatting sqref="E279">
    <cfRule type="containsBlanks" dxfId="377" priority="382">
      <formula>LEN(TRIM(E279))=0</formula>
    </cfRule>
  </conditionalFormatting>
  <conditionalFormatting sqref="E302">
    <cfRule type="containsBlanks" dxfId="376" priority="381">
      <formula>LEN(TRIM(E302))=0</formula>
    </cfRule>
  </conditionalFormatting>
  <conditionalFormatting sqref="E311:E313">
    <cfRule type="containsBlanks" dxfId="375" priority="380">
      <formula>LEN(TRIM(E311))=0</formula>
    </cfRule>
  </conditionalFormatting>
  <conditionalFormatting sqref="E539:E540">
    <cfRule type="containsBlanks" dxfId="374" priority="379">
      <formula>LEN(TRIM(E539))=0</formula>
    </cfRule>
  </conditionalFormatting>
  <conditionalFormatting sqref="E564:E567">
    <cfRule type="containsBlanks" dxfId="373" priority="375">
      <formula>LEN(TRIM(E564))=0</formula>
    </cfRule>
  </conditionalFormatting>
  <conditionalFormatting sqref="E610:E623">
    <cfRule type="containsBlanks" dxfId="372" priority="374">
      <formula>LEN(TRIM(E610))=0</formula>
    </cfRule>
  </conditionalFormatting>
  <conditionalFormatting sqref="E626">
    <cfRule type="containsBlanks" dxfId="371" priority="373">
      <formula>LEN(TRIM(E626))=0</formula>
    </cfRule>
  </conditionalFormatting>
  <conditionalFormatting sqref="E625">
    <cfRule type="containsBlanks" dxfId="370" priority="372">
      <formula>LEN(TRIM(E625))=0</formula>
    </cfRule>
  </conditionalFormatting>
  <conditionalFormatting sqref="E627:E628">
    <cfRule type="containsBlanks" dxfId="369" priority="371">
      <formula>LEN(TRIM(E627))=0</formula>
    </cfRule>
  </conditionalFormatting>
  <conditionalFormatting sqref="E627:E628">
    <cfRule type="containsBlanks" dxfId="368" priority="370">
      <formula>LEN(TRIM(E627))=0</formula>
    </cfRule>
  </conditionalFormatting>
  <conditionalFormatting sqref="E287:E301">
    <cfRule type="containsBlanks" dxfId="367" priority="369">
      <formula>LEN(TRIM(E287))=0</formula>
    </cfRule>
  </conditionalFormatting>
  <conditionalFormatting sqref="E281:E283">
    <cfRule type="containsBlanks" dxfId="366" priority="368">
      <formula>LEN(TRIM(E281))=0</formula>
    </cfRule>
  </conditionalFormatting>
  <conditionalFormatting sqref="E281:E283">
    <cfRule type="containsBlanks" dxfId="365" priority="367">
      <formula>LEN(TRIM(E281))=0</formula>
    </cfRule>
  </conditionalFormatting>
  <conditionalFormatting sqref="E273:E278">
    <cfRule type="containsBlanks" dxfId="364" priority="366">
      <formula>LEN(TRIM(E273))=0</formula>
    </cfRule>
  </conditionalFormatting>
  <conditionalFormatting sqref="E156">
    <cfRule type="containsBlanks" dxfId="363" priority="365">
      <formula>LEN(TRIM(E156))=0</formula>
    </cfRule>
  </conditionalFormatting>
  <conditionalFormatting sqref="E97">
    <cfRule type="containsBlanks" dxfId="362" priority="364">
      <formula>LEN(TRIM(E97))=0</formula>
    </cfRule>
  </conditionalFormatting>
  <conditionalFormatting sqref="E287:E301">
    <cfRule type="containsBlanks" dxfId="361" priority="363">
      <formula>LEN(TRIM(E287))=0</formula>
    </cfRule>
  </conditionalFormatting>
  <conditionalFormatting sqref="E319:E332">
    <cfRule type="containsBlanks" dxfId="360" priority="362">
      <formula>LEN(TRIM(E319))=0</formula>
    </cfRule>
  </conditionalFormatting>
  <conditionalFormatting sqref="E319:E332">
    <cfRule type="containsBlanks" dxfId="359" priority="361">
      <formula>LEN(TRIM(E319))=0</formula>
    </cfRule>
  </conditionalFormatting>
  <conditionalFormatting sqref="E297">
    <cfRule type="containsBlanks" dxfId="358" priority="359">
      <formula>LEN(TRIM(E297))=0</formula>
    </cfRule>
  </conditionalFormatting>
  <conditionalFormatting sqref="E374:E375">
    <cfRule type="containsBlanks" dxfId="357" priority="358">
      <formula>LEN(TRIM(E374))=0</formula>
    </cfRule>
  </conditionalFormatting>
  <conditionalFormatting sqref="E246:E248">
    <cfRule type="containsBlanks" dxfId="356" priority="357">
      <formula>LEN(TRIM(E246))=0</formula>
    </cfRule>
  </conditionalFormatting>
  <conditionalFormatting sqref="E49:E51">
    <cfRule type="containsBlanks" dxfId="355" priority="356">
      <formula>LEN(TRIM(E49))=0</formula>
    </cfRule>
  </conditionalFormatting>
  <conditionalFormatting sqref="E49:E51">
    <cfRule type="containsBlanks" dxfId="354" priority="355">
      <formula>LEN(TRIM(E49))=0</formula>
    </cfRule>
  </conditionalFormatting>
  <conditionalFormatting sqref="E370:E373">
    <cfRule type="containsBlanks" dxfId="353" priority="354">
      <formula>LEN(TRIM(E370))=0</formula>
    </cfRule>
  </conditionalFormatting>
  <conditionalFormatting sqref="E166:E167">
    <cfRule type="containsBlanks" dxfId="352" priority="353">
      <formula>LEN(TRIM(E166))=0</formula>
    </cfRule>
  </conditionalFormatting>
  <conditionalFormatting sqref="E166:E167">
    <cfRule type="containsBlanks" dxfId="351" priority="352">
      <formula>LEN(TRIM(E166))=0</formula>
    </cfRule>
  </conditionalFormatting>
  <conditionalFormatting sqref="E169:E170">
    <cfRule type="containsBlanks" dxfId="350" priority="351">
      <formula>LEN(TRIM(E169))=0</formula>
    </cfRule>
  </conditionalFormatting>
  <conditionalFormatting sqref="E441">
    <cfRule type="containsBlanks" dxfId="349" priority="350">
      <formula>LEN(TRIM(E441))=0</formula>
    </cfRule>
  </conditionalFormatting>
  <conditionalFormatting sqref="E169:E170">
    <cfRule type="containsBlanks" dxfId="348" priority="349">
      <formula>LEN(TRIM(E169))=0</formula>
    </cfRule>
  </conditionalFormatting>
  <conditionalFormatting sqref="E596">
    <cfRule type="containsBlanks" dxfId="347" priority="348">
      <formula>LEN(TRIM(E596))=0</formula>
    </cfRule>
  </conditionalFormatting>
  <conditionalFormatting sqref="E596">
    <cfRule type="containsBlanks" dxfId="346" priority="347">
      <formula>LEN(TRIM(E596))=0</formula>
    </cfRule>
  </conditionalFormatting>
  <conditionalFormatting sqref="E599:E609">
    <cfRule type="containsBlanks" dxfId="345" priority="346">
      <formula>LEN(TRIM(E599))=0</formula>
    </cfRule>
  </conditionalFormatting>
  <conditionalFormatting sqref="E599:E609">
    <cfRule type="containsBlanks" dxfId="344" priority="345">
      <formula>LEN(TRIM(E599))=0</formula>
    </cfRule>
  </conditionalFormatting>
  <conditionalFormatting sqref="E46">
    <cfRule type="containsBlanks" dxfId="343" priority="344">
      <formula>LEN(TRIM(E46))=0</formula>
    </cfRule>
  </conditionalFormatting>
  <conditionalFormatting sqref="E46">
    <cfRule type="containsBlanks" dxfId="342" priority="343">
      <formula>LEN(TRIM(E46))=0</formula>
    </cfRule>
  </conditionalFormatting>
  <conditionalFormatting sqref="E46">
    <cfRule type="containsBlanks" dxfId="341" priority="342">
      <formula>LEN(TRIM(E46))=0</formula>
    </cfRule>
  </conditionalFormatting>
  <conditionalFormatting sqref="E57">
    <cfRule type="containsBlanks" dxfId="340" priority="341">
      <formula>LEN(TRIM(E57))=0</formula>
    </cfRule>
  </conditionalFormatting>
  <conditionalFormatting sqref="E57">
    <cfRule type="containsBlanks" dxfId="339" priority="340">
      <formula>LEN(TRIM(E57))=0</formula>
    </cfRule>
  </conditionalFormatting>
  <conditionalFormatting sqref="E57">
    <cfRule type="containsBlanks" dxfId="338" priority="339">
      <formula>LEN(TRIM(E57))=0</formula>
    </cfRule>
  </conditionalFormatting>
  <conditionalFormatting sqref="E66:E67">
    <cfRule type="containsBlanks" dxfId="337" priority="338">
      <formula>LEN(TRIM(E66))=0</formula>
    </cfRule>
  </conditionalFormatting>
  <conditionalFormatting sqref="E67">
    <cfRule type="containsBlanks" dxfId="336" priority="337">
      <formula>LEN(TRIM(E67))=0</formula>
    </cfRule>
  </conditionalFormatting>
  <conditionalFormatting sqref="E66:E67">
    <cfRule type="containsBlanks" dxfId="335" priority="336">
      <formula>LEN(TRIM(E66))=0</formula>
    </cfRule>
  </conditionalFormatting>
  <conditionalFormatting sqref="E66:E67">
    <cfRule type="containsBlanks" dxfId="334" priority="335">
      <formula>LEN(TRIM(E66))=0</formula>
    </cfRule>
  </conditionalFormatting>
  <conditionalFormatting sqref="E81">
    <cfRule type="containsBlanks" dxfId="333" priority="334">
      <formula>LEN(TRIM(E81))=0</formula>
    </cfRule>
  </conditionalFormatting>
  <conditionalFormatting sqref="E81">
    <cfRule type="containsBlanks" dxfId="332" priority="333">
      <formula>LEN(TRIM(E81))=0</formula>
    </cfRule>
  </conditionalFormatting>
  <conditionalFormatting sqref="E81">
    <cfRule type="containsBlanks" dxfId="331" priority="332">
      <formula>LEN(TRIM(E81))=0</formula>
    </cfRule>
  </conditionalFormatting>
  <conditionalFormatting sqref="E82">
    <cfRule type="containsBlanks" dxfId="330" priority="331">
      <formula>LEN(TRIM(E82))=0</formula>
    </cfRule>
  </conditionalFormatting>
  <conditionalFormatting sqref="E82">
    <cfRule type="containsBlanks" dxfId="329" priority="330">
      <formula>LEN(TRIM(E82))=0</formula>
    </cfRule>
  </conditionalFormatting>
  <conditionalFormatting sqref="E82">
    <cfRule type="containsBlanks" dxfId="328" priority="329">
      <formula>LEN(TRIM(E82))=0</formula>
    </cfRule>
  </conditionalFormatting>
  <conditionalFormatting sqref="E97">
    <cfRule type="containsBlanks" dxfId="327" priority="328">
      <formula>LEN(TRIM(E97))=0</formula>
    </cfRule>
  </conditionalFormatting>
  <conditionalFormatting sqref="E97">
    <cfRule type="containsBlanks" dxfId="326" priority="327">
      <formula>LEN(TRIM(E97))=0</formula>
    </cfRule>
  </conditionalFormatting>
  <conditionalFormatting sqref="E156">
    <cfRule type="containsBlanks" dxfId="325" priority="326">
      <formula>LEN(TRIM(E156))=0</formula>
    </cfRule>
  </conditionalFormatting>
  <conditionalFormatting sqref="E156">
    <cfRule type="containsBlanks" dxfId="324" priority="325">
      <formula>LEN(TRIM(E156))=0</formula>
    </cfRule>
  </conditionalFormatting>
  <conditionalFormatting sqref="E157">
    <cfRule type="containsBlanks" dxfId="323" priority="324">
      <formula>LEN(TRIM(E157))=0</formula>
    </cfRule>
  </conditionalFormatting>
  <conditionalFormatting sqref="E157">
    <cfRule type="containsBlanks" dxfId="322" priority="323">
      <formula>LEN(TRIM(E157))=0</formula>
    </cfRule>
  </conditionalFormatting>
  <conditionalFormatting sqref="E157">
    <cfRule type="containsBlanks" dxfId="321" priority="322">
      <formula>LEN(TRIM(E157))=0</formula>
    </cfRule>
  </conditionalFormatting>
  <conditionalFormatting sqref="E168">
    <cfRule type="containsBlanks" dxfId="320" priority="321">
      <formula>LEN(TRIM(E168))=0</formula>
    </cfRule>
  </conditionalFormatting>
  <conditionalFormatting sqref="E168">
    <cfRule type="containsBlanks" dxfId="319" priority="320">
      <formula>LEN(TRIM(E168))=0</formula>
    </cfRule>
  </conditionalFormatting>
  <conditionalFormatting sqref="E168">
    <cfRule type="containsBlanks" dxfId="318" priority="319">
      <formula>LEN(TRIM(E168))=0</formula>
    </cfRule>
  </conditionalFormatting>
  <conditionalFormatting sqref="E171">
    <cfRule type="containsBlanks" dxfId="317" priority="318">
      <formula>LEN(TRIM(E171))=0</formula>
    </cfRule>
  </conditionalFormatting>
  <conditionalFormatting sqref="E171">
    <cfRule type="containsBlanks" dxfId="316" priority="317">
      <formula>LEN(TRIM(E171))=0</formula>
    </cfRule>
  </conditionalFormatting>
  <conditionalFormatting sqref="E171">
    <cfRule type="containsBlanks" dxfId="315" priority="316">
      <formula>LEN(TRIM(E171))=0</formula>
    </cfRule>
  </conditionalFormatting>
  <conditionalFormatting sqref="E244:E245">
    <cfRule type="containsBlanks" dxfId="314" priority="315">
      <formula>LEN(TRIM(E244))=0</formula>
    </cfRule>
  </conditionalFormatting>
  <conditionalFormatting sqref="E244:E245">
    <cfRule type="containsBlanks" dxfId="313" priority="314">
      <formula>LEN(TRIM(E244))=0</formula>
    </cfRule>
  </conditionalFormatting>
  <conditionalFormatting sqref="E244:E245">
    <cfRule type="containsBlanks" dxfId="312" priority="313">
      <formula>LEN(TRIM(E244))=0</formula>
    </cfRule>
  </conditionalFormatting>
  <conditionalFormatting sqref="E246:E248">
    <cfRule type="containsBlanks" dxfId="311" priority="312">
      <formula>LEN(TRIM(E246))=0</formula>
    </cfRule>
  </conditionalFormatting>
  <conditionalFormatting sqref="E246:E248">
    <cfRule type="containsBlanks" dxfId="310" priority="311">
      <formula>LEN(TRIM(E246))=0</formula>
    </cfRule>
  </conditionalFormatting>
  <conditionalFormatting sqref="E262:E263 E265:E268 E270:E272">
    <cfRule type="containsBlanks" dxfId="309" priority="310">
      <formula>LEN(TRIM(E262))=0</formula>
    </cfRule>
  </conditionalFormatting>
  <conditionalFormatting sqref="E262:E263 E265:E268 E270:E272">
    <cfRule type="containsBlanks" dxfId="308" priority="309">
      <formula>LEN(TRIM(E262))=0</formula>
    </cfRule>
  </conditionalFormatting>
  <conditionalFormatting sqref="E262:E263 E265:E268 E270:E272">
    <cfRule type="containsBlanks" dxfId="307" priority="308">
      <formula>LEN(TRIM(E262))=0</formula>
    </cfRule>
  </conditionalFormatting>
  <conditionalFormatting sqref="E280">
    <cfRule type="containsBlanks" dxfId="306" priority="307">
      <formula>LEN(TRIM(E280))=0</formula>
    </cfRule>
  </conditionalFormatting>
  <conditionalFormatting sqref="E280">
    <cfRule type="containsBlanks" dxfId="305" priority="306">
      <formula>LEN(TRIM(E280))=0</formula>
    </cfRule>
  </conditionalFormatting>
  <conditionalFormatting sqref="E280">
    <cfRule type="containsBlanks" dxfId="304" priority="305">
      <formula>LEN(TRIM(E280))=0</formula>
    </cfRule>
  </conditionalFormatting>
  <conditionalFormatting sqref="E284:E286">
    <cfRule type="containsBlanks" dxfId="303" priority="304">
      <formula>LEN(TRIM(E284))=0</formula>
    </cfRule>
  </conditionalFormatting>
  <conditionalFormatting sqref="E284:E286">
    <cfRule type="containsBlanks" dxfId="302" priority="303">
      <formula>LEN(TRIM(E284))=0</formula>
    </cfRule>
  </conditionalFormatting>
  <conditionalFormatting sqref="E284:E286">
    <cfRule type="containsBlanks" dxfId="301" priority="302">
      <formula>LEN(TRIM(E284))=0</formula>
    </cfRule>
  </conditionalFormatting>
  <conditionalFormatting sqref="E303:E306">
    <cfRule type="containsBlanks" dxfId="300" priority="301">
      <formula>LEN(TRIM(E303))=0</formula>
    </cfRule>
  </conditionalFormatting>
  <conditionalFormatting sqref="E303:E306">
    <cfRule type="containsBlanks" dxfId="299" priority="300">
      <formula>LEN(TRIM(E303))=0</formula>
    </cfRule>
  </conditionalFormatting>
  <conditionalFormatting sqref="E303:E306">
    <cfRule type="containsBlanks" dxfId="298" priority="299">
      <formula>LEN(TRIM(E303))=0</formula>
    </cfRule>
  </conditionalFormatting>
  <conditionalFormatting sqref="E314:E315">
    <cfRule type="containsBlanks" dxfId="297" priority="298">
      <formula>LEN(TRIM(E314))=0</formula>
    </cfRule>
  </conditionalFormatting>
  <conditionalFormatting sqref="E314:E315">
    <cfRule type="containsBlanks" dxfId="296" priority="297">
      <formula>LEN(TRIM(E314))=0</formula>
    </cfRule>
  </conditionalFormatting>
  <conditionalFormatting sqref="E314:E315">
    <cfRule type="containsBlanks" dxfId="295" priority="296">
      <formula>LEN(TRIM(E314))=0</formula>
    </cfRule>
  </conditionalFormatting>
  <conditionalFormatting sqref="E317:E318">
    <cfRule type="containsBlanks" dxfId="294" priority="295">
      <formula>LEN(TRIM(E317))=0</formula>
    </cfRule>
  </conditionalFormatting>
  <conditionalFormatting sqref="E317:E318">
    <cfRule type="containsBlanks" dxfId="293" priority="294">
      <formula>LEN(TRIM(E317))=0</formula>
    </cfRule>
  </conditionalFormatting>
  <conditionalFormatting sqref="E317:E318">
    <cfRule type="containsBlanks" dxfId="292" priority="293">
      <formula>LEN(TRIM(E317))=0</formula>
    </cfRule>
  </conditionalFormatting>
  <conditionalFormatting sqref="E367:E368">
    <cfRule type="containsBlanks" dxfId="291" priority="292">
      <formula>LEN(TRIM(E367))=0</formula>
    </cfRule>
  </conditionalFormatting>
  <conditionalFormatting sqref="E367:E368">
    <cfRule type="containsBlanks" dxfId="290" priority="291">
      <formula>LEN(TRIM(E367))=0</formula>
    </cfRule>
  </conditionalFormatting>
  <conditionalFormatting sqref="E367:E368">
    <cfRule type="containsBlanks" dxfId="289" priority="290">
      <formula>LEN(TRIM(E367))=0</formula>
    </cfRule>
  </conditionalFormatting>
  <conditionalFormatting sqref="E370:E373">
    <cfRule type="containsBlanks" dxfId="288" priority="289">
      <formula>LEN(TRIM(E370))=0</formula>
    </cfRule>
  </conditionalFormatting>
  <conditionalFormatting sqref="E370:E373">
    <cfRule type="containsBlanks" dxfId="287" priority="288">
      <formula>LEN(TRIM(E370))=0</formula>
    </cfRule>
  </conditionalFormatting>
  <conditionalFormatting sqref="E376:E377">
    <cfRule type="containsBlanks" dxfId="286" priority="287">
      <formula>LEN(TRIM(E376))=0</formula>
    </cfRule>
  </conditionalFormatting>
  <conditionalFormatting sqref="E376:E377">
    <cfRule type="containsBlanks" dxfId="285" priority="286">
      <formula>LEN(TRIM(E376))=0</formula>
    </cfRule>
  </conditionalFormatting>
  <conditionalFormatting sqref="E376:E377">
    <cfRule type="containsBlanks" dxfId="284" priority="285">
      <formula>LEN(TRIM(E376))=0</formula>
    </cfRule>
  </conditionalFormatting>
  <conditionalFormatting sqref="E383:E384">
    <cfRule type="containsBlanks" dxfId="283" priority="284">
      <formula>LEN(TRIM(E383))=0</formula>
    </cfRule>
  </conditionalFormatting>
  <conditionalFormatting sqref="E383:E384">
    <cfRule type="containsBlanks" dxfId="282" priority="283">
      <formula>LEN(TRIM(E383))=0</formula>
    </cfRule>
  </conditionalFormatting>
  <conditionalFormatting sqref="E383:E384">
    <cfRule type="containsBlanks" dxfId="281" priority="282">
      <formula>LEN(TRIM(E383))=0</formula>
    </cfRule>
  </conditionalFormatting>
  <conditionalFormatting sqref="E412">
    <cfRule type="containsBlanks" dxfId="280" priority="281">
      <formula>LEN(TRIM(E412))=0</formula>
    </cfRule>
  </conditionalFormatting>
  <conditionalFormatting sqref="E412">
    <cfRule type="containsBlanks" dxfId="279" priority="280">
      <formula>LEN(TRIM(E412))=0</formula>
    </cfRule>
  </conditionalFormatting>
  <conditionalFormatting sqref="E412">
    <cfRule type="containsBlanks" dxfId="278" priority="279">
      <formula>LEN(TRIM(E412))=0</formula>
    </cfRule>
  </conditionalFormatting>
  <conditionalFormatting sqref="E412">
    <cfRule type="containsBlanks" dxfId="277" priority="278">
      <formula>LEN(TRIM(E412))=0</formula>
    </cfRule>
  </conditionalFormatting>
  <conditionalFormatting sqref="E441">
    <cfRule type="containsBlanks" dxfId="276" priority="277">
      <formula>LEN(TRIM(E441))=0</formula>
    </cfRule>
  </conditionalFormatting>
  <conditionalFormatting sqref="E441">
    <cfRule type="containsBlanks" dxfId="275" priority="276">
      <formula>LEN(TRIM(E441))=0</formula>
    </cfRule>
  </conditionalFormatting>
  <conditionalFormatting sqref="E442:E444">
    <cfRule type="containsBlanks" dxfId="274" priority="275">
      <formula>LEN(TRIM(E442))=0</formula>
    </cfRule>
  </conditionalFormatting>
  <conditionalFormatting sqref="E442:E444">
    <cfRule type="containsBlanks" dxfId="273" priority="274">
      <formula>LEN(TRIM(E442))=0</formula>
    </cfRule>
  </conditionalFormatting>
  <conditionalFormatting sqref="E442:E444">
    <cfRule type="containsBlanks" dxfId="272" priority="273">
      <formula>LEN(TRIM(E442))=0</formula>
    </cfRule>
  </conditionalFormatting>
  <conditionalFormatting sqref="E527:E528">
    <cfRule type="containsBlanks" dxfId="271" priority="272">
      <formula>LEN(TRIM(E527))=0</formula>
    </cfRule>
  </conditionalFormatting>
  <conditionalFormatting sqref="E68:E80">
    <cfRule type="containsBlanks" dxfId="270" priority="271">
      <formula>LEN(TRIM(E68))=0</formula>
    </cfRule>
  </conditionalFormatting>
  <conditionalFormatting sqref="E160">
    <cfRule type="containsBlanks" dxfId="269" priority="266">
      <formula>LEN(TRIM(E160))=0</formula>
    </cfRule>
  </conditionalFormatting>
  <conditionalFormatting sqref="E445:E447">
    <cfRule type="containsBlanks" dxfId="268" priority="270">
      <formula>LEN(TRIM(E445))=0</formula>
    </cfRule>
  </conditionalFormatting>
  <conditionalFormatting sqref="E179:E243">
    <cfRule type="containsBlanks" dxfId="267" priority="269">
      <formula>LEN(TRIM(E179))=0</formula>
    </cfRule>
  </conditionalFormatting>
  <conditionalFormatting sqref="E179:E243">
    <cfRule type="containsBlanks" dxfId="266" priority="268">
      <formula>LEN(TRIM(E179))=0</formula>
    </cfRule>
  </conditionalFormatting>
  <conditionalFormatting sqref="E68:E80">
    <cfRule type="containsBlanks" dxfId="265" priority="267">
      <formula>LEN(TRIM(E68))=0</formula>
    </cfRule>
  </conditionalFormatting>
  <conditionalFormatting sqref="E160">
    <cfRule type="containsBlanks" dxfId="264" priority="265">
      <formula>LEN(TRIM(E160))=0</formula>
    </cfRule>
  </conditionalFormatting>
  <conditionalFormatting sqref="E160">
    <cfRule type="containsBlanks" dxfId="263" priority="264">
      <formula>LEN(TRIM(E160))=0</formula>
    </cfRule>
  </conditionalFormatting>
  <conditionalFormatting sqref="E307:E310">
    <cfRule type="containsBlanks" dxfId="262" priority="263">
      <formula>LEN(TRIM(E307))=0</formula>
    </cfRule>
  </conditionalFormatting>
  <conditionalFormatting sqref="E307:E310">
    <cfRule type="containsBlanks" dxfId="261" priority="262">
      <formula>LEN(TRIM(E307))=0</formula>
    </cfRule>
  </conditionalFormatting>
  <conditionalFormatting sqref="E307:E310">
    <cfRule type="containsBlanks" dxfId="260" priority="261">
      <formula>LEN(TRIM(E307))=0</formula>
    </cfRule>
  </conditionalFormatting>
  <conditionalFormatting sqref="E307:E310">
    <cfRule type="containsBlanks" dxfId="259" priority="260">
      <formula>LEN(TRIM(E307))=0</formula>
    </cfRule>
  </conditionalFormatting>
  <conditionalFormatting sqref="E336:E337">
    <cfRule type="containsBlanks" dxfId="258" priority="259">
      <formula>LEN(TRIM(E336))=0</formula>
    </cfRule>
  </conditionalFormatting>
  <conditionalFormatting sqref="E413:E440">
    <cfRule type="containsBlanks" dxfId="257" priority="258">
      <formula>LEN(TRIM(E413))=0</formula>
    </cfRule>
  </conditionalFormatting>
  <conditionalFormatting sqref="E413:E440">
    <cfRule type="containsBlanks" dxfId="256" priority="257">
      <formula>LEN(TRIM(E413))=0</formula>
    </cfRule>
  </conditionalFormatting>
  <conditionalFormatting sqref="E413:E440">
    <cfRule type="containsBlanks" dxfId="255" priority="256">
      <formula>LEN(TRIM(E413))=0</formula>
    </cfRule>
  </conditionalFormatting>
  <conditionalFormatting sqref="E445:E447">
    <cfRule type="containsBlanks" dxfId="254" priority="255">
      <formula>LEN(TRIM(E445))=0</formula>
    </cfRule>
  </conditionalFormatting>
  <conditionalFormatting sqref="E445:E447">
    <cfRule type="containsBlanks" dxfId="253" priority="254">
      <formula>LEN(TRIM(E445))=0</formula>
    </cfRule>
  </conditionalFormatting>
  <conditionalFormatting sqref="E445:E447">
    <cfRule type="containsBlanks" dxfId="252" priority="253">
      <formula>LEN(TRIM(E445))=0</formula>
    </cfRule>
  </conditionalFormatting>
  <conditionalFormatting sqref="E493:E526">
    <cfRule type="containsBlanks" dxfId="251" priority="252">
      <formula>LEN(TRIM(E493))=0</formula>
    </cfRule>
  </conditionalFormatting>
  <conditionalFormatting sqref="E493:E526">
    <cfRule type="containsBlanks" dxfId="250" priority="251">
      <formula>LEN(TRIM(E493))=0</formula>
    </cfRule>
  </conditionalFormatting>
  <conditionalFormatting sqref="E493:E526">
    <cfRule type="containsBlanks" dxfId="249" priority="250">
      <formula>LEN(TRIM(E493))=0</formula>
    </cfRule>
  </conditionalFormatting>
  <conditionalFormatting sqref="F63 F338:F349 F417:F421 F415 F380 F434:G434 G500 F555:F583 G342:S342 G564:S564">
    <cfRule type="containsBlanks" dxfId="248" priority="247">
      <formula>LEN(TRIM(F63))=0</formula>
    </cfRule>
  </conditionalFormatting>
  <conditionalFormatting sqref="F273:F278">
    <cfRule type="containsBlanks" dxfId="247" priority="217">
      <formula>LEN(TRIM(F273))=0</formula>
    </cfRule>
  </conditionalFormatting>
  <conditionalFormatting sqref="F452 F454:F492 G455:S455">
    <cfRule type="containsBlanks" dxfId="246" priority="246">
      <formula>LEN(TRIM(F452))=0</formula>
    </cfRule>
  </conditionalFormatting>
  <conditionalFormatting sqref="F539:F540 F279 F47:F48 F69:F75 F170 F553 F582 F597 F158:F159 F316 F545:F546 F555:F567 G159:S159 G564:S564 F302:S302">
    <cfRule type="containsBlanks" dxfId="245" priority="245">
      <formula>LEN(TRIM(F47))=0</formula>
    </cfRule>
  </conditionalFormatting>
  <conditionalFormatting sqref="F177">
    <cfRule type="containsBlanks" dxfId="244" priority="236">
      <formula>LEN(TRIM(F177))=0</formula>
    </cfRule>
  </conditionalFormatting>
  <conditionalFormatting sqref="F170">
    <cfRule type="containsBlanks" dxfId="243" priority="244">
      <formula>LEN(TRIM(F170))=0</formula>
    </cfRule>
  </conditionalFormatting>
  <conditionalFormatting sqref="F549:F550">
    <cfRule type="containsBlanks" dxfId="242" priority="231">
      <formula>LEN(TRIM(F549))=0</formula>
    </cfRule>
  </conditionalFormatting>
  <conditionalFormatting sqref="F553 F555:F563">
    <cfRule type="containsBlanks" dxfId="241" priority="230">
      <formula>LEN(TRIM(F553))=0</formula>
    </cfRule>
  </conditionalFormatting>
  <conditionalFormatting sqref="F625:F626">
    <cfRule type="containsBlanks" dxfId="240" priority="224">
      <formula>LEN(TRIM(F625))=0</formula>
    </cfRule>
  </conditionalFormatting>
  <conditionalFormatting sqref="F636:F641">
    <cfRule type="containsBlanks" dxfId="239" priority="243">
      <formula>LEN(TRIM(F636))=0</formula>
    </cfRule>
  </conditionalFormatting>
  <conditionalFormatting sqref="F21:F31 T32:AB32 H43:H45 H49:H51 H53:H56 H58 H60:H65 H68:H80 H166:H167 H169:H170 H179:H243 H260:H261 H265:H267 H270:H271 H273:H278 H281:H283 H287:H301 H316 H319:H332 H352:H356 H360:H366 H372 H374:H375 H378:H380 H383 H385:H411 H413:H440 H453 H493:H526 H545:H546 H549 H551:H552 H555:H563 H568:H583 H596 H599:H609 H624 H636:H641 M43:M45 M49:M51 M53:M56 M58 M60:M65 M68:M80 M98:M155 M166:M167 M169:M170 M179:M243 M260:M261 M265:M267 M270:M271 M273:M278 M281:M283 M287:M301 M316 M319:M332 M352:M356 M360:M366 M372 M374:M375 M378:M380 M383 M385:M411 M413:M440 M453 M493:M526 M545:M546 M549 M551:M552 M555:M563 M568:M583 M596 M599:M609 M624 M636:M641 H98:H155 R58:AB58 R83:R96 R255:R256 R306 R310 R343:R349 R456:R526 R565 R624:AB624 R43:AB45 R49:AB51 R53:AB56 R60:AB65 R68:AB80 S83:AB91 S93:AB96 R98:AB155 R166:AB167 R169:AB170 R172:AB176 R179:AB243 R260:AB261 R265:AB267 R270:AB271 R273:AB278 R281:AB283 R287:AB301 R316:AB316 R319:AB332 R352:AB356 R358:AB358 R360:AB366 R372:AB372 R374:AB375 R378:AB380 R382:AB383 R385:AB411 R413:AB440 R453:AB453 S460:AB469 S471:AB477 S483:AB485 S488:AB526 R532:AB532 R545:AB546 R549:AB549 R551:AB552 R555:AB563 R568:AB583 R596:AB596 R599:AB609 R636:AB641 R656:AB659">
    <cfRule type="containsBlanks" dxfId="238" priority="242">
      <formula>LEN(TRIM(F21))=0</formula>
    </cfRule>
  </conditionalFormatting>
  <conditionalFormatting sqref="F42">
    <cfRule type="containsBlanks" dxfId="237" priority="241">
      <formula>LEN(TRIM(F42))=0</formula>
    </cfRule>
  </conditionalFormatting>
  <conditionalFormatting sqref="F47:F48">
    <cfRule type="containsBlanks" dxfId="236" priority="240">
      <formula>LEN(TRIM(F47))=0</formula>
    </cfRule>
  </conditionalFormatting>
  <conditionalFormatting sqref="F52">
    <cfRule type="containsBlanks" dxfId="235" priority="239">
      <formula>LEN(TRIM(F52))=0</formula>
    </cfRule>
  </conditionalFormatting>
  <conditionalFormatting sqref="F59">
    <cfRule type="containsBlanks" dxfId="234" priority="238">
      <formula>LEN(TRIM(F59))=0</formula>
    </cfRule>
  </conditionalFormatting>
  <conditionalFormatting sqref="F158:F159 G159:S159">
    <cfRule type="containsBlanks" dxfId="233" priority="237">
      <formula>LEN(TRIM(F158))=0</formula>
    </cfRule>
  </conditionalFormatting>
  <conditionalFormatting sqref="F279">
    <cfRule type="containsBlanks" dxfId="232" priority="235">
      <formula>LEN(TRIM(F279))=0</formula>
    </cfRule>
  </conditionalFormatting>
  <conditionalFormatting sqref="F302:S302">
    <cfRule type="containsBlanks" dxfId="231" priority="234">
      <formula>LEN(TRIM(F302))=0</formula>
    </cfRule>
  </conditionalFormatting>
  <conditionalFormatting sqref="F311:F313">
    <cfRule type="containsBlanks" dxfId="230" priority="233">
      <formula>LEN(TRIM(F311))=0</formula>
    </cfRule>
  </conditionalFormatting>
  <conditionalFormatting sqref="F539:F540">
    <cfRule type="containsBlanks" dxfId="229" priority="232">
      <formula>LEN(TRIM(F539))=0</formula>
    </cfRule>
  </conditionalFormatting>
  <conditionalFormatting sqref="F597">
    <cfRule type="containsBlanks" dxfId="228" priority="228">
      <formula>LEN(TRIM(F597))=0</formula>
    </cfRule>
  </conditionalFormatting>
  <conditionalFormatting sqref="F629:F630 G630:S630">
    <cfRule type="containsBlanks" dxfId="227" priority="221">
      <formula>LEN(TRIM(F629))=0</formula>
    </cfRule>
  </conditionalFormatting>
  <conditionalFormatting sqref="F631:F635">
    <cfRule type="containsBlanks" dxfId="226" priority="220">
      <formula>LEN(TRIM(F631))=0</formula>
    </cfRule>
  </conditionalFormatting>
  <conditionalFormatting sqref="F564:F567 G564:S564">
    <cfRule type="containsBlanks" dxfId="225" priority="229">
      <formula>LEN(TRIM(F564))=0</formula>
    </cfRule>
  </conditionalFormatting>
  <conditionalFormatting sqref="F610:F623">
    <cfRule type="containsBlanks" dxfId="224" priority="227">
      <formula>LEN(TRIM(F610))=0</formula>
    </cfRule>
  </conditionalFormatting>
  <conditionalFormatting sqref="F626">
    <cfRule type="containsBlanks" dxfId="223" priority="226">
      <formula>LEN(TRIM(F626))=0</formula>
    </cfRule>
  </conditionalFormatting>
  <conditionalFormatting sqref="F625">
    <cfRule type="containsBlanks" dxfId="222" priority="225">
      <formula>LEN(TRIM(F625))=0</formula>
    </cfRule>
  </conditionalFormatting>
  <conditionalFormatting sqref="F627:F628 G628:R628">
    <cfRule type="containsBlanks" dxfId="221" priority="223">
      <formula>LEN(TRIM(F627))=0</formula>
    </cfRule>
  </conditionalFormatting>
  <conditionalFormatting sqref="F627:F628 G628:R628">
    <cfRule type="containsBlanks" dxfId="220" priority="222">
      <formula>LEN(TRIM(F627))=0</formula>
    </cfRule>
  </conditionalFormatting>
  <conditionalFormatting sqref="F287:F296 F298:F301">
    <cfRule type="containsBlanks" dxfId="219" priority="216">
      <formula>LEN(TRIM(F287))=0</formula>
    </cfRule>
  </conditionalFormatting>
  <conditionalFormatting sqref="F281:F283">
    <cfRule type="containsBlanks" dxfId="218" priority="218">
      <formula>LEN(TRIM(F281))=0</formula>
    </cfRule>
  </conditionalFormatting>
  <conditionalFormatting sqref="F281:F283">
    <cfRule type="containsBlanks" dxfId="217" priority="219">
      <formula>LEN(TRIM(F281))=0</formula>
    </cfRule>
  </conditionalFormatting>
  <conditionalFormatting sqref="F273:F278">
    <cfRule type="containsBlanks" dxfId="216" priority="248">
      <formula>LEN(TRIM(F273))=0</formula>
    </cfRule>
  </conditionalFormatting>
  <conditionalFormatting sqref="F156">
    <cfRule type="containsBlanks" dxfId="215" priority="171">
      <formula>LEN(TRIM(F156))=0</formula>
    </cfRule>
  </conditionalFormatting>
  <conditionalFormatting sqref="F97">
    <cfRule type="containsBlanks" dxfId="214" priority="172">
      <formula>LEN(TRIM(F97))=0</formula>
    </cfRule>
  </conditionalFormatting>
  <conditionalFormatting sqref="F287:F296 F298:F301">
    <cfRule type="containsBlanks" dxfId="213" priority="249">
      <formula>LEN(TRIM(F287))=0</formula>
    </cfRule>
  </conditionalFormatting>
  <conditionalFormatting sqref="F319:F332">
    <cfRule type="containsBlanks" dxfId="212" priority="215">
      <formula>LEN(TRIM(F319))=0</formula>
    </cfRule>
  </conditionalFormatting>
  <conditionalFormatting sqref="F319:F332">
    <cfRule type="containsBlanks" dxfId="211" priority="214">
      <formula>LEN(TRIM(F319))=0</formula>
    </cfRule>
  </conditionalFormatting>
  <conditionalFormatting sqref="F297">
    <cfRule type="containsBlanks" dxfId="210" priority="213">
      <formula>LEN(TRIM(F297))=0</formula>
    </cfRule>
  </conditionalFormatting>
  <conditionalFormatting sqref="F297">
    <cfRule type="containsBlanks" dxfId="209" priority="212">
      <formula>LEN(TRIM(F297))=0</formula>
    </cfRule>
  </conditionalFormatting>
  <conditionalFormatting sqref="F374:F375">
    <cfRule type="containsBlanks" dxfId="208" priority="211">
      <formula>LEN(TRIM(F374))=0</formula>
    </cfRule>
  </conditionalFormatting>
  <conditionalFormatting sqref="F436">
    <cfRule type="containsBlanks" dxfId="207" priority="210">
      <formula>LEN(TRIM(F436))=0</formula>
    </cfRule>
  </conditionalFormatting>
  <conditionalFormatting sqref="F436">
    <cfRule type="containsBlanks" dxfId="206" priority="209">
      <formula>LEN(TRIM(F436))=0</formula>
    </cfRule>
  </conditionalFormatting>
  <conditionalFormatting sqref="F437">
    <cfRule type="containsBlanks" dxfId="205" priority="208">
      <formula>LEN(TRIM(F437))=0</formula>
    </cfRule>
  </conditionalFormatting>
  <conditionalFormatting sqref="F437">
    <cfRule type="containsBlanks" dxfId="204" priority="207">
      <formula>LEN(TRIM(F437))=0</formula>
    </cfRule>
  </conditionalFormatting>
  <conditionalFormatting sqref="F246:F248">
    <cfRule type="containsBlanks" dxfId="203" priority="156">
      <formula>LEN(TRIM(F246))=0</formula>
    </cfRule>
  </conditionalFormatting>
  <conditionalFormatting sqref="F49:F50">
    <cfRule type="containsBlanks" dxfId="202" priority="206">
      <formula>LEN(TRIM(F49))=0</formula>
    </cfRule>
  </conditionalFormatting>
  <conditionalFormatting sqref="F49:F50">
    <cfRule type="containsBlanks" dxfId="201" priority="205">
      <formula>LEN(TRIM(F49))=0</formula>
    </cfRule>
  </conditionalFormatting>
  <conditionalFormatting sqref="F65">
    <cfRule type="containsBlanks" dxfId="200" priority="204">
      <formula>LEN(TRIM(F65))=0</formula>
    </cfRule>
  </conditionalFormatting>
  <conditionalFormatting sqref="F65">
    <cfRule type="containsBlanks" dxfId="199" priority="203">
      <formula>LEN(TRIM(F65))=0</formula>
    </cfRule>
  </conditionalFormatting>
  <conditionalFormatting sqref="F76:F78">
    <cfRule type="containsBlanks" dxfId="198" priority="202">
      <formula>LEN(TRIM(F76))=0</formula>
    </cfRule>
  </conditionalFormatting>
  <conditionalFormatting sqref="F76:F78">
    <cfRule type="containsBlanks" dxfId="197" priority="201">
      <formula>LEN(TRIM(F76))=0</formula>
    </cfRule>
  </conditionalFormatting>
  <conditionalFormatting sqref="F370:F373 G371:S371">
    <cfRule type="containsBlanks" dxfId="196" priority="130">
      <formula>LEN(TRIM(F370))=0</formula>
    </cfRule>
  </conditionalFormatting>
  <conditionalFormatting sqref="F166:F167">
    <cfRule type="containsBlanks" dxfId="195" priority="200">
      <formula>LEN(TRIM(F166))=0</formula>
    </cfRule>
  </conditionalFormatting>
  <conditionalFormatting sqref="F166:F167">
    <cfRule type="containsBlanks" dxfId="194" priority="199">
      <formula>LEN(TRIM(F166))=0</formula>
    </cfRule>
  </conditionalFormatting>
  <conditionalFormatting sqref="F169">
    <cfRule type="containsBlanks" dxfId="193" priority="198">
      <formula>LEN(TRIM(F169))=0</formula>
    </cfRule>
  </conditionalFormatting>
  <conditionalFormatting sqref="F441">
    <cfRule type="containsBlanks" dxfId="192" priority="117">
      <formula>LEN(TRIM(F441))=0</formula>
    </cfRule>
  </conditionalFormatting>
  <conditionalFormatting sqref="F169">
    <cfRule type="containsBlanks" dxfId="191" priority="197">
      <formula>LEN(TRIM(F169))=0</formula>
    </cfRule>
  </conditionalFormatting>
  <conditionalFormatting sqref="F172">
    <cfRule type="containsBlanks" dxfId="190" priority="196">
      <formula>LEN(TRIM(F172))=0</formula>
    </cfRule>
  </conditionalFormatting>
  <conditionalFormatting sqref="F172">
    <cfRule type="containsBlanks" dxfId="189" priority="195">
      <formula>LEN(TRIM(F172))=0</formula>
    </cfRule>
  </conditionalFormatting>
  <conditionalFormatting sqref="F596">
    <cfRule type="containsBlanks" dxfId="188" priority="194">
      <formula>LEN(TRIM(F596))=0</formula>
    </cfRule>
  </conditionalFormatting>
  <conditionalFormatting sqref="F596">
    <cfRule type="containsBlanks" dxfId="187" priority="193">
      <formula>LEN(TRIM(F596))=0</formula>
    </cfRule>
  </conditionalFormatting>
  <conditionalFormatting sqref="F599:F609">
    <cfRule type="containsBlanks" dxfId="186" priority="192">
      <formula>LEN(TRIM(F599))=0</formula>
    </cfRule>
  </conditionalFormatting>
  <conditionalFormatting sqref="F599:F609">
    <cfRule type="containsBlanks" dxfId="185" priority="191">
      <formula>LEN(TRIM(F599))=0</formula>
    </cfRule>
  </conditionalFormatting>
  <conditionalFormatting sqref="F46">
    <cfRule type="containsBlanks" dxfId="184" priority="190">
      <formula>LEN(TRIM(F46))=0</formula>
    </cfRule>
  </conditionalFormatting>
  <conditionalFormatting sqref="F46">
    <cfRule type="containsBlanks" dxfId="183" priority="189">
      <formula>LEN(TRIM(F46))=0</formula>
    </cfRule>
  </conditionalFormatting>
  <conditionalFormatting sqref="F46">
    <cfRule type="containsBlanks" dxfId="182" priority="188">
      <formula>LEN(TRIM(F46))=0</formula>
    </cfRule>
  </conditionalFormatting>
  <conditionalFormatting sqref="F57">
    <cfRule type="containsBlanks" dxfId="181" priority="187">
      <formula>LEN(TRIM(F57))=0</formula>
    </cfRule>
  </conditionalFormatting>
  <conditionalFormatting sqref="F57">
    <cfRule type="containsBlanks" dxfId="180" priority="186">
      <formula>LEN(TRIM(F57))=0</formula>
    </cfRule>
  </conditionalFormatting>
  <conditionalFormatting sqref="F57">
    <cfRule type="containsBlanks" dxfId="179" priority="185">
      <formula>LEN(TRIM(F57))=0</formula>
    </cfRule>
  </conditionalFormatting>
  <conditionalFormatting sqref="F66:F67">
    <cfRule type="containsBlanks" dxfId="178" priority="184">
      <formula>LEN(TRIM(F66))=0</formula>
    </cfRule>
  </conditionalFormatting>
  <conditionalFormatting sqref="F67">
    <cfRule type="containsBlanks" dxfId="177" priority="182">
      <formula>LEN(TRIM(F67))=0</formula>
    </cfRule>
  </conditionalFormatting>
  <conditionalFormatting sqref="F66:F67">
    <cfRule type="containsBlanks" dxfId="176" priority="183">
      <formula>LEN(TRIM(F66))=0</formula>
    </cfRule>
  </conditionalFormatting>
  <conditionalFormatting sqref="F66:F67">
    <cfRule type="containsBlanks" dxfId="175" priority="181">
      <formula>LEN(TRIM(F66))=0</formula>
    </cfRule>
  </conditionalFormatting>
  <conditionalFormatting sqref="F81">
    <cfRule type="containsBlanks" dxfId="174" priority="180">
      <formula>LEN(TRIM(F81))=0</formula>
    </cfRule>
  </conditionalFormatting>
  <conditionalFormatting sqref="F81">
    <cfRule type="containsBlanks" dxfId="173" priority="179">
      <formula>LEN(TRIM(F81))=0</formula>
    </cfRule>
  </conditionalFormatting>
  <conditionalFormatting sqref="F81">
    <cfRule type="containsBlanks" dxfId="172" priority="178">
      <formula>LEN(TRIM(F81))=0</formula>
    </cfRule>
  </conditionalFormatting>
  <conditionalFormatting sqref="F82">
    <cfRule type="containsBlanks" dxfId="171" priority="177">
      <formula>LEN(TRIM(F82))=0</formula>
    </cfRule>
  </conditionalFormatting>
  <conditionalFormatting sqref="F82">
    <cfRule type="containsBlanks" dxfId="170" priority="176">
      <formula>LEN(TRIM(F82))=0</formula>
    </cfRule>
  </conditionalFormatting>
  <conditionalFormatting sqref="F82">
    <cfRule type="containsBlanks" dxfId="169" priority="175">
      <formula>LEN(TRIM(F82))=0</formula>
    </cfRule>
  </conditionalFormatting>
  <conditionalFormatting sqref="F97">
    <cfRule type="containsBlanks" dxfId="168" priority="174">
      <formula>LEN(TRIM(F97))=0</formula>
    </cfRule>
  </conditionalFormatting>
  <conditionalFormatting sqref="F97">
    <cfRule type="containsBlanks" dxfId="167" priority="173">
      <formula>LEN(TRIM(F97))=0</formula>
    </cfRule>
  </conditionalFormatting>
  <conditionalFormatting sqref="F156">
    <cfRule type="containsBlanks" dxfId="166" priority="170">
      <formula>LEN(TRIM(F156))=0</formula>
    </cfRule>
  </conditionalFormatting>
  <conditionalFormatting sqref="F156">
    <cfRule type="containsBlanks" dxfId="165" priority="169">
      <formula>LEN(TRIM(F156))=0</formula>
    </cfRule>
  </conditionalFormatting>
  <conditionalFormatting sqref="F157">
    <cfRule type="containsBlanks" dxfId="164" priority="168">
      <formula>LEN(TRIM(F157))=0</formula>
    </cfRule>
  </conditionalFormatting>
  <conditionalFormatting sqref="F157">
    <cfRule type="containsBlanks" dxfId="163" priority="167">
      <formula>LEN(TRIM(F157))=0</formula>
    </cfRule>
  </conditionalFormatting>
  <conditionalFormatting sqref="F157">
    <cfRule type="containsBlanks" dxfId="162" priority="166">
      <formula>LEN(TRIM(F157))=0</formula>
    </cfRule>
  </conditionalFormatting>
  <conditionalFormatting sqref="F168">
    <cfRule type="containsBlanks" dxfId="161" priority="165">
      <formula>LEN(TRIM(F168))=0</formula>
    </cfRule>
  </conditionalFormatting>
  <conditionalFormatting sqref="F168">
    <cfRule type="containsBlanks" dxfId="160" priority="164">
      <formula>LEN(TRIM(F168))=0</formula>
    </cfRule>
  </conditionalFormatting>
  <conditionalFormatting sqref="F168">
    <cfRule type="containsBlanks" dxfId="159" priority="163">
      <formula>LEN(TRIM(F168))=0</formula>
    </cfRule>
  </conditionalFormatting>
  <conditionalFormatting sqref="F171">
    <cfRule type="containsBlanks" dxfId="158" priority="162">
      <formula>LEN(TRIM(F171))=0</formula>
    </cfRule>
  </conditionalFormatting>
  <conditionalFormatting sqref="F171">
    <cfRule type="containsBlanks" dxfId="157" priority="161">
      <formula>LEN(TRIM(F171))=0</formula>
    </cfRule>
  </conditionalFormatting>
  <conditionalFormatting sqref="F171">
    <cfRule type="containsBlanks" dxfId="156" priority="160">
      <formula>LEN(TRIM(F171))=0</formula>
    </cfRule>
  </conditionalFormatting>
  <conditionalFormatting sqref="F244:F245">
    <cfRule type="containsBlanks" dxfId="155" priority="159">
      <formula>LEN(TRIM(F244))=0</formula>
    </cfRule>
  </conditionalFormatting>
  <conditionalFormatting sqref="F244:F245">
    <cfRule type="containsBlanks" dxfId="154" priority="158">
      <formula>LEN(TRIM(F244))=0</formula>
    </cfRule>
  </conditionalFormatting>
  <conditionalFormatting sqref="F244:F245">
    <cfRule type="containsBlanks" dxfId="153" priority="157">
      <formula>LEN(TRIM(F244))=0</formula>
    </cfRule>
  </conditionalFormatting>
  <conditionalFormatting sqref="F246:F248">
    <cfRule type="containsBlanks" dxfId="152" priority="155">
      <formula>LEN(TRIM(F246))=0</formula>
    </cfRule>
  </conditionalFormatting>
  <conditionalFormatting sqref="F246:F248">
    <cfRule type="containsBlanks" dxfId="151" priority="154">
      <formula>LEN(TRIM(F246))=0</formula>
    </cfRule>
  </conditionalFormatting>
  <conditionalFormatting sqref="F262:F263 F265:F268 F270:F272">
    <cfRule type="containsBlanks" dxfId="150" priority="153">
      <formula>LEN(TRIM(F262))=0</formula>
    </cfRule>
  </conditionalFormatting>
  <conditionalFormatting sqref="F262:F263 F265:F268 F270:F272">
    <cfRule type="containsBlanks" dxfId="149" priority="152">
      <formula>LEN(TRIM(F262))=0</formula>
    </cfRule>
  </conditionalFormatting>
  <conditionalFormatting sqref="F262:F263 F265:F268 F270:F272">
    <cfRule type="containsBlanks" dxfId="148" priority="151">
      <formula>LEN(TRIM(F262))=0</formula>
    </cfRule>
  </conditionalFormatting>
  <conditionalFormatting sqref="F280">
    <cfRule type="containsBlanks" dxfId="147" priority="150">
      <formula>LEN(TRIM(F280))=0</formula>
    </cfRule>
  </conditionalFormatting>
  <conditionalFormatting sqref="F280">
    <cfRule type="containsBlanks" dxfId="146" priority="149">
      <formula>LEN(TRIM(F280))=0</formula>
    </cfRule>
  </conditionalFormatting>
  <conditionalFormatting sqref="F280">
    <cfRule type="containsBlanks" dxfId="145" priority="148">
      <formula>LEN(TRIM(F280))=0</formula>
    </cfRule>
  </conditionalFormatting>
  <conditionalFormatting sqref="F284:F286">
    <cfRule type="containsBlanks" dxfId="144" priority="147">
      <formula>LEN(TRIM(F284))=0</formula>
    </cfRule>
  </conditionalFormatting>
  <conditionalFormatting sqref="F284:F286">
    <cfRule type="containsBlanks" dxfId="143" priority="146">
      <formula>LEN(TRIM(F284))=0</formula>
    </cfRule>
  </conditionalFormatting>
  <conditionalFormatting sqref="F284:F286">
    <cfRule type="containsBlanks" dxfId="142" priority="145">
      <formula>LEN(TRIM(F284))=0</formula>
    </cfRule>
  </conditionalFormatting>
  <conditionalFormatting sqref="F303:F306 G305:S306">
    <cfRule type="containsBlanks" dxfId="141" priority="144">
      <formula>LEN(TRIM(F303))=0</formula>
    </cfRule>
  </conditionalFormatting>
  <conditionalFormatting sqref="F303:F306 G305:S306">
    <cfRule type="containsBlanks" dxfId="140" priority="143">
      <formula>LEN(TRIM(F303))=0</formula>
    </cfRule>
  </conditionalFormatting>
  <conditionalFormatting sqref="F303:F306 G305:S306">
    <cfRule type="containsBlanks" dxfId="139" priority="142">
      <formula>LEN(TRIM(F303))=0</formula>
    </cfRule>
  </conditionalFormatting>
  <conditionalFormatting sqref="F314:F315">
    <cfRule type="containsBlanks" dxfId="138" priority="141">
      <formula>LEN(TRIM(F314))=0</formula>
    </cfRule>
  </conditionalFormatting>
  <conditionalFormatting sqref="F314:F315">
    <cfRule type="containsBlanks" dxfId="137" priority="140">
      <formula>LEN(TRIM(F314))=0</formula>
    </cfRule>
  </conditionalFormatting>
  <conditionalFormatting sqref="F314:F315">
    <cfRule type="containsBlanks" dxfId="136" priority="139">
      <formula>LEN(TRIM(F314))=0</formula>
    </cfRule>
  </conditionalFormatting>
  <conditionalFormatting sqref="F317:F318 G318:S318">
    <cfRule type="containsBlanks" dxfId="135" priority="138">
      <formula>LEN(TRIM(F317))=0</formula>
    </cfRule>
  </conditionalFormatting>
  <conditionalFormatting sqref="F317:F318 G318:S318">
    <cfRule type="containsBlanks" dxfId="134" priority="137">
      <formula>LEN(TRIM(F317))=0</formula>
    </cfRule>
  </conditionalFormatting>
  <conditionalFormatting sqref="F317:F318 G318:S318">
    <cfRule type="containsBlanks" dxfId="133" priority="136">
      <formula>LEN(TRIM(F317))=0</formula>
    </cfRule>
  </conditionalFormatting>
  <conditionalFormatting sqref="F367:F368">
    <cfRule type="containsBlanks" dxfId="132" priority="135">
      <formula>LEN(TRIM(F367))=0</formula>
    </cfRule>
  </conditionalFormatting>
  <conditionalFormatting sqref="F367:F368">
    <cfRule type="containsBlanks" dxfId="131" priority="134">
      <formula>LEN(TRIM(F367))=0</formula>
    </cfRule>
  </conditionalFormatting>
  <conditionalFormatting sqref="F367:F368">
    <cfRule type="containsBlanks" dxfId="130" priority="133">
      <formula>LEN(TRIM(F367))=0</formula>
    </cfRule>
  </conditionalFormatting>
  <conditionalFormatting sqref="F370:F373 G371:S371">
    <cfRule type="containsBlanks" dxfId="129" priority="132">
      <formula>LEN(TRIM(F370))=0</formula>
    </cfRule>
  </conditionalFormatting>
  <conditionalFormatting sqref="F370:F373 G371:S371">
    <cfRule type="containsBlanks" dxfId="128" priority="131">
      <formula>LEN(TRIM(F370))=0</formula>
    </cfRule>
  </conditionalFormatting>
  <conditionalFormatting sqref="F376:F377">
    <cfRule type="containsBlanks" dxfId="127" priority="129">
      <formula>LEN(TRIM(F376))=0</formula>
    </cfRule>
  </conditionalFormatting>
  <conditionalFormatting sqref="F376:F377">
    <cfRule type="containsBlanks" dxfId="126" priority="128">
      <formula>LEN(TRIM(F376))=0</formula>
    </cfRule>
  </conditionalFormatting>
  <conditionalFormatting sqref="F376:F377">
    <cfRule type="containsBlanks" dxfId="125" priority="127">
      <formula>LEN(TRIM(F376))=0</formula>
    </cfRule>
  </conditionalFormatting>
  <conditionalFormatting sqref="F383:F384">
    <cfRule type="containsBlanks" dxfId="124" priority="126">
      <formula>LEN(TRIM(F383))=0</formula>
    </cfRule>
  </conditionalFormatting>
  <conditionalFormatting sqref="F383:F384">
    <cfRule type="containsBlanks" dxfId="123" priority="125">
      <formula>LEN(TRIM(F383))=0</formula>
    </cfRule>
  </conditionalFormatting>
  <conditionalFormatting sqref="F383:F384">
    <cfRule type="containsBlanks" dxfId="122" priority="124">
      <formula>LEN(TRIM(F383))=0</formula>
    </cfRule>
  </conditionalFormatting>
  <conditionalFormatting sqref="F412">
    <cfRule type="containsBlanks" dxfId="121" priority="123">
      <formula>LEN(TRIM(F412))=0</formula>
    </cfRule>
  </conditionalFormatting>
  <conditionalFormatting sqref="F412">
    <cfRule type="containsBlanks" dxfId="120" priority="121">
      <formula>LEN(TRIM(F412))=0</formula>
    </cfRule>
  </conditionalFormatting>
  <conditionalFormatting sqref="F412">
    <cfRule type="containsBlanks" dxfId="119" priority="122">
      <formula>LEN(TRIM(F412))=0</formula>
    </cfRule>
  </conditionalFormatting>
  <conditionalFormatting sqref="F412">
    <cfRule type="containsBlanks" dxfId="118" priority="120">
      <formula>LEN(TRIM(F412))=0</formula>
    </cfRule>
  </conditionalFormatting>
  <conditionalFormatting sqref="F441">
    <cfRule type="containsBlanks" dxfId="117" priority="119">
      <formula>LEN(TRIM(F441))=0</formula>
    </cfRule>
  </conditionalFormatting>
  <conditionalFormatting sqref="F441">
    <cfRule type="containsBlanks" dxfId="116" priority="118">
      <formula>LEN(TRIM(F441))=0</formula>
    </cfRule>
  </conditionalFormatting>
  <conditionalFormatting sqref="F442:F444">
    <cfRule type="containsBlanks" dxfId="115" priority="116">
      <formula>LEN(TRIM(F442))=0</formula>
    </cfRule>
  </conditionalFormatting>
  <conditionalFormatting sqref="F442:F444">
    <cfRule type="containsBlanks" dxfId="114" priority="115">
      <formula>LEN(TRIM(F442))=0</formula>
    </cfRule>
  </conditionalFormatting>
  <conditionalFormatting sqref="F442:F444">
    <cfRule type="containsBlanks" dxfId="113" priority="114">
      <formula>LEN(TRIM(F442))=0</formula>
    </cfRule>
  </conditionalFormatting>
  <conditionalFormatting sqref="F527:F528">
    <cfRule type="containsBlanks" dxfId="112" priority="113">
      <formula>LEN(TRIM(F527))=0</formula>
    </cfRule>
  </conditionalFormatting>
  <conditionalFormatting sqref="F68">
    <cfRule type="containsBlanks" dxfId="111" priority="106">
      <formula>LEN(TRIM(F68))=0</formula>
    </cfRule>
  </conditionalFormatting>
  <conditionalFormatting sqref="F445:F447">
    <cfRule type="containsBlanks" dxfId="110" priority="85">
      <formula>LEN(TRIM(F445))=0</formula>
    </cfRule>
  </conditionalFormatting>
  <conditionalFormatting sqref="F179:F243">
    <cfRule type="containsBlanks" dxfId="109" priority="112">
      <formula>LEN(TRIM(F179))=0</formula>
    </cfRule>
  </conditionalFormatting>
  <conditionalFormatting sqref="F162">
    <cfRule type="containsBlanks" dxfId="108" priority="66">
      <formula>LEN(TRIM(F162))=0</formula>
    </cfRule>
  </conditionalFormatting>
  <conditionalFormatting sqref="F179:F243">
    <cfRule type="containsBlanks" dxfId="107" priority="111">
      <formula>LEN(TRIM(F179))=0</formula>
    </cfRule>
  </conditionalFormatting>
  <conditionalFormatting sqref="F60:F62">
    <cfRule type="containsBlanks" dxfId="106" priority="110">
      <formula>LEN(TRIM(F60))=0</formula>
    </cfRule>
  </conditionalFormatting>
  <conditionalFormatting sqref="F60:F62">
    <cfRule type="containsBlanks" dxfId="105" priority="109">
      <formula>LEN(TRIM(F60))=0</formula>
    </cfRule>
  </conditionalFormatting>
  <conditionalFormatting sqref="F64">
    <cfRule type="containsBlanks" dxfId="104" priority="108">
      <formula>LEN(TRIM(F64))=0</formula>
    </cfRule>
  </conditionalFormatting>
  <conditionalFormatting sqref="F68">
    <cfRule type="containsBlanks" dxfId="103" priority="107">
      <formula>LEN(TRIM(F68))=0</formula>
    </cfRule>
  </conditionalFormatting>
  <conditionalFormatting sqref="F160">
    <cfRule type="containsBlanks" dxfId="102" priority="105">
      <formula>LEN(TRIM(F160))=0</formula>
    </cfRule>
  </conditionalFormatting>
  <conditionalFormatting sqref="F160">
    <cfRule type="containsBlanks" dxfId="101" priority="104">
      <formula>LEN(TRIM(F160))=0</formula>
    </cfRule>
  </conditionalFormatting>
  <conditionalFormatting sqref="F160">
    <cfRule type="containsBlanks" dxfId="100" priority="103">
      <formula>LEN(TRIM(F160))=0</formula>
    </cfRule>
  </conditionalFormatting>
  <conditionalFormatting sqref="F307:F310 G309:S309 G307:S307">
    <cfRule type="containsBlanks" dxfId="99" priority="102">
      <formula>LEN(TRIM(F307))=0</formula>
    </cfRule>
  </conditionalFormatting>
  <conditionalFormatting sqref="F307:F310 G309:S309 G307:S307">
    <cfRule type="containsBlanks" dxfId="98" priority="101">
      <formula>LEN(TRIM(F307))=0</formula>
    </cfRule>
  </conditionalFormatting>
  <conditionalFormatting sqref="F307:F310 G309:S309 G307:S307">
    <cfRule type="containsBlanks" dxfId="97" priority="100">
      <formula>LEN(TRIM(F307))=0</formula>
    </cfRule>
  </conditionalFormatting>
  <conditionalFormatting sqref="F307:F310 G309:S309 G307:S307">
    <cfRule type="containsBlanks" dxfId="96" priority="99">
      <formula>LEN(TRIM(F307))=0</formula>
    </cfRule>
  </conditionalFormatting>
  <conditionalFormatting sqref="F336:F337">
    <cfRule type="containsBlanks" dxfId="95" priority="98">
      <formula>LEN(TRIM(F336))=0</formula>
    </cfRule>
  </conditionalFormatting>
  <conditionalFormatting sqref="F411">
    <cfRule type="containsBlanks" dxfId="94" priority="97">
      <formula>LEN(TRIM(F411))=0</formula>
    </cfRule>
  </conditionalFormatting>
  <conditionalFormatting sqref="F379">
    <cfRule type="containsBlanks" dxfId="93" priority="96">
      <formula>LEN(TRIM(F379))=0</formula>
    </cfRule>
  </conditionalFormatting>
  <conditionalFormatting sqref="F379">
    <cfRule type="containsBlanks" dxfId="92" priority="95">
      <formula>LEN(TRIM(F379))=0</formula>
    </cfRule>
  </conditionalFormatting>
  <conditionalFormatting sqref="F379">
    <cfRule type="containsBlanks" dxfId="91" priority="94">
      <formula>LEN(TRIM(F379))=0</formula>
    </cfRule>
  </conditionalFormatting>
  <conditionalFormatting sqref="F413">
    <cfRule type="containsBlanks" dxfId="90" priority="93">
      <formula>LEN(TRIM(F413))=0</formula>
    </cfRule>
  </conditionalFormatting>
  <conditionalFormatting sqref="F413">
    <cfRule type="containsBlanks" dxfId="89" priority="92">
      <formula>LEN(TRIM(F413))=0</formula>
    </cfRule>
  </conditionalFormatting>
  <conditionalFormatting sqref="F413">
    <cfRule type="containsBlanks" dxfId="88" priority="91">
      <formula>LEN(TRIM(F413))=0</formula>
    </cfRule>
  </conditionalFormatting>
  <conditionalFormatting sqref="F422:F433">
    <cfRule type="containsBlanks" dxfId="87" priority="90">
      <formula>LEN(TRIM(F422))=0</formula>
    </cfRule>
  </conditionalFormatting>
  <conditionalFormatting sqref="F435">
    <cfRule type="containsBlanks" dxfId="86" priority="89">
      <formula>LEN(TRIM(F435))=0</formula>
    </cfRule>
  </conditionalFormatting>
  <conditionalFormatting sqref="F445:F447">
    <cfRule type="containsBlanks" dxfId="85" priority="88">
      <formula>LEN(TRIM(F445))=0</formula>
    </cfRule>
  </conditionalFormatting>
  <conditionalFormatting sqref="F445:F447">
    <cfRule type="containsBlanks" dxfId="84" priority="87">
      <formula>LEN(TRIM(F445))=0</formula>
    </cfRule>
  </conditionalFormatting>
  <conditionalFormatting sqref="F445:F447">
    <cfRule type="containsBlanks" dxfId="83" priority="86">
      <formula>LEN(TRIM(F445))=0</formula>
    </cfRule>
  </conditionalFormatting>
  <conditionalFormatting sqref="F416">
    <cfRule type="containsBlanks" dxfId="82" priority="84">
      <formula>LEN(TRIM(F416))=0</formula>
    </cfRule>
  </conditionalFormatting>
  <conditionalFormatting sqref="F416">
    <cfRule type="containsBlanks" dxfId="81" priority="83">
      <formula>LEN(TRIM(F416))=0</formula>
    </cfRule>
  </conditionalFormatting>
  <conditionalFormatting sqref="F416">
    <cfRule type="containsBlanks" dxfId="80" priority="82">
      <formula>LEN(TRIM(F416))=0</formula>
    </cfRule>
  </conditionalFormatting>
  <conditionalFormatting sqref="F414">
    <cfRule type="containsBlanks" dxfId="79" priority="81">
      <formula>LEN(TRIM(F414))=0</formula>
    </cfRule>
  </conditionalFormatting>
  <conditionalFormatting sqref="F414">
    <cfRule type="containsBlanks" dxfId="78" priority="80">
      <formula>LEN(TRIM(F414))=0</formula>
    </cfRule>
  </conditionalFormatting>
  <conditionalFormatting sqref="F414">
    <cfRule type="containsBlanks" dxfId="77" priority="79">
      <formula>LEN(TRIM(F414))=0</formula>
    </cfRule>
  </conditionalFormatting>
  <conditionalFormatting sqref="F437">
    <cfRule type="containsBlanks" dxfId="76" priority="78">
      <formula>LEN(TRIM(F437))=0</formula>
    </cfRule>
  </conditionalFormatting>
  <conditionalFormatting sqref="F437">
    <cfRule type="containsBlanks" dxfId="75" priority="77">
      <formula>LEN(TRIM(F437))=0</formula>
    </cfRule>
  </conditionalFormatting>
  <conditionalFormatting sqref="F493">
    <cfRule type="containsBlanks" dxfId="74" priority="76">
      <formula>LEN(TRIM(F493))=0</formula>
    </cfRule>
  </conditionalFormatting>
  <conditionalFormatting sqref="F493">
    <cfRule type="containsBlanks" dxfId="73" priority="75">
      <formula>LEN(TRIM(F493))=0</formula>
    </cfRule>
  </conditionalFormatting>
  <conditionalFormatting sqref="F493">
    <cfRule type="containsBlanks" dxfId="72" priority="74">
      <formula>LEN(TRIM(F493))=0</formula>
    </cfRule>
  </conditionalFormatting>
  <conditionalFormatting sqref="F494">
    <cfRule type="containsBlanks" dxfId="71" priority="73">
      <formula>LEN(TRIM(F494))=0</formula>
    </cfRule>
  </conditionalFormatting>
  <conditionalFormatting sqref="F494">
    <cfRule type="containsBlanks" dxfId="70" priority="72">
      <formula>LEN(TRIM(F494))=0</formula>
    </cfRule>
  </conditionalFormatting>
  <conditionalFormatting sqref="F494">
    <cfRule type="containsBlanks" dxfId="69" priority="71">
      <formula>LEN(TRIM(F494))=0</formula>
    </cfRule>
  </conditionalFormatting>
  <conditionalFormatting sqref="F162">
    <cfRule type="containsBlanks" dxfId="68" priority="67">
      <formula>LEN(TRIM(F162))=0</formula>
    </cfRule>
  </conditionalFormatting>
  <conditionalFormatting sqref="F162">
    <cfRule type="containsBlanks" dxfId="67" priority="65">
      <formula>LEN(TRIM(F162))=0</formula>
    </cfRule>
  </conditionalFormatting>
  <conditionalFormatting sqref="N501:Q503 P504:P526 N505:O526 Q505:Q526 N421:Q431 N419:Q419 N409:Q409 N568:Q583 N60:Q63 N379:Q380 N436:Q440 N497:Q499 N385:Q397 N413:Q413 H42:AB42 H46:AB48 H52:AB52 H57:AB57 H59:AB59 H66:AB67 H81:AB82 H97:AB97 H156:AB158 H168:AB168 H171:AB171 H177:AB177 H262:AB263 H279:AB280 H284:AB286 H303:AB304 H317:AB317 H333:AB341 I352:L356 H367:AB368 H376:AB377 R412:AB412 H441:AB452 H454:AB454 H527:AB530 T547 H550:AB550 H553:AB553 H584:AB592 H597:AB597 H610:AB623 H625:AB627 H642:AB654 H33:AB40 H268:AB268 H272:AB272 H308:AB308 H359:AB359 V547 X547 Z547 AB547 H594:AB595 T593:AB593 T598:AB598 H566:AB567 N43:Q45 I49:L51 N58:Q58 N68:Q80 N98:Q155 I166:L167 I169:L170 N179:Q243 I260:L261 I265:L267 I270:L271 I273:L278 I281:L283 N287:Q301 I316:L316 I319:L332 N360:Q366 N374:Q375 M384:AB384 N545:Q546 I549:L549 N551:Q552 I555:L563 N596:Q596 N599:Q609 I624:L624 I636:L641 S456:AB459 T259 T264 T269 T350 N383:Q383 T381 T548:AB548 T554 V259 V264 V350 V381 V554 X259 X264 X269 X350 X381 X554 Z259 Z264 Z269 Z350 Z381 Z554 AB259 AB264 AB269 AB350 AB381 AB554 T41:AB41 H160:AB164 T159:AB159 H370:AB370 T369:AB369 H373:AB373 H629:AB629 S628:AB628 H631:AB635 T630:AB630 T655:AB655 I372:L372 N49:Q51 N166:Q167 N169:Q170 N260:Q261 N265:Q267 N270:Q271 N273:Q278 N281:Q283 N316:Q316 N319:Q332 N352:Q356 N372:Q372 N549:Q549 N555:Q563 N624:Q624 N636:Q641 T371:AB371 T351:AB351 H21:AB31 T165:AB165 H257:AB258 T254:AB254 H311:AB315 T309:AB309 T318:AB318 T342:AB342 T357:AB357 T455:AB455 H533:AB544 T564:AB564 H343:Q349 T305:AB307 T302:AB302 H244:AB253 H255:Q256 S255:AB256 H310:Q310 S310:AB310 S343:AB349 H532:Q532 T531:AB531 H565:Q565 S565:AB565 S470:AB470 S478:AB482 S486:AB487">
    <cfRule type="containsBlanks" dxfId="66" priority="64">
      <formula>LEN(TRIM(H21))=0</formula>
    </cfRule>
  </conditionalFormatting>
  <conditionalFormatting sqref="H245">
    <cfRule type="containsBlanks" dxfId="65" priority="63">
      <formula>LEN(TRIM(H245))=0</formula>
    </cfRule>
  </conditionalFormatting>
  <conditionalFormatting sqref="F161">
    <cfRule type="containsBlanks" dxfId="64" priority="70">
      <formula>LEN(TRIM(F161))=0</formula>
    </cfRule>
  </conditionalFormatting>
  <conditionalFormatting sqref="F161">
    <cfRule type="containsBlanks" dxfId="63" priority="69">
      <formula>LEN(TRIM(F161))=0</formula>
    </cfRule>
  </conditionalFormatting>
  <conditionalFormatting sqref="F161">
    <cfRule type="containsBlanks" dxfId="62" priority="68">
      <formula>LEN(TRIM(F161))=0</formula>
    </cfRule>
  </conditionalFormatting>
  <conditionalFormatting sqref="N500:Q500">
    <cfRule type="containsBlanks" dxfId="61" priority="62">
      <formula>LEN(TRIM(N500))=0</formula>
    </cfRule>
  </conditionalFormatting>
  <conditionalFormatting sqref="I43:L45">
    <cfRule type="containsBlanks" dxfId="60" priority="61">
      <formula>LEN(TRIM(I43))=0</formula>
    </cfRule>
  </conditionalFormatting>
  <conditionalFormatting sqref="I58:L58">
    <cfRule type="containsBlanks" dxfId="59" priority="60">
      <formula>LEN(TRIM(I58))=0</formula>
    </cfRule>
  </conditionalFormatting>
  <conditionalFormatting sqref="I68:L80">
    <cfRule type="containsBlanks" dxfId="58" priority="59">
      <formula>LEN(TRIM(I68))=0</formula>
    </cfRule>
  </conditionalFormatting>
  <conditionalFormatting sqref="I98:L155">
    <cfRule type="containsBlanks" dxfId="57" priority="58">
      <formula>LEN(TRIM(I98))=0</formula>
    </cfRule>
  </conditionalFormatting>
  <conditionalFormatting sqref="I179:L243">
    <cfRule type="containsBlanks" dxfId="56" priority="57">
      <formula>LEN(TRIM(I179))=0</formula>
    </cfRule>
  </conditionalFormatting>
  <conditionalFormatting sqref="I287:L301">
    <cfRule type="containsBlanks" dxfId="55" priority="56">
      <formula>LEN(TRIM(I287))=0</formula>
    </cfRule>
  </conditionalFormatting>
  <conditionalFormatting sqref="I360:L366">
    <cfRule type="containsBlanks" dxfId="54" priority="55">
      <formula>LEN(TRIM(I360))=0</formula>
    </cfRule>
  </conditionalFormatting>
  <conditionalFormatting sqref="I374:L375">
    <cfRule type="containsBlanks" dxfId="53" priority="54">
      <formula>LEN(TRIM(I374))=0</formula>
    </cfRule>
  </conditionalFormatting>
  <conditionalFormatting sqref="I378:L380">
    <cfRule type="containsBlanks" dxfId="52" priority="53">
      <formula>LEN(TRIM(I378))=0</formula>
    </cfRule>
  </conditionalFormatting>
  <conditionalFormatting sqref="I413:L440">
    <cfRule type="containsBlanks" dxfId="51" priority="52">
      <formula>LEN(TRIM(I413))=0</formula>
    </cfRule>
  </conditionalFormatting>
  <conditionalFormatting sqref="I453:L453">
    <cfRule type="containsBlanks" dxfId="50" priority="51">
      <formula>LEN(TRIM(I453))=0</formula>
    </cfRule>
  </conditionalFormatting>
  <conditionalFormatting sqref="I493:L526">
    <cfRule type="containsBlanks" dxfId="49" priority="50">
      <formula>LEN(TRIM(I493))=0</formula>
    </cfRule>
  </conditionalFormatting>
  <conditionalFormatting sqref="I545:L546">
    <cfRule type="containsBlanks" dxfId="48" priority="49">
      <formula>LEN(TRIM(I545))=0</formula>
    </cfRule>
  </conditionalFormatting>
  <conditionalFormatting sqref="I551:L552">
    <cfRule type="containsBlanks" dxfId="47" priority="48">
      <formula>LEN(TRIM(I551))=0</formula>
    </cfRule>
  </conditionalFormatting>
  <conditionalFormatting sqref="I568:L583">
    <cfRule type="containsBlanks" dxfId="46" priority="47">
      <formula>LEN(TRIM(I568))=0</formula>
    </cfRule>
  </conditionalFormatting>
  <conditionalFormatting sqref="I596:L596">
    <cfRule type="containsBlanks" dxfId="45" priority="46">
      <formula>LEN(TRIM(I596))=0</formula>
    </cfRule>
  </conditionalFormatting>
  <conditionalFormatting sqref="I599:L609">
    <cfRule type="containsBlanks" dxfId="44" priority="45">
      <formula>LEN(TRIM(I599))=0</formula>
    </cfRule>
  </conditionalFormatting>
  <conditionalFormatting sqref="U259">
    <cfRule type="containsBlanks" dxfId="43" priority="44">
      <formula>LEN(TRIM(U259))=0</formula>
    </cfRule>
  </conditionalFormatting>
  <conditionalFormatting sqref="W259">
    <cfRule type="containsBlanks" dxfId="42" priority="43">
      <formula>LEN(TRIM(W259))=0</formula>
    </cfRule>
  </conditionalFormatting>
  <conditionalFormatting sqref="Y259">
    <cfRule type="containsBlanks" dxfId="41" priority="42">
      <formula>LEN(TRIM(Y259))=0</formula>
    </cfRule>
  </conditionalFormatting>
  <conditionalFormatting sqref="AA259">
    <cfRule type="containsBlanks" dxfId="40" priority="41">
      <formula>LEN(TRIM(AA259))=0</formula>
    </cfRule>
  </conditionalFormatting>
  <conditionalFormatting sqref="AA264">
    <cfRule type="containsBlanks" dxfId="39" priority="37">
      <formula>LEN(TRIM(AA264))=0</formula>
    </cfRule>
  </conditionalFormatting>
  <conditionalFormatting sqref="U264">
    <cfRule type="containsBlanks" dxfId="38" priority="40">
      <formula>LEN(TRIM(U264))=0</formula>
    </cfRule>
  </conditionalFormatting>
  <conditionalFormatting sqref="W264">
    <cfRule type="containsBlanks" dxfId="37" priority="39">
      <formula>LEN(TRIM(W264))=0</formula>
    </cfRule>
  </conditionalFormatting>
  <conditionalFormatting sqref="Y264">
    <cfRule type="containsBlanks" dxfId="36" priority="38">
      <formula>LEN(TRIM(Y264))=0</formula>
    </cfRule>
  </conditionalFormatting>
  <conditionalFormatting sqref="AA269">
    <cfRule type="containsBlanks" dxfId="35" priority="32">
      <formula>LEN(TRIM(AA269))=0</formula>
    </cfRule>
  </conditionalFormatting>
  <conditionalFormatting sqref="V269">
    <cfRule type="containsBlanks" dxfId="34" priority="36">
      <formula>LEN(TRIM(V269))=0</formula>
    </cfRule>
  </conditionalFormatting>
  <conditionalFormatting sqref="U269">
    <cfRule type="containsBlanks" dxfId="33" priority="35">
      <formula>LEN(TRIM(U269))=0</formula>
    </cfRule>
  </conditionalFormatting>
  <conditionalFormatting sqref="W269">
    <cfRule type="containsBlanks" dxfId="32" priority="34">
      <formula>LEN(TRIM(W269))=0</formula>
    </cfRule>
  </conditionalFormatting>
  <conditionalFormatting sqref="Y269">
    <cfRule type="containsBlanks" dxfId="31" priority="33">
      <formula>LEN(TRIM(Y269))=0</formula>
    </cfRule>
  </conditionalFormatting>
  <conditionalFormatting sqref="AA350">
    <cfRule type="containsBlanks" dxfId="30" priority="28">
      <formula>LEN(TRIM(AA350))=0</formula>
    </cfRule>
  </conditionalFormatting>
  <conditionalFormatting sqref="U350">
    <cfRule type="containsBlanks" dxfId="29" priority="31">
      <formula>LEN(TRIM(U350))=0</formula>
    </cfRule>
  </conditionalFormatting>
  <conditionalFormatting sqref="W350">
    <cfRule type="containsBlanks" dxfId="28" priority="30">
      <formula>LEN(TRIM(W350))=0</formula>
    </cfRule>
  </conditionalFormatting>
  <conditionalFormatting sqref="Y350">
    <cfRule type="containsBlanks" dxfId="27" priority="29">
      <formula>LEN(TRIM(Y350))=0</formula>
    </cfRule>
  </conditionalFormatting>
  <conditionalFormatting sqref="AA381">
    <cfRule type="containsBlanks" dxfId="26" priority="24">
      <formula>LEN(TRIM(AA381))=0</formula>
    </cfRule>
  </conditionalFormatting>
  <conditionalFormatting sqref="U381">
    <cfRule type="containsBlanks" dxfId="25" priority="27">
      <formula>LEN(TRIM(U381))=0</formula>
    </cfRule>
  </conditionalFormatting>
  <conditionalFormatting sqref="W381">
    <cfRule type="containsBlanks" dxfId="24" priority="26">
      <formula>LEN(TRIM(W381))=0</formula>
    </cfRule>
  </conditionalFormatting>
  <conditionalFormatting sqref="Y381">
    <cfRule type="containsBlanks" dxfId="23" priority="25">
      <formula>LEN(TRIM(Y381))=0</formula>
    </cfRule>
  </conditionalFormatting>
  <conditionalFormatting sqref="U547">
    <cfRule type="containsBlanks" dxfId="22" priority="23">
      <formula>LEN(TRIM(U547))=0</formula>
    </cfRule>
  </conditionalFormatting>
  <conditionalFormatting sqref="W547">
    <cfRule type="containsBlanks" dxfId="21" priority="22">
      <formula>LEN(TRIM(W547))=0</formula>
    </cfRule>
  </conditionalFormatting>
  <conditionalFormatting sqref="Y547">
    <cfRule type="containsBlanks" dxfId="20" priority="21">
      <formula>LEN(TRIM(Y547))=0</formula>
    </cfRule>
  </conditionalFormatting>
  <conditionalFormatting sqref="AA547">
    <cfRule type="containsBlanks" dxfId="19" priority="20">
      <formula>LEN(TRIM(AA547))=0</formula>
    </cfRule>
  </conditionalFormatting>
  <conditionalFormatting sqref="U554">
    <cfRule type="containsBlanks" dxfId="18" priority="18">
      <formula>LEN(TRIM(U554))=0</formula>
    </cfRule>
  </conditionalFormatting>
  <conditionalFormatting sqref="U554">
    <cfRule type="containsBlanks" dxfId="17" priority="19">
      <formula>LEN(TRIM(U554))=0</formula>
    </cfRule>
  </conditionalFormatting>
  <conditionalFormatting sqref="W554">
    <cfRule type="containsBlanks" dxfId="16" priority="16">
      <formula>LEN(TRIM(W554))=0</formula>
    </cfRule>
  </conditionalFormatting>
  <conditionalFormatting sqref="W554">
    <cfRule type="containsBlanks" dxfId="15" priority="17">
      <formula>LEN(TRIM(W554))=0</formula>
    </cfRule>
  </conditionalFormatting>
  <conditionalFormatting sqref="Y554">
    <cfRule type="containsBlanks" dxfId="14" priority="14">
      <formula>LEN(TRIM(Y554))=0</formula>
    </cfRule>
  </conditionalFormatting>
  <conditionalFormatting sqref="Y554">
    <cfRule type="containsBlanks" dxfId="13" priority="15">
      <formula>LEN(TRIM(Y554))=0</formula>
    </cfRule>
  </conditionalFormatting>
  <conditionalFormatting sqref="AA554">
    <cfRule type="containsBlanks" dxfId="12" priority="12">
      <formula>LEN(TRIM(AA554))=0</formula>
    </cfRule>
  </conditionalFormatting>
  <conditionalFormatting sqref="AA554">
    <cfRule type="containsBlanks" dxfId="11" priority="13">
      <formula>LEN(TRIM(AA554))=0</formula>
    </cfRule>
  </conditionalFormatting>
  <conditionalFormatting sqref="B379">
    <cfRule type="containsBlanks" dxfId="10" priority="11">
      <formula>LEN(TRIM(B379))=0</formula>
    </cfRule>
  </conditionalFormatting>
  <conditionalFormatting sqref="C379">
    <cfRule type="containsBlanks" dxfId="9" priority="10">
      <formula>LEN(TRIM(C379))=0</formula>
    </cfRule>
  </conditionalFormatting>
  <conditionalFormatting sqref="A656:C659">
    <cfRule type="containsBlanks" dxfId="8" priority="9">
      <formula>LEN(TRIM(A656))=0</formula>
    </cfRule>
  </conditionalFormatting>
  <conditionalFormatting sqref="D656">
    <cfRule type="containsBlanks" dxfId="7" priority="8">
      <formula>LEN(TRIM(D656))=0</formula>
    </cfRule>
  </conditionalFormatting>
  <conditionalFormatting sqref="D656">
    <cfRule type="containsBlanks" dxfId="6" priority="7">
      <formula>LEN(TRIM(D656))=0</formula>
    </cfRule>
  </conditionalFormatting>
  <conditionalFormatting sqref="D657:D659">
    <cfRule type="containsBlanks" dxfId="5" priority="6">
      <formula>LEN(TRIM(D657))=0</formula>
    </cfRule>
  </conditionalFormatting>
  <conditionalFormatting sqref="D657:D659">
    <cfRule type="containsBlanks" dxfId="4" priority="5">
      <formula>LEN(TRIM(D657))=0</formula>
    </cfRule>
  </conditionalFormatting>
  <conditionalFormatting sqref="B557:B563">
    <cfRule type="containsBlanks" dxfId="3" priority="4">
      <formula>LEN(TRIM(B557))=0</formula>
    </cfRule>
  </conditionalFormatting>
  <conditionalFormatting sqref="B557:B563">
    <cfRule type="containsBlanks" dxfId="2" priority="3">
      <formula>LEN(TRIM(B557))=0</formula>
    </cfRule>
  </conditionalFormatting>
  <conditionalFormatting sqref="B555:B556">
    <cfRule type="containsBlanks" dxfId="1" priority="2">
      <formula>LEN(TRIM(B555))=0</formula>
    </cfRule>
  </conditionalFormatting>
  <conditionalFormatting sqref="B555:B556">
    <cfRule type="containsBlanks" dxfId="0" priority="1">
      <formula>LEN(TRIM(B555))=0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Г ф</vt:lpstr>
      <vt:lpstr>'1 Г ф'!Область_печати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Можерина</cp:lastModifiedBy>
  <dcterms:created xsi:type="dcterms:W3CDTF">2023-03-14T23:11:37Z</dcterms:created>
  <dcterms:modified xsi:type="dcterms:W3CDTF">2023-03-27T04:08:45Z</dcterms:modified>
</cp:coreProperties>
</file>